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Codes" sheetId="2" r:id="rId5"/>
    <sheet state="visible" name="Final" sheetId="3" r:id="rId6"/>
    <sheet state="visible" name="Tabulation" sheetId="4" r:id="rId7"/>
    <sheet state="visible" name="Spontaneous" sheetId="5" r:id="rId8"/>
    <sheet state="visible" name="Copy of Raw" sheetId="6" r:id="rId9"/>
  </sheets>
  <definedNames>
    <definedName hidden="1" localSheetId="0" name="_xlnm._FilterDatabase">Raw!$A$1:$AI$1000</definedName>
    <definedName hidden="1" localSheetId="5" name="_xlnm._FilterDatabase">'Copy of Raw'!$A$1:$AO$267</definedName>
  </definedNames>
  <calcPr/>
</workbook>
</file>

<file path=xl/sharedStrings.xml><?xml version="1.0" encoding="utf-8"?>
<sst xmlns="http://schemas.openxmlformats.org/spreadsheetml/2006/main" count="14943" uniqueCount="833">
  <si>
    <t>Timestamp</t>
  </si>
  <si>
    <t>Name</t>
  </si>
  <si>
    <t>Gender</t>
  </si>
  <si>
    <t>Age group</t>
  </si>
  <si>
    <t>What is your occupation?</t>
  </si>
  <si>
    <t>What's your education level?</t>
  </si>
  <si>
    <t>How often do you wash your face? ( in a day)</t>
  </si>
  <si>
    <t>What is your preferred product for cleansing your face?</t>
  </si>
  <si>
    <t xml:space="preserve">How often do you use a facewash? </t>
  </si>
  <si>
    <t>How often do you buy a face wash?</t>
  </si>
  <si>
    <t>From where do you buy your face wash?</t>
  </si>
  <si>
    <t>Which brand comes to your mind when you hear the name face wash?</t>
  </si>
  <si>
    <t>What brands of face wash are you aware of?( can choose more than one)</t>
  </si>
  <si>
    <t>Have you ever used....?( can choose more than one)</t>
  </si>
  <si>
    <t>Which brand do you prefer the most?</t>
  </si>
  <si>
    <t>How many times out of last 5 times was Himalaya facewash bought?</t>
  </si>
  <si>
    <t>When did you last purchased Himalaya Facewash</t>
  </si>
  <si>
    <t>What SKU do you buy?</t>
  </si>
  <si>
    <t>If Brand is not available in a particular store, then...</t>
  </si>
  <si>
    <t>How many times out of last 5 times was Clean &amp; clear facewash bought?</t>
  </si>
  <si>
    <t>When did you last purchased Clean &amp; clear</t>
  </si>
  <si>
    <t>How many times out of last 5 times was Ponds facewash bought?</t>
  </si>
  <si>
    <t>When did you last purchased ponds</t>
  </si>
  <si>
    <t>Image Grid [Pimple Free]</t>
  </si>
  <si>
    <t>Image Grid [Oil Control]</t>
  </si>
  <si>
    <t>Image Grid [Dark Spots Removal]</t>
  </si>
  <si>
    <t>Image Grid [Soft and Smooth Skin]</t>
  </si>
  <si>
    <t>Image Grid [Glowing Skin]</t>
  </si>
  <si>
    <t>Image Grid [Anti-pollution]</t>
  </si>
  <si>
    <t>Male</t>
  </si>
  <si>
    <t>18-25</t>
  </si>
  <si>
    <t>Student</t>
  </si>
  <si>
    <t>Post Graduate</t>
  </si>
  <si>
    <t>More</t>
  </si>
  <si>
    <t>Facewash</t>
  </si>
  <si>
    <t>More than once a day</t>
  </si>
  <si>
    <t>Once in a month</t>
  </si>
  <si>
    <t>Departmental Stores</t>
  </si>
  <si>
    <t>Nivea</t>
  </si>
  <si>
    <t>Garnier, Ponds, Lakme, Nivea</t>
  </si>
  <si>
    <t>Himalaya, Nivea</t>
  </si>
  <si>
    <t>Himalaya</t>
  </si>
  <si>
    <t>Once</t>
  </si>
  <si>
    <t>Last week</t>
  </si>
  <si>
    <t>50 ml - 75ml</t>
  </si>
  <si>
    <t>Buy another brand</t>
  </si>
  <si>
    <t>Garnier</t>
  </si>
  <si>
    <t>Ponds</t>
  </si>
  <si>
    <t>Clean n Clear</t>
  </si>
  <si>
    <t>wasim</t>
  </si>
  <si>
    <t>Under Graduate</t>
  </si>
  <si>
    <t>Once a day</t>
  </si>
  <si>
    <t>Clean &amp; clear</t>
  </si>
  <si>
    <t>Garnier, Himalaya, Clean &amp; Clear, Ponds, Nivea</t>
  </si>
  <si>
    <t>Himalaya, Ponds, Clean &amp; Clear, Nivea, Garnier, Fair &amp;Lovely</t>
  </si>
  <si>
    <t>Twice</t>
  </si>
  <si>
    <t>Last month</t>
  </si>
  <si>
    <t>Himalaya, Ponds, Clean n Clear</t>
  </si>
  <si>
    <t>Clean n Clear, Garnier</t>
  </si>
  <si>
    <t>Ponds, Clean n Clear, Fair n Lovely</t>
  </si>
  <si>
    <t>Ponds, Garnier, Fair n Lovely</t>
  </si>
  <si>
    <t>Monisha Mollick</t>
  </si>
  <si>
    <t>Female</t>
  </si>
  <si>
    <t>Twice in a month</t>
  </si>
  <si>
    <t>Kirana Stores</t>
  </si>
  <si>
    <t>Garnier, Himalaya, Clean &amp; Clear, Ponds, Lakme</t>
  </si>
  <si>
    <t>Himalaya, Clean &amp; Clear</t>
  </si>
  <si>
    <t>Last 3 month</t>
  </si>
  <si>
    <t>Go to another shop and look for your own brand</t>
  </si>
  <si>
    <t xml:space="preserve">Alenka </t>
  </si>
  <si>
    <t xml:space="preserve">lakme </t>
  </si>
  <si>
    <t>Garnier, Himalaya, Clean &amp; Clear, Ponds, Mama Earth, Lakme, Nivea</t>
  </si>
  <si>
    <t>Himalaya, Ponds, Clean &amp; Clear, Mama Earth, Lakme, Nivea</t>
  </si>
  <si>
    <t>Last Month</t>
  </si>
  <si>
    <t>150 ml - 200 ml</t>
  </si>
  <si>
    <t>Himalaya, Clean n Clear</t>
  </si>
  <si>
    <t>Ipsita Sethy</t>
  </si>
  <si>
    <t>Thrice</t>
  </si>
  <si>
    <t>Once in two months</t>
  </si>
  <si>
    <t>Patanjali</t>
  </si>
  <si>
    <t>Himalaya, Mama Earth, Lakme, Patanjali</t>
  </si>
  <si>
    <t>Himalaya, Lakme, Patanjali</t>
  </si>
  <si>
    <t>5 times</t>
  </si>
  <si>
    <t>Not Sure</t>
  </si>
  <si>
    <t>Labani Jana</t>
  </si>
  <si>
    <t>Private</t>
  </si>
  <si>
    <t>Other</t>
  </si>
  <si>
    <t>Himalaya, Ponds, Clean &amp; Clear, Lakme, Nivea, Garnier</t>
  </si>
  <si>
    <t>Not sure</t>
  </si>
  <si>
    <t>Sairoshan patro</t>
  </si>
  <si>
    <t>Below 18</t>
  </si>
  <si>
    <t>10th</t>
  </si>
  <si>
    <t>Both soap and facewash</t>
  </si>
  <si>
    <t>Wild stone</t>
  </si>
  <si>
    <t>Himalaya, Clean &amp; Clear, Lakme, Patanjali, Nivea</t>
  </si>
  <si>
    <t>Himalaya, Clean &amp; Clear, Mama Earth, Nivea, Fair &amp;Lovely</t>
  </si>
  <si>
    <t>Clean n Clear, Fair n Lovely</t>
  </si>
  <si>
    <t>Ponds, Clean n Clear</t>
  </si>
  <si>
    <t>Ponds, Garnier</t>
  </si>
  <si>
    <t>Reema Chakraborty</t>
  </si>
  <si>
    <t>25-30</t>
  </si>
  <si>
    <t>Clean an clear</t>
  </si>
  <si>
    <t>Clean &amp; Clear</t>
  </si>
  <si>
    <t>Troyee Basu</t>
  </si>
  <si>
    <t>Once or twice a week</t>
  </si>
  <si>
    <t>Online</t>
  </si>
  <si>
    <t>Vlcc or L'oreal</t>
  </si>
  <si>
    <t>Himalaya, Clean &amp; Clear, Ponds, Mama Earth, Lakme, Patanjali, Nivea</t>
  </si>
  <si>
    <t>Himalaya, Ponds, Clean &amp; Clear, Lakme, Nivea, Fair &amp;Lovely</t>
  </si>
  <si>
    <t>Fair n Lovely</t>
  </si>
  <si>
    <t>Sweta Shaw</t>
  </si>
  <si>
    <t>Lotus</t>
  </si>
  <si>
    <t>Himalaya, Mama Earth, Others</t>
  </si>
  <si>
    <t>Bijaylaxmi</t>
  </si>
  <si>
    <t>Himalaya, Lakme</t>
  </si>
  <si>
    <t>Patanjali, Garnier</t>
  </si>
  <si>
    <t>Can’t say.</t>
  </si>
  <si>
    <t>Mayuri Kumari</t>
  </si>
  <si>
    <t>Garnier, Himalaya, Clean &amp; Clear, Ponds, Mama Earth, Lakme</t>
  </si>
  <si>
    <t>Himalaya, Fair &amp;Lovely</t>
  </si>
  <si>
    <t>Wait and delay the purchase till the brand is available</t>
  </si>
  <si>
    <t>Charulata</t>
  </si>
  <si>
    <t>Government employee</t>
  </si>
  <si>
    <t>Soap</t>
  </si>
  <si>
    <t>Shreyoshi Pal</t>
  </si>
  <si>
    <t>Dermafique</t>
  </si>
  <si>
    <t>Garnier, Himalaya, Clean &amp; Clear, Ponds, Mama Earth, Lakme, Patanjali, Nivea</t>
  </si>
  <si>
    <t>Himalaya, Ponds, Clean &amp; Clear, Mama Earth, Lakme, Nivea, Garnier</t>
  </si>
  <si>
    <t>Ponds, Fair n Lovely</t>
  </si>
  <si>
    <t>Himalaya, Ponds</t>
  </si>
  <si>
    <t>Rutuparna Supakar</t>
  </si>
  <si>
    <t>Garnier, Himalaya, Clean &amp; Clear, Ponds, Mama Earth, Lakme, Patanjali, Nivea, Others</t>
  </si>
  <si>
    <t>Himalaya, Ponds, Clean &amp; Clear, Nivea, Patanjali</t>
  </si>
  <si>
    <t>Nikhilesh</t>
  </si>
  <si>
    <t>Paramita Roy</t>
  </si>
  <si>
    <t>Himalaya, Ponds, Clean &amp; Clear, Lakme</t>
  </si>
  <si>
    <t>Sougata Barik</t>
  </si>
  <si>
    <t>Garnier, Himalaya, Nivea</t>
  </si>
  <si>
    <t>Himalaya, Nivea, Garnier</t>
  </si>
  <si>
    <t>Ankita</t>
  </si>
  <si>
    <t>3-5 times a week</t>
  </si>
  <si>
    <t>Himalaya, Clean &amp; Clear, Ponds, Lakme, Patanjali</t>
  </si>
  <si>
    <t>Himalaya, Ponds, Clean &amp; Clear, Patanjali, Garnier, Fair &amp;Lovely</t>
  </si>
  <si>
    <t>Himalaya, Garnier</t>
  </si>
  <si>
    <t>Subhadip Bhuin</t>
  </si>
  <si>
    <t>Higher secondary</t>
  </si>
  <si>
    <t>Clean and clear</t>
  </si>
  <si>
    <t>Rahul</t>
  </si>
  <si>
    <t>Garnier, Himalaya</t>
  </si>
  <si>
    <t>Himalaya, Ponds, Clean &amp; Clear, Patanjali, Garnier</t>
  </si>
  <si>
    <t>Himalaya, Ponds, Clean n Clear, Garnier</t>
  </si>
  <si>
    <t>Himalaya, Ponds, Garnier</t>
  </si>
  <si>
    <t xml:space="preserve">Shusmita Bhattacharjee </t>
  </si>
  <si>
    <t>Oriflame</t>
  </si>
  <si>
    <t>Garnier, Himalaya, Clean &amp; Clear, Lakme, Patanjali</t>
  </si>
  <si>
    <t>Himalaya, Clean &amp; Clear, Lakme, Patanjali, Garnier, Fair &amp;Lovely</t>
  </si>
  <si>
    <t>Himalaya, Clean n Clear, Garnier, Fair n Lovely</t>
  </si>
  <si>
    <t>Amrisha Majumdar</t>
  </si>
  <si>
    <t>Himalaya, Clean &amp; Clear, Ponds</t>
  </si>
  <si>
    <t>Garnier, Himalaya, Clean &amp; Clear, Ponds, Mama Earth, Lakme, Patanjali</t>
  </si>
  <si>
    <t>Himalaya, Clean &amp; Clear, Patanjali</t>
  </si>
  <si>
    <t>Garnier, Fair n Lovely</t>
  </si>
  <si>
    <t>Raj</t>
  </si>
  <si>
    <t>Garnier, Ponds, Mama Earth, Lakme</t>
  </si>
  <si>
    <t>Sachet / 15 ml</t>
  </si>
  <si>
    <t>Anamika Paul</t>
  </si>
  <si>
    <t>Himalaya, Ponds, Clean &amp; Clear, Lakme, Patanjali, Garnier</t>
  </si>
  <si>
    <t>Canny Majithia</t>
  </si>
  <si>
    <t>Mama earth</t>
  </si>
  <si>
    <t>Himalaya, Clean &amp; Clear, Mama Earth</t>
  </si>
  <si>
    <t>Himalaya, Mama Earth, Garnier</t>
  </si>
  <si>
    <t>Jasmin</t>
  </si>
  <si>
    <t>Lakme</t>
  </si>
  <si>
    <t>Himalaya, Ponds, Clean &amp; Clear, Lakme, Patanjali, Fair &amp;Lovely</t>
  </si>
  <si>
    <t>Dipika Manna</t>
  </si>
  <si>
    <t>Ponds White Beauty</t>
  </si>
  <si>
    <t>Himalaya, Ponds, Clean &amp; Clear, Mama Earth, Lakme, Garnier</t>
  </si>
  <si>
    <t>Arpita kar</t>
  </si>
  <si>
    <t>Sudipto Sen</t>
  </si>
  <si>
    <t>30-45</t>
  </si>
  <si>
    <t>Businessmen</t>
  </si>
  <si>
    <t>Garnier, Himalaya, Clean &amp; Clear, Ponds, Mama Earth, Patanjali, Nivea</t>
  </si>
  <si>
    <t>Himalaya, Clean &amp; Clear, Mama Earth, Nivea, Garnier</t>
  </si>
  <si>
    <t>Asmita Mitra</t>
  </si>
  <si>
    <t>Ponds and Biotique</t>
  </si>
  <si>
    <t>Ponds, Clean n Clear, Garnier</t>
  </si>
  <si>
    <t>Jayeeta Sinha</t>
  </si>
  <si>
    <t>Himalaya, Ponds, Clean &amp; Clear, Garnier</t>
  </si>
  <si>
    <t xml:space="preserve">Debasweta Bhowmik </t>
  </si>
  <si>
    <t>Oriflame facewash</t>
  </si>
  <si>
    <t>Himalaya, Patanjali</t>
  </si>
  <si>
    <t>Garnier men</t>
  </si>
  <si>
    <t>Others</t>
  </si>
  <si>
    <t>Md. Moinuddin Arif</t>
  </si>
  <si>
    <t>Garnier, Himalaya, Clean &amp; Clear, Ponds, Lakme, Patanjali</t>
  </si>
  <si>
    <t>Deboshruti Dutta</t>
  </si>
  <si>
    <t>Less often</t>
  </si>
  <si>
    <t>Biotique</t>
  </si>
  <si>
    <t>Himalaya, Ponds, Clean n Clear, Garnier, Fair n Lovely</t>
  </si>
  <si>
    <t>Pallabini Jani</t>
  </si>
  <si>
    <t>Himalaya Herbals Purifying Neem Face Wash</t>
  </si>
  <si>
    <t xml:space="preserve">Mrinmoy Sarkar </t>
  </si>
  <si>
    <t>Vlcc</t>
  </si>
  <si>
    <t>Jayanta Deb</t>
  </si>
  <si>
    <t>Patanjali, Nivea</t>
  </si>
  <si>
    <t>Himalaya, Clean &amp; Clear, Nivea, Patanjali, Garnier, Fair &amp;Lovely</t>
  </si>
  <si>
    <t>Vico</t>
  </si>
  <si>
    <t xml:space="preserve">Priya </t>
  </si>
  <si>
    <t>Himalaya, Ponds, Clean &amp; Clear, Mama Earth, Lakme, Nivea, Garnier, Fair &amp;Lovely</t>
  </si>
  <si>
    <t>4 times</t>
  </si>
  <si>
    <t>Himalaya, Clean n Clear, Garnier</t>
  </si>
  <si>
    <t>Puja gupta</t>
  </si>
  <si>
    <t>Joy</t>
  </si>
  <si>
    <t>Atrayee Bose</t>
  </si>
  <si>
    <t>Himalaya Neem Facewash</t>
  </si>
  <si>
    <t>Himalaya, Lakme, Nivea</t>
  </si>
  <si>
    <t>Ashmita Shah</t>
  </si>
  <si>
    <t>Mamaearth</t>
  </si>
  <si>
    <t>Himalaya, Mama Earth, Patanjali</t>
  </si>
  <si>
    <t>Kairul Haque Laskar</t>
  </si>
  <si>
    <t>Garnier, Himalaya, Clean &amp; Clear, Lakme, Nivea</t>
  </si>
  <si>
    <t>Himalaya, Clean &amp; Clear, Lakme, Garnier</t>
  </si>
  <si>
    <t>Payel sen</t>
  </si>
  <si>
    <t>Mama Earth, Patanjali, Nivea, Others</t>
  </si>
  <si>
    <t>Mama Earth, Nivea, Patanjali</t>
  </si>
  <si>
    <t>GARNIER MEN</t>
  </si>
  <si>
    <t>GARNIER</t>
  </si>
  <si>
    <t>Aakriti</t>
  </si>
  <si>
    <t>Purrito</t>
  </si>
  <si>
    <t>Himalaya, Clean &amp; Clear, Mama Earth, Lakme, Nivea, Garnier</t>
  </si>
  <si>
    <t>Rupali</t>
  </si>
  <si>
    <t>Clean n clear</t>
  </si>
  <si>
    <t>Garnier, Clean &amp; Clear, Mama Earth</t>
  </si>
  <si>
    <t>Clean &amp; Clear, Mama Earth, Garnier</t>
  </si>
  <si>
    <t xml:space="preserve">Amway himalaya joy nivea </t>
  </si>
  <si>
    <t>Himalaya, Ponds, Clean &amp; Clear, Mama Earth, Lakme, Nivea, Patanjali, Garnier</t>
  </si>
  <si>
    <t>Himalaya, Clean &amp; Clear, Lakme, Nivea</t>
  </si>
  <si>
    <t>Himalaya, Clean &amp; Clear, Lakme, Nivea, Garnier</t>
  </si>
  <si>
    <t>Khushi</t>
  </si>
  <si>
    <t>Garnier, Clean &amp; Clear, Ponds, Mama Earth, Nivea</t>
  </si>
  <si>
    <t>Anindita Sinha</t>
  </si>
  <si>
    <t>Everyuth</t>
  </si>
  <si>
    <t xml:space="preserve">Mohasweta </t>
  </si>
  <si>
    <t xml:space="preserve">Himalaya </t>
  </si>
  <si>
    <t>Himalaya, Clean &amp; Clear, Lakme, Patanjali, Garnier</t>
  </si>
  <si>
    <t>Dipshikha Purkayastha</t>
  </si>
  <si>
    <t>Himalaya, Clean &amp; Clear, Ponds, Mama Earth, Patanjali, Others</t>
  </si>
  <si>
    <t>Surajit</t>
  </si>
  <si>
    <t>Clean &amp; Clear, Ponds, Lakme, Nivea</t>
  </si>
  <si>
    <t>Clean &amp; Clear, Lakme</t>
  </si>
  <si>
    <t>Himalaya , lotus</t>
  </si>
  <si>
    <t>Mama Earth, Lakme</t>
  </si>
  <si>
    <t>Himalaya, Mama Earth, Nivea, Fair &amp;Lovely</t>
  </si>
  <si>
    <t>Rabi</t>
  </si>
  <si>
    <t>Clean &amp; Clear, Lakme, Others</t>
  </si>
  <si>
    <t xml:space="preserve">Chandramukhi Das </t>
  </si>
  <si>
    <t>Geetanjali</t>
  </si>
  <si>
    <t>Clean &amp; Clear, Mama Earth, Patanjali, Nivea</t>
  </si>
  <si>
    <t>Clean &amp; Clear, Nivea</t>
  </si>
  <si>
    <t>Garnier, Himalaya, Clean &amp; Clear, Ponds, Mama Earth, Lakme, Patanjali, Others</t>
  </si>
  <si>
    <t xml:space="preserve">Simranjit </t>
  </si>
  <si>
    <t xml:space="preserve">Nivea </t>
  </si>
  <si>
    <t>Garnier, Clean &amp; Clear, Lakme, Nivea</t>
  </si>
  <si>
    <t>Clean n Clear, Garnier, Fair n Lovely</t>
  </si>
  <si>
    <t xml:space="preserve">Subham </t>
  </si>
  <si>
    <t>Priyanka</t>
  </si>
  <si>
    <t xml:space="preserve">Sidhartha Panda </t>
  </si>
  <si>
    <t>Beardo charcoal</t>
  </si>
  <si>
    <t>Garnier, Himalaya, Clean &amp; Clear, Mama Earth, Patanjali, Nivea</t>
  </si>
  <si>
    <t>Himalaya, Mama Earth, Patanjali, Garnier</t>
  </si>
  <si>
    <t>Anuradha Nahak</t>
  </si>
  <si>
    <t>Wow vitamin C facewash</t>
  </si>
  <si>
    <t>Mama Earth, Others</t>
  </si>
  <si>
    <t>Mama Earth</t>
  </si>
  <si>
    <t>Mirza Ullah</t>
  </si>
  <si>
    <t>Nosoap</t>
  </si>
  <si>
    <t>Garnier, Himalaya, Ponds, Lakme, Others</t>
  </si>
  <si>
    <t>OLITA DUTTA</t>
  </si>
  <si>
    <t>Himalaya, Ponds, Clean &amp; Clear, Mama Earth</t>
  </si>
  <si>
    <t>Arghadeep Mahata</t>
  </si>
  <si>
    <t>Jovees</t>
  </si>
  <si>
    <t>Garnier, Himalaya, Clean &amp; Clear, Nivea</t>
  </si>
  <si>
    <t>Sourav Kumar Singh</t>
  </si>
  <si>
    <t>Niva</t>
  </si>
  <si>
    <t>Himalaya, Ponds, Clean &amp; Clear, Nivea</t>
  </si>
  <si>
    <t>Nitish Ranjan Nayak</t>
  </si>
  <si>
    <t>R.mandal</t>
  </si>
  <si>
    <t>Above 45</t>
  </si>
  <si>
    <t xml:space="preserve">Aman </t>
  </si>
  <si>
    <t>Riya kumari</t>
  </si>
  <si>
    <t xml:space="preserve">Himalayas </t>
  </si>
  <si>
    <t>Jyoti</t>
  </si>
  <si>
    <t>Aha glow</t>
  </si>
  <si>
    <t>Himalaya, Ponds, Clean &amp; Clear, Lakme, Patanjali</t>
  </si>
  <si>
    <t>PANCHALI ROY</t>
  </si>
  <si>
    <t>Right now Mcaffeine</t>
  </si>
  <si>
    <t>Himalaya, Ponds, Clean &amp; Clear, Mama Earth, Nivea</t>
  </si>
  <si>
    <t>Baishali</t>
  </si>
  <si>
    <t>Cannot name a single brand, but yes something herbal and chemical free</t>
  </si>
  <si>
    <t>Himalaya, Ponds, Clean &amp; Clear, Lakme, Nivea</t>
  </si>
  <si>
    <t>Sonal</t>
  </si>
  <si>
    <t>Himayala</t>
  </si>
  <si>
    <t>Garnier, Himalaya, Clean &amp; Clear, Ponds, Mama Earth</t>
  </si>
  <si>
    <t>Himalaya, Ponds, Clean &amp; Clear</t>
  </si>
  <si>
    <t xml:space="preserve">Oindrila halder </t>
  </si>
  <si>
    <t>D Sailaja Shankar</t>
  </si>
  <si>
    <t>Agam krish</t>
  </si>
  <si>
    <t>Himalaya, Nivea, Fair &amp;Lovely</t>
  </si>
  <si>
    <t xml:space="preserve">Swayam Deepta Kandi </t>
  </si>
  <si>
    <t>Himalaya, Clean &amp; Clear, Mama Earth, Nivea, Patanjali, Garnier, Fair &amp;Lovely</t>
  </si>
  <si>
    <t>BISWABHUSAN SWAIN</t>
  </si>
  <si>
    <t>Himalaya, Clean &amp; Clear, Garnier</t>
  </si>
  <si>
    <t>Sneha</t>
  </si>
  <si>
    <t xml:space="preserve">Vandana </t>
  </si>
  <si>
    <t>Himalaya, Ponds, Clean &amp; Clear, Patanjali, Fair &amp;Lovely</t>
  </si>
  <si>
    <t>Ponds white</t>
  </si>
  <si>
    <t>Garnier, Ponds, Mama Earth, Lakme, Nivea</t>
  </si>
  <si>
    <t>Ponds, Clean &amp; Clear, Lakme, Garnier, Fair &amp;Lovely</t>
  </si>
  <si>
    <t>S Ghosh</t>
  </si>
  <si>
    <t xml:space="preserve">Diptimayee swain </t>
  </si>
  <si>
    <t xml:space="preserve">Good vibes, biotique </t>
  </si>
  <si>
    <t>Garnier, Himalaya, Clean &amp; Clear, Ponds, Mama Earth, Nivea, Others</t>
  </si>
  <si>
    <t>Himalaya, Ponds, Clean &amp; Clear, Mama Earth, Nivea, Garnier, Fair &amp;Lovely</t>
  </si>
  <si>
    <t xml:space="preserve">Aakash Sureka </t>
  </si>
  <si>
    <t xml:space="preserve">Himalaya  Neem Face Wash </t>
  </si>
  <si>
    <t>Kat Appa</t>
  </si>
  <si>
    <t>Garnier, Himalaya, Clean &amp; Clear</t>
  </si>
  <si>
    <t>Himalaya, Clean n Clear, Fair n Lovely</t>
  </si>
  <si>
    <t>Sulekha Panda</t>
  </si>
  <si>
    <t>Abinash Mishra</t>
  </si>
  <si>
    <t>Akash Gupta</t>
  </si>
  <si>
    <t>Anasuya sar</t>
  </si>
  <si>
    <t xml:space="preserve">Aroma magic </t>
  </si>
  <si>
    <t>Himalaya, Clean &amp; Clear, Lakme</t>
  </si>
  <si>
    <t>Sushree</t>
  </si>
  <si>
    <t>Swagatika Rout</t>
  </si>
  <si>
    <t>Himalaya, Ponds, Clean &amp; Clear, Lakme, Garnier, Fair &amp;Lovely</t>
  </si>
  <si>
    <t>Himalaya, Clean &amp; Clear, Ponds, Lakme, Patanjali, Nivea</t>
  </si>
  <si>
    <t>Clean &amp; Clear, Patanjali</t>
  </si>
  <si>
    <t>Smruti</t>
  </si>
  <si>
    <t>ponds</t>
  </si>
  <si>
    <t>Himalaya, Ponds, Clean &amp; Clear, Garnier, Fair &amp;Lovely</t>
  </si>
  <si>
    <t>Suvam Mandal</t>
  </si>
  <si>
    <t>Clean and Clear</t>
  </si>
  <si>
    <t>Clean &amp; Clear, Ponds, Mama Earth</t>
  </si>
  <si>
    <t>Ponds, Clean &amp; Clear, Mama Earth</t>
  </si>
  <si>
    <t xml:space="preserve">Poulami Saha Roy </t>
  </si>
  <si>
    <t>Pond's</t>
  </si>
  <si>
    <t>Himalaya, Clean &amp; Clear, Ponds, Mama Earth, Lakme</t>
  </si>
  <si>
    <t xml:space="preserve">Pratip Chandra </t>
  </si>
  <si>
    <t>Himalaya, Clean &amp; Clear, Nivea, Garnier</t>
  </si>
  <si>
    <t>Trishita Mondal</t>
  </si>
  <si>
    <t>Palak</t>
  </si>
  <si>
    <t>Forest essential</t>
  </si>
  <si>
    <t xml:space="preserve">Shafaat </t>
  </si>
  <si>
    <t>Clean &amp; Clear, Nivea, Garnier, Fair &amp;Lovely</t>
  </si>
  <si>
    <t>Sudipto Pyne</t>
  </si>
  <si>
    <t>Himalaya, Ponds, Clean &amp; Clear, Nivea, Garnier</t>
  </si>
  <si>
    <t>Shirsendu Bhattacharyya</t>
  </si>
  <si>
    <t>Jyoti Singh</t>
  </si>
  <si>
    <t xml:space="preserve">Body shop </t>
  </si>
  <si>
    <t>Subham Naik</t>
  </si>
  <si>
    <t xml:space="preserve">Rusali Basumatary </t>
  </si>
  <si>
    <t>Mj</t>
  </si>
  <si>
    <t>neutrogena</t>
  </si>
  <si>
    <t>Himalaya, Clean &amp; Clear, Patanjali, Garnier</t>
  </si>
  <si>
    <t>Anamitra Bhattacharyya</t>
  </si>
  <si>
    <t>Maitraya</t>
  </si>
  <si>
    <t xml:space="preserve">Simran </t>
  </si>
  <si>
    <t xml:space="preserve">Lakme </t>
  </si>
  <si>
    <t>Eshani Das</t>
  </si>
  <si>
    <t>Himalaya Aloe Vera</t>
  </si>
  <si>
    <t>Himalaya, Clean &amp; Clear, Ponds, Lakme, Nivea</t>
  </si>
  <si>
    <t>Himalaya, Ponds, Fair n Lovely</t>
  </si>
  <si>
    <t xml:space="preserve">Rhishika Dutta </t>
  </si>
  <si>
    <t>Garnier, Himalaya, Clean &amp; Clear, Ponds, Mama Earth, Lakme, Nivea, Others</t>
  </si>
  <si>
    <t>Siddi</t>
  </si>
  <si>
    <t xml:space="preserve">Clean n clear </t>
  </si>
  <si>
    <t>Aditi Saikia</t>
  </si>
  <si>
    <t>Ahaglow</t>
  </si>
  <si>
    <t>Abhilekh Talukdar</t>
  </si>
  <si>
    <t>Garnier, Himalaya, Clean &amp; Clear, Patanjali</t>
  </si>
  <si>
    <t>Anjan Sarkar</t>
  </si>
  <si>
    <t>Anwesh Pani</t>
  </si>
  <si>
    <t>Sonali</t>
  </si>
  <si>
    <t>Clean &amp; Clear, Mama Earth</t>
  </si>
  <si>
    <t>Dibya Ranjan Pattnaik</t>
  </si>
  <si>
    <t xml:space="preserve">Garnier men </t>
  </si>
  <si>
    <t>Priyanka Paul</t>
  </si>
  <si>
    <t>Garnier, Himalaya, Clean &amp; Clear, Ponds, Mama Earth, Others</t>
  </si>
  <si>
    <t>Amrita Biswal</t>
  </si>
  <si>
    <t>Cetaphil facewash</t>
  </si>
  <si>
    <t>Mama Earth, Nivea, Others</t>
  </si>
  <si>
    <t>Himalaya, Ponds, Lakme, Nivea</t>
  </si>
  <si>
    <t xml:space="preserve">Jagriti Mozumder </t>
  </si>
  <si>
    <t xml:space="preserve">Body Shop </t>
  </si>
  <si>
    <t>Himalaya, Clean &amp; Clear, Mama Earth, Nivea, Others</t>
  </si>
  <si>
    <t>Tania Sharma</t>
  </si>
  <si>
    <t>Himalaya, Clean and clear, Patanjali</t>
  </si>
  <si>
    <t>Himalaya, Clean &amp; Clear, Ponds, Patanjali</t>
  </si>
  <si>
    <t>Lopamudra Mohanta</t>
  </si>
  <si>
    <t>VLCC</t>
  </si>
  <si>
    <t>Garnier, Himalaya, Clean &amp; Clear, Mama Earth, Lakme</t>
  </si>
  <si>
    <t>Pubali</t>
  </si>
  <si>
    <t>Nutrogena and O3</t>
  </si>
  <si>
    <t>Pooja</t>
  </si>
  <si>
    <t>Himalaya neem face wash</t>
  </si>
  <si>
    <t>Garnier, Himalaya, Clean &amp; Clear, Ponds, Mama Earth, Patanjali</t>
  </si>
  <si>
    <t>Himalaya, Clean &amp; Clear, Patanjali, Fair &amp;Lovely</t>
  </si>
  <si>
    <t>Rosh</t>
  </si>
  <si>
    <t>Clean &amp; Clear, Ponds, Mama Earth, Lakme</t>
  </si>
  <si>
    <t>Simran Gupta</t>
  </si>
  <si>
    <t>Clean &amp; Clear, Lakme, Garnier</t>
  </si>
  <si>
    <t>Debasmita Banerjee</t>
  </si>
  <si>
    <t>Clean &amp; Clear, Mama Earth, Lakme, Others</t>
  </si>
  <si>
    <t>Debashree Dutta</t>
  </si>
  <si>
    <t>Harsh</t>
  </si>
  <si>
    <t>Beardo</t>
  </si>
  <si>
    <t xml:space="preserve">Manisha </t>
  </si>
  <si>
    <t>Himalaya, Ponds, Clean &amp; Clear, Lakme, Nivea, Patanjali, Garnier</t>
  </si>
  <si>
    <t>Shreya Pandey</t>
  </si>
  <si>
    <t>Alka</t>
  </si>
  <si>
    <t>Himalaya, Ponds, Clean &amp; Clear, Mama Earth, Lakme, Nivea, Patanjali, Garnier, Fair &amp;Lovely</t>
  </si>
  <si>
    <t>Kya karoge jaan kr</t>
  </si>
  <si>
    <t>Nehi Bolunga</t>
  </si>
  <si>
    <t>Garnier, Himalaya, Mama Earth, Lakme, Patanjali, Nivea, Others</t>
  </si>
  <si>
    <t>Himalaya, Mama Earth, Lakme, Nivea, Patanjali, Garnier, Fair &amp;Lovely</t>
  </si>
  <si>
    <t>Abhishek Chanda</t>
  </si>
  <si>
    <t>Akash Raha</t>
  </si>
  <si>
    <t xml:space="preserve">Wow facewash </t>
  </si>
  <si>
    <t>Wow</t>
  </si>
  <si>
    <t>Himalaya, Garnier, Fair n Lovely</t>
  </si>
  <si>
    <t xml:space="preserve">Aishika </t>
  </si>
  <si>
    <t xml:space="preserve">Lotus , lakme , Nivea </t>
  </si>
  <si>
    <t>Ponds, Lakme, Nivea</t>
  </si>
  <si>
    <t>Arka Sarma</t>
  </si>
  <si>
    <t xml:space="preserve">Dipshikha Saha Roy </t>
  </si>
  <si>
    <t>Himalaya, Clean &amp; Clear, Ponds, Lakme</t>
  </si>
  <si>
    <t>Himalaya, Ponds, Clean &amp; Clear, Mama Earth, Lakme</t>
  </si>
  <si>
    <t>Siddhi Kumari</t>
  </si>
  <si>
    <t>Ponds, Clean &amp; Clear</t>
  </si>
  <si>
    <t>Karan Kumar</t>
  </si>
  <si>
    <t>Anjali Singh</t>
  </si>
  <si>
    <t>The body shop</t>
  </si>
  <si>
    <t>Bolbona</t>
  </si>
  <si>
    <t>Clean &amp; Clear, Mama Earth, Patanjali</t>
  </si>
  <si>
    <t>Sekhar Bharadwaj</t>
  </si>
  <si>
    <t>Garnier, Himalaya, Clean &amp; Clear, Ponds, Lakme, Nivea</t>
  </si>
  <si>
    <t>Himalaya, Ponds, Garnier, Fair n Lovely</t>
  </si>
  <si>
    <t>Garnier, Himalaya, Clean &amp; Clear, Patanjali, Nivea</t>
  </si>
  <si>
    <t>Niraj Thakur</t>
  </si>
  <si>
    <t>Minal</t>
  </si>
  <si>
    <t xml:space="preserve">Boutique </t>
  </si>
  <si>
    <t>Biotique, wow , Neutrogena</t>
  </si>
  <si>
    <t>Clean &amp; Clear, Mama Earth, Patanjali, Nivea, Others</t>
  </si>
  <si>
    <t>Clean &amp; Clear, Mama Earth, Nivea, Patanjali</t>
  </si>
  <si>
    <t>Hirok</t>
  </si>
  <si>
    <t>Shuvam Mahapatra</t>
  </si>
  <si>
    <t xml:space="preserve">Ponds, Johnson and Johnson </t>
  </si>
  <si>
    <t>Himalaya, Ponds, Mama Earth, Nivea</t>
  </si>
  <si>
    <t>Himalaya, Ponds, Nivea</t>
  </si>
  <si>
    <t>Rima Singh</t>
  </si>
  <si>
    <t xml:space="preserve">ponds </t>
  </si>
  <si>
    <t>Himalaya, Ponds, Clean &amp; Clear, Mama Earth, Lakme, Nivea, Patanjali</t>
  </si>
  <si>
    <t>Abc</t>
  </si>
  <si>
    <t xml:space="preserve">Thefaceshop </t>
  </si>
  <si>
    <t>Anurag Choudhary</t>
  </si>
  <si>
    <t>Rachayita</t>
  </si>
  <si>
    <t>Jovees, Himalaya</t>
  </si>
  <si>
    <t>Anupriya Singh</t>
  </si>
  <si>
    <t>Good vibes</t>
  </si>
  <si>
    <t>Mahima</t>
  </si>
  <si>
    <t>Anjali mahato</t>
  </si>
  <si>
    <t>Monikongkana</t>
  </si>
  <si>
    <t>Neutrogena</t>
  </si>
  <si>
    <t>Ankita Deka</t>
  </si>
  <si>
    <t>Himalaya, Ponds, Clean &amp; Clear, Lakme, Nivea, Patanjali, Fair &amp;Lovely</t>
  </si>
  <si>
    <t>Diba farhat</t>
  </si>
  <si>
    <t>Yashi Chaurasia</t>
  </si>
  <si>
    <t>Clean&amp;clear</t>
  </si>
  <si>
    <t>Himalaya, Clean &amp; Clear, Mama Earth, Patanjali</t>
  </si>
  <si>
    <t>Raunak Kumar</t>
  </si>
  <si>
    <t>Himalaya, Mama Earth, Nivea, Patanjali, Garnier</t>
  </si>
  <si>
    <t>Olivia Deb Roy</t>
  </si>
  <si>
    <t>WOW face wash</t>
  </si>
  <si>
    <t>Clean &amp; Clear, Mama Earth, Others</t>
  </si>
  <si>
    <t>Garnier, Himalaya, Clean &amp; Clear, Mama Earth, Patanjali, Nivea, Others</t>
  </si>
  <si>
    <t>Himalaya, Clean &amp; Clear, Mama Earth, Patanjali, Garnier</t>
  </si>
  <si>
    <t>Himalaya, Ponds, Clean n Clear, Fair n Lovely</t>
  </si>
  <si>
    <t>Ishita Dutta</t>
  </si>
  <si>
    <t>Cetaphil</t>
  </si>
  <si>
    <t>Devdeep Mondal</t>
  </si>
  <si>
    <t>Ramiz Mallick</t>
  </si>
  <si>
    <t>Himalaya neem facewash</t>
  </si>
  <si>
    <t>Ponds, Mama Earth, Lakme, Patanjali, Nivea</t>
  </si>
  <si>
    <t>Kaya</t>
  </si>
  <si>
    <t>Himalaya, Ponds, Clean &amp; Clear, Nivea, Patanjali, Garnier</t>
  </si>
  <si>
    <t>Sujal shaw</t>
  </si>
  <si>
    <t>Mcaffen</t>
  </si>
  <si>
    <t>Arshad khan</t>
  </si>
  <si>
    <t xml:space="preserve"> Garnier double pollutant mens ,clean and clear</t>
  </si>
  <si>
    <t>Clean &amp; Clear, Garnier</t>
  </si>
  <si>
    <t xml:space="preserve">Shreya Dwivedi </t>
  </si>
  <si>
    <t xml:space="preserve">clean n clear </t>
  </si>
  <si>
    <t>Harshit</t>
  </si>
  <si>
    <t>Trishna</t>
  </si>
  <si>
    <t>Shri Pal</t>
  </si>
  <si>
    <t>Garnier, Clean &amp; Clear, Ponds, Patanjali</t>
  </si>
  <si>
    <t>Satya Singh</t>
  </si>
  <si>
    <t>Himalaya, Ponds, Clean &amp; Clear, Mama Earth, Lakme, Patanjali, Garnier, Fair &amp;Lovely</t>
  </si>
  <si>
    <t>Manshi Srivastava</t>
  </si>
  <si>
    <t>Clean &amp;clear</t>
  </si>
  <si>
    <t>Smruti sarita</t>
  </si>
  <si>
    <t>Lakshmi Barman</t>
  </si>
  <si>
    <t>Clean &amp; Clear, Lakme, Patanjali, Nivea</t>
  </si>
  <si>
    <t>Clean &amp; Clear, Lakme, Nivea</t>
  </si>
  <si>
    <t>Himadri</t>
  </si>
  <si>
    <t>Bio</t>
  </si>
  <si>
    <t>Clean &amp; Clear, Ponds, Lakme, Patanjali, Nivea, Others</t>
  </si>
  <si>
    <t>Clean &amp; Clear, Patanjali, Fair &amp;Lovely</t>
  </si>
  <si>
    <t>Nilu</t>
  </si>
  <si>
    <t>Caffine</t>
  </si>
  <si>
    <t>Clean &amp; Clear, Mama Earth, Lakme, Nivea, Others</t>
  </si>
  <si>
    <t>Anita</t>
  </si>
  <si>
    <t>Garnier, Clean &amp; Clear, Ponds, Patanjali, Nivea</t>
  </si>
  <si>
    <t>Ponds, Clean &amp; Clear, Nivea, Patanjali, Garnier</t>
  </si>
  <si>
    <t>Dhruv</t>
  </si>
  <si>
    <t>Clean &amp; Clear, Mama Earth, Nivea, Garnier</t>
  </si>
  <si>
    <t>Ritu</t>
  </si>
  <si>
    <t>plum, mamaearth, lakme</t>
  </si>
  <si>
    <t>Himalaya, Clean &amp; Clear, Mama Earth, Lakme, Others</t>
  </si>
  <si>
    <t>Ponds, Mama Earth, Lakme</t>
  </si>
  <si>
    <t>Preeti Jaiswal</t>
  </si>
  <si>
    <t>Oxi9</t>
  </si>
  <si>
    <t>Himalaya, Clean &amp; Clear, Ponds, Mama Earth, Lakme, Patanjali</t>
  </si>
  <si>
    <t>Navi brad</t>
  </si>
  <si>
    <t>Garnier, Himalaya, Clean &amp; Clear, Ponds, Lakme, Patanjali, Nivea</t>
  </si>
  <si>
    <t>Kirtiman dutta</t>
  </si>
  <si>
    <t xml:space="preserve">Garnier </t>
  </si>
  <si>
    <t>Garnier, Himalaya, Patanjali</t>
  </si>
  <si>
    <t>dibyendu</t>
  </si>
  <si>
    <t>garnier</t>
  </si>
  <si>
    <t>Ankita Kumari</t>
  </si>
  <si>
    <t>Bella Vita</t>
  </si>
  <si>
    <t>Himalaya, Clean &amp; Clear, Ponds, Mama Earth, Lakme, Patanjali, Others</t>
  </si>
  <si>
    <t>Akshita Saikia</t>
  </si>
  <si>
    <t>nisha</t>
  </si>
  <si>
    <t>Anamika das</t>
  </si>
  <si>
    <t>Neha Chaudhary</t>
  </si>
  <si>
    <t>Garnier, Himalaya, Clean &amp; Clear, Mama Earth, Patanjali</t>
  </si>
  <si>
    <t>Himalaya, Clean &amp; Clear, Patanjali, Garnier, Fair &amp;Lovely</t>
  </si>
  <si>
    <t xml:space="preserve">Anthony Johnson S </t>
  </si>
  <si>
    <t>Raj shaw</t>
  </si>
  <si>
    <t xml:space="preserve">clean and clear </t>
  </si>
  <si>
    <t xml:space="preserve">Suparna Kundu </t>
  </si>
  <si>
    <t>Ponds, Clean &amp; Clear, Nivea, Garnier</t>
  </si>
  <si>
    <t>Chandni shaw</t>
  </si>
  <si>
    <t>Himalaya, Mama Earth, Lakme</t>
  </si>
  <si>
    <t>Himalaya, Ponds, Mama Earth, Lakme</t>
  </si>
  <si>
    <t>Nivea face wash dark spot</t>
  </si>
  <si>
    <t>Varsha kumari</t>
  </si>
  <si>
    <t>Shafa Arshee</t>
  </si>
  <si>
    <t>Nykaa</t>
  </si>
  <si>
    <t>Juli kumari</t>
  </si>
  <si>
    <t>Pankaj Singh</t>
  </si>
  <si>
    <t>Garnier, Ponds, Nivea</t>
  </si>
  <si>
    <t>Ponds, Nivea, Garnier</t>
  </si>
  <si>
    <t>Juli kuamri</t>
  </si>
  <si>
    <t>Anushka</t>
  </si>
  <si>
    <t>The bodyshop</t>
  </si>
  <si>
    <t>Debjani ghosh</t>
  </si>
  <si>
    <t>Ritika</t>
  </si>
  <si>
    <t>Himalaya.</t>
  </si>
  <si>
    <t>Garnier, Himalaya, Clean &amp; Clear, Ponds, Mama Earth, Lakme, Others</t>
  </si>
  <si>
    <t>Himalaya, Ponds, Clean &amp; Clear, Lakme, Garnier</t>
  </si>
  <si>
    <t>Anuradha prasad</t>
  </si>
  <si>
    <t>Ritik Bothra</t>
  </si>
  <si>
    <t>Prefer not to say</t>
  </si>
  <si>
    <t>Fair and Lovely for Women</t>
  </si>
  <si>
    <t>Ponds, Mama Earth, Lakme, Fair &amp;Lovely</t>
  </si>
  <si>
    <t>Harsh Khemka</t>
  </si>
  <si>
    <t>Kushal Saraf</t>
  </si>
  <si>
    <t>Himalaya, Mama Earth, Nivea, Garnier</t>
  </si>
  <si>
    <t>Raushan</t>
  </si>
  <si>
    <t>Clean clear</t>
  </si>
  <si>
    <t>Meghna Goswami</t>
  </si>
  <si>
    <t>Megha</t>
  </si>
  <si>
    <t>Plum</t>
  </si>
  <si>
    <t>Adarsh</t>
  </si>
  <si>
    <t>Ponds, Nivea</t>
  </si>
  <si>
    <t>Himalaya, Ponds, Clean &amp; Clear, Lakme, Nivea, Patanjali, Garnier, Fair &amp;Lovely</t>
  </si>
  <si>
    <t xml:space="preserve">Manasi Kheria </t>
  </si>
  <si>
    <t xml:space="preserve">Clinique </t>
  </si>
  <si>
    <t>Soham Ghosh</t>
  </si>
  <si>
    <t>Megha Dassani</t>
  </si>
  <si>
    <t>Himalaya, Mama Earth</t>
  </si>
  <si>
    <t>Niraj Shaw</t>
  </si>
  <si>
    <t xml:space="preserve">Clean &amp; clear </t>
  </si>
  <si>
    <t>Garnier, Himalaya, Clean &amp; Clear, Ponds, Patanjali, Nivea</t>
  </si>
  <si>
    <t xml:space="preserve">T. Bhatta </t>
  </si>
  <si>
    <t xml:space="preserve">Ponds </t>
  </si>
  <si>
    <t>Sunil</t>
  </si>
  <si>
    <t>Himalaya, Ponds, Clean &amp; Clear, Nivea, Fair &amp;Lovely</t>
  </si>
  <si>
    <t>Himalaya, Fair n Lovely</t>
  </si>
  <si>
    <t>Ponds, Clean n Clear, Garnier, Fair n Lovely</t>
  </si>
  <si>
    <t>Nasima</t>
  </si>
  <si>
    <t>Fair handsome</t>
  </si>
  <si>
    <t>Shivani amla</t>
  </si>
  <si>
    <t>Pankhi</t>
  </si>
  <si>
    <t xml:space="preserve">Reepa Chetia </t>
  </si>
  <si>
    <t xml:space="preserve">Dove </t>
  </si>
  <si>
    <t>Bipasha Chiney</t>
  </si>
  <si>
    <t>Garnier, Himalaya, Ponds, Mama Earth, Nivea</t>
  </si>
  <si>
    <t>Himalaya, Ponds, Mama Earth, Nivea, Garnier</t>
  </si>
  <si>
    <t>Ayushi Deora</t>
  </si>
  <si>
    <t>Ponds, Mama Earth, Lakme, Garnier</t>
  </si>
  <si>
    <t>Amrita Chiney</t>
  </si>
  <si>
    <t>Sunayan Dutta</t>
  </si>
  <si>
    <t xml:space="preserve">Soumya Mukhopadhyay </t>
  </si>
  <si>
    <t>Ponds, Lakme, Nivea, Garnier</t>
  </si>
  <si>
    <t>Bishal sarkar</t>
  </si>
  <si>
    <t>Garnier, Himalaya, Clean &amp; Clear, Ponds, Patanjali</t>
  </si>
  <si>
    <t xml:space="preserve">Soham Sarkar </t>
  </si>
  <si>
    <t>Garnier men's facewash</t>
  </si>
  <si>
    <t>Garnier, Himalaya, Ponds</t>
  </si>
  <si>
    <t>Amrita Dey</t>
  </si>
  <si>
    <t>Ponds, Mama Earth</t>
  </si>
  <si>
    <t>Chfvjxnvss</t>
  </si>
  <si>
    <t>Garnier Men</t>
  </si>
  <si>
    <t>Rahul Agarwal</t>
  </si>
  <si>
    <t>The man company</t>
  </si>
  <si>
    <t>Sudarshana Sarkar</t>
  </si>
  <si>
    <t>Xeroid</t>
  </si>
  <si>
    <t>Himalaya, Ponds, Clean &amp; Clear, Mama Earth, Nivea, Garnier</t>
  </si>
  <si>
    <t>Subham Sarkar</t>
  </si>
  <si>
    <t>Ponds, Mama Earth, Nivea, Garnier</t>
  </si>
  <si>
    <t>Mampu panja</t>
  </si>
  <si>
    <t>Suman Ghosh</t>
  </si>
  <si>
    <t>Ananya Talukdar</t>
  </si>
  <si>
    <t>Himalaya, Plum</t>
  </si>
  <si>
    <t>Himalaya, Clean &amp; Clear, Lakme, Nivea, Patanjali</t>
  </si>
  <si>
    <t>Sahin</t>
  </si>
  <si>
    <t>Himalaya, Ponds, Clean &amp; Clear, Nivea, Patanjali, Garnier, Fair &amp;Lovely</t>
  </si>
  <si>
    <t>Chandan kumar shaw</t>
  </si>
  <si>
    <t xml:space="preserve">Prakriti Bhattacharjee </t>
  </si>
  <si>
    <t>Aditi Modak</t>
  </si>
  <si>
    <t>Cleen &amp; clear</t>
  </si>
  <si>
    <t>Anshu Mondal</t>
  </si>
  <si>
    <t>Garnier, Himalaya, Lakme, Nivea, Others</t>
  </si>
  <si>
    <t>Himalaya, Lakme, Nivea, Garnier, Fair &amp;Lovely</t>
  </si>
  <si>
    <t>Ud</t>
  </si>
  <si>
    <t>Clean &amp; Clear, Ponds, Lakme</t>
  </si>
  <si>
    <t>Clean &amp; Clear, Nivea, Garnier</t>
  </si>
  <si>
    <t>Abhijit Basak</t>
  </si>
  <si>
    <t>Sudarshan Tamang</t>
  </si>
  <si>
    <t xml:space="preserve">Satirtha Nandi </t>
  </si>
  <si>
    <t>PONDS</t>
  </si>
  <si>
    <t xml:space="preserve">Laxmi Rani ray </t>
  </si>
  <si>
    <t>Himalaya face wash</t>
  </si>
  <si>
    <t xml:space="preserve">Tabashmi Das </t>
  </si>
  <si>
    <t>Garnier, Clean &amp; Clear, Others</t>
  </si>
  <si>
    <t xml:space="preserve">Md Rafiuz Zaman </t>
  </si>
  <si>
    <t>clean and clear</t>
  </si>
  <si>
    <t>Swagata sadhukhan</t>
  </si>
  <si>
    <t>Garnier, Himalaya, Clean &amp; Clear, Ponds</t>
  </si>
  <si>
    <t>Shreya</t>
  </si>
  <si>
    <t>Himalaya, Clean &amp; Clear, Nivea</t>
  </si>
  <si>
    <t>Krishna</t>
  </si>
  <si>
    <t>Nivea, Garnier</t>
  </si>
  <si>
    <t>Snehasis</t>
  </si>
  <si>
    <t>Pradipta Ranjan Roul</t>
  </si>
  <si>
    <t>Nivedita Subudhi</t>
  </si>
  <si>
    <t>Himalaya, Mama Earth, Lakme, Garnier</t>
  </si>
  <si>
    <t>TOM</t>
  </si>
  <si>
    <t>Aw_Himalaya</t>
  </si>
  <si>
    <t>spontaneous</t>
  </si>
  <si>
    <t>What brands of face wash are you aware of?</t>
  </si>
  <si>
    <t xml:space="preserve">ever tried </t>
  </si>
  <si>
    <t>Have you ever used?</t>
  </si>
  <si>
    <t>aided</t>
  </si>
  <si>
    <t>???</t>
  </si>
  <si>
    <t>repeat</t>
  </si>
  <si>
    <t>How many times out of last 5 times was Himalaya facewash bought?(Twice,thrice,fourtimes,fivetimes)</t>
  </si>
  <si>
    <t>moub</t>
  </si>
  <si>
    <t>How many times out of last 5 times was Himalaya facewash bought?(four and five times)</t>
  </si>
  <si>
    <t>Aw_Clean n clear</t>
  </si>
  <si>
    <t>ever tried</t>
  </si>
  <si>
    <t>How many times out of last 5 times was Himalaya facewash bought?(Twice and Thrice)</t>
  </si>
  <si>
    <t>Aw_Ponds</t>
  </si>
  <si>
    <t>Sku</t>
  </si>
  <si>
    <t>Take the highest of these three</t>
  </si>
  <si>
    <t>clean n clear</t>
  </si>
  <si>
    <t>sachet/15</t>
  </si>
  <si>
    <t>50-75</t>
  </si>
  <si>
    <t>150/200</t>
  </si>
  <si>
    <t>Brand loyalty</t>
  </si>
  <si>
    <t>clean clear</t>
  </si>
  <si>
    <t>go to another shop</t>
  </si>
  <si>
    <t>wait and delay</t>
  </si>
  <si>
    <t>Attributes</t>
  </si>
  <si>
    <t>Sl. No.</t>
  </si>
  <si>
    <t>pimple free</t>
  </si>
  <si>
    <t>oil control</t>
  </si>
  <si>
    <t>dark spots</t>
  </si>
  <si>
    <t>soft and smooth</t>
  </si>
  <si>
    <t>glowing skin</t>
  </si>
  <si>
    <t>anti pollution</t>
  </si>
  <si>
    <t>facewash</t>
  </si>
  <si>
    <t>once in a month</t>
  </si>
  <si>
    <t>soap</t>
  </si>
  <si>
    <t>twice in a month</t>
  </si>
  <si>
    <t>both soap and facewash</t>
  </si>
  <si>
    <t>once in two month</t>
  </si>
  <si>
    <t>others</t>
  </si>
  <si>
    <t>other</t>
  </si>
  <si>
    <t>total                                                                                                  287</t>
  </si>
  <si>
    <t>total</t>
  </si>
  <si>
    <t>How often do you use a facewash?</t>
  </si>
  <si>
    <t>more than once a day</t>
  </si>
  <si>
    <t>kirana stores</t>
  </si>
  <si>
    <t>once a day</t>
  </si>
  <si>
    <t>online</t>
  </si>
  <si>
    <t>once or twice a week</t>
  </si>
  <si>
    <t>departmental stores</t>
  </si>
  <si>
    <t>less often</t>
  </si>
  <si>
    <t xml:space="preserve">total                                                                                                 266 </t>
  </si>
  <si>
    <t>age groups</t>
  </si>
  <si>
    <t>gender</t>
  </si>
  <si>
    <t xml:space="preserve">male </t>
  </si>
  <si>
    <t>female</t>
  </si>
  <si>
    <t>prefer not to say</t>
  </si>
  <si>
    <t>below 18</t>
  </si>
  <si>
    <t>above 45</t>
  </si>
  <si>
    <t>student</t>
  </si>
  <si>
    <t>private</t>
  </si>
  <si>
    <t>once</t>
  </si>
  <si>
    <t>government employee</t>
  </si>
  <si>
    <t>twice</t>
  </si>
  <si>
    <t>businessmen</t>
  </si>
  <si>
    <t>thrice</t>
  </si>
  <si>
    <t>more</t>
  </si>
  <si>
    <t>under graduate</t>
  </si>
  <si>
    <t>post graduate</t>
  </si>
  <si>
    <t>higher secondary</t>
  </si>
  <si>
    <t>Serial</t>
  </si>
  <si>
    <t>Age</t>
  </si>
  <si>
    <t>Occupation</t>
  </si>
  <si>
    <t>Education</t>
  </si>
  <si>
    <t>Face clean Freq.</t>
  </si>
  <si>
    <t>Pref. Product</t>
  </si>
  <si>
    <t>Facewash Freq</t>
  </si>
  <si>
    <t>Buy freq</t>
  </si>
  <si>
    <t>Place</t>
  </si>
  <si>
    <t>Tot_Aw_C n C</t>
  </si>
  <si>
    <t>male</t>
  </si>
  <si>
    <t>25+</t>
  </si>
  <si>
    <t>0-25</t>
  </si>
  <si>
    <t>INTRODUCTION</t>
  </si>
  <si>
    <t>Sampling</t>
  </si>
  <si>
    <t>Research Design</t>
  </si>
  <si>
    <t>Quantitative</t>
  </si>
  <si>
    <t>Cross sectional</t>
  </si>
  <si>
    <t>Technique</t>
  </si>
  <si>
    <t>Random</t>
  </si>
  <si>
    <t>Probability</t>
  </si>
  <si>
    <t>Anyone</t>
  </si>
  <si>
    <t>Convinience</t>
  </si>
  <si>
    <t>Non probability</t>
  </si>
  <si>
    <t>sample size</t>
  </si>
  <si>
    <t>Error</t>
  </si>
  <si>
    <t>Target group</t>
  </si>
  <si>
    <t>18-45</t>
  </si>
  <si>
    <t>(age group)</t>
  </si>
  <si>
    <t>Sample Tabulation</t>
  </si>
  <si>
    <t>25 and Below 25</t>
  </si>
  <si>
    <t>Above 25</t>
  </si>
  <si>
    <t>Working</t>
  </si>
  <si>
    <t>SECTION 1</t>
  </si>
  <si>
    <t>Product Category</t>
  </si>
  <si>
    <t>SECTION 2</t>
  </si>
  <si>
    <t>Product penetration</t>
  </si>
  <si>
    <t xml:space="preserve">Usage </t>
  </si>
  <si>
    <t>face wash</t>
  </si>
  <si>
    <t>Atleast once a day</t>
  </si>
  <si>
    <t>Soap n facewash</t>
  </si>
  <si>
    <t>Buying</t>
  </si>
  <si>
    <t>Atleast once in a month</t>
  </si>
  <si>
    <t>Once in 2 months</t>
  </si>
  <si>
    <t>25 n Below 25</t>
  </si>
  <si>
    <t>Students</t>
  </si>
  <si>
    <t>Workings</t>
  </si>
  <si>
    <t>Purchase habits</t>
  </si>
  <si>
    <t>Kirana</t>
  </si>
  <si>
    <t>Departmental</t>
  </si>
  <si>
    <t>Frequent Buy</t>
  </si>
  <si>
    <t>atleast once in a month</t>
  </si>
  <si>
    <t>SECTION 3</t>
  </si>
  <si>
    <t>Spontaneous</t>
  </si>
  <si>
    <t>Aided</t>
  </si>
  <si>
    <t>Total Awareness</t>
  </si>
  <si>
    <t>cross tabulation</t>
  </si>
  <si>
    <t>Trial</t>
  </si>
  <si>
    <t>Repeat</t>
  </si>
  <si>
    <t>MOUB</t>
  </si>
  <si>
    <t>Male User</t>
  </si>
  <si>
    <t>Female User</t>
  </si>
  <si>
    <t>SKU</t>
  </si>
  <si>
    <t>Clean n clear (over all)</t>
  </si>
  <si>
    <t>Total Pref</t>
  </si>
  <si>
    <t>kirana</t>
  </si>
  <si>
    <t>Trial/Awareness</t>
  </si>
  <si>
    <t>Brand Loyalty</t>
  </si>
  <si>
    <t>Repeat / trial</t>
  </si>
  <si>
    <t>Moub/Repeat</t>
  </si>
  <si>
    <t>Coloumn Normalization</t>
  </si>
  <si>
    <t>Mean</t>
  </si>
  <si>
    <t>pimple frree</t>
  </si>
  <si>
    <t>%</t>
  </si>
  <si>
    <t>Row Normalisation</t>
  </si>
  <si>
    <t>Normalisation</t>
  </si>
  <si>
    <t>++</t>
  </si>
  <si>
    <t>--</t>
  </si>
  <si>
    <t>-</t>
  </si>
  <si>
    <t>+</t>
  </si>
  <si>
    <t>Ever tried</t>
  </si>
  <si>
    <t>Final</t>
  </si>
  <si>
    <t xml:space="preserve">spontaneous </t>
  </si>
  <si>
    <t>Count</t>
  </si>
  <si>
    <t>Male 1</t>
  </si>
  <si>
    <t>students</t>
  </si>
  <si>
    <t>Male 2</t>
  </si>
  <si>
    <t>Female 1</t>
  </si>
  <si>
    <t>Female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</si>
</sst>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color rgb="FF000000"/>
      <name val="Roboto"/>
    </font>
    <font>
      <sz val="11.0"/>
      <color rgb="FF000000"/>
      <name val="Inconsolata"/>
    </font>
    <font>
      <color rgb="FF434343"/>
      <name val="Arial"/>
      <scheme val="minor"/>
    </font>
    <font>
      <b/>
      <color rgb="FF434343"/>
      <name val="Roboto"/>
    </font>
    <font>
      <color rgb="FF434343"/>
      <name val="Roboto"/>
    </font>
    <font>
      <b/>
      <color rgb="FF000000"/>
      <name val="Roboto"/>
    </font>
    <font>
      <b/>
      <color theme="1"/>
      <name val="Arial"/>
      <scheme val="minor"/>
    </font>
    <font>
      <color theme="1"/>
      <name val="Arial"/>
    </font>
    <font/>
  </fonts>
  <fills count="2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27BA0"/>
        <bgColor rgb="FFC27BA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  <fill>
      <patternFill patternType="solid">
        <fgColor rgb="FFE6B8AF"/>
        <bgColor rgb="FFE6B8AF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76A5AF"/>
        <bgColor rgb="FF76A5A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</fills>
  <borders count="2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3" fontId="1" numFmtId="164" xfId="0" applyAlignment="1" applyFill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0" fontId="2" numFmtId="0" xfId="0" applyFont="1"/>
    <xf borderId="1" fillId="4" fontId="3" numFmtId="0" xfId="0" applyAlignment="1" applyBorder="1" applyFill="1" applyFont="1">
      <alignment readingOrder="0"/>
    </xf>
    <xf borderId="2" fillId="0" fontId="3" numFmtId="0" xfId="0" applyBorder="1" applyFont="1"/>
    <xf borderId="3" fillId="5" fontId="4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5" fontId="4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1" fillId="6" fontId="3" numFmtId="0" xfId="0" applyAlignment="1" applyBorder="1" applyFill="1" applyFont="1">
      <alignment readingOrder="0"/>
    </xf>
    <xf borderId="2" fillId="6" fontId="3" numFmtId="0" xfId="0" applyBorder="1" applyFont="1"/>
    <xf borderId="1" fillId="6" fontId="3" numFmtId="0" xfId="0" applyBorder="1" applyFont="1"/>
    <xf borderId="3" fillId="6" fontId="3" numFmtId="0" xfId="0" applyBorder="1" applyFont="1"/>
    <xf borderId="4" fillId="0" fontId="3" numFmtId="0" xfId="0" applyBorder="1" applyFont="1"/>
    <xf borderId="0" fillId="5" fontId="4" numFmtId="0" xfId="0" applyAlignment="1" applyFont="1">
      <alignment readingOrder="0"/>
    </xf>
    <xf borderId="7" fillId="0" fontId="3" numFmtId="0" xfId="0" applyBorder="1" applyFont="1"/>
    <xf borderId="1" fillId="7" fontId="3" numFmtId="0" xfId="0" applyAlignment="1" applyBorder="1" applyFill="1" applyFont="1">
      <alignment readingOrder="0"/>
    </xf>
    <xf borderId="2" fillId="7" fontId="3" numFmtId="0" xfId="0" applyBorder="1" applyFont="1"/>
    <xf borderId="1" fillId="7" fontId="3" numFmtId="0" xfId="0" applyBorder="1" applyFont="1"/>
    <xf borderId="3" fillId="7" fontId="3" numFmtId="0" xfId="0" applyBorder="1" applyFont="1"/>
    <xf borderId="1" fillId="8" fontId="3" numFmtId="0" xfId="0" applyAlignment="1" applyBorder="1" applyFill="1" applyFont="1">
      <alignment readingOrder="0"/>
    </xf>
    <xf borderId="2" fillId="8" fontId="3" numFmtId="0" xfId="0" applyBorder="1" applyFont="1"/>
    <xf borderId="1" fillId="8" fontId="3" numFmtId="0" xfId="0" applyBorder="1" applyFont="1"/>
    <xf borderId="3" fillId="8" fontId="3" numFmtId="0" xfId="0" applyBorder="1" applyFont="1"/>
    <xf borderId="6" fillId="0" fontId="3" numFmtId="0" xfId="0" applyBorder="1" applyFont="1"/>
    <xf borderId="7" fillId="5" fontId="4" numFmtId="0" xfId="0" applyAlignment="1" applyBorder="1" applyFont="1">
      <alignment readingOrder="0"/>
    </xf>
    <xf borderId="3" fillId="0" fontId="3" numFmtId="0" xfId="0" applyBorder="1" applyFont="1"/>
    <xf borderId="0" fillId="4" fontId="3" numFmtId="0" xfId="0" applyAlignment="1" applyFont="1">
      <alignment readingOrder="0"/>
    </xf>
    <xf borderId="4" fillId="8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0" fillId="0" fontId="3" numFmtId="0" xfId="0" applyAlignment="1" applyFont="1">
      <alignment horizontal="left" readingOrder="0"/>
    </xf>
    <xf borderId="9" fillId="9" fontId="3" numFmtId="0" xfId="0" applyAlignment="1" applyBorder="1" applyFill="1" applyFont="1">
      <alignment horizontal="center" readingOrder="0"/>
    </xf>
    <xf borderId="2" fillId="9" fontId="3" numFmtId="0" xfId="0" applyAlignment="1" applyBorder="1" applyFont="1">
      <alignment horizontal="center" readingOrder="0"/>
    </xf>
    <xf borderId="3" fillId="9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11" fillId="0" fontId="3" numFmtId="0" xfId="0" applyBorder="1" applyFont="1"/>
    <xf borderId="9" fillId="10" fontId="6" numFmtId="0" xfId="0" applyBorder="1" applyFill="1" applyFont="1"/>
    <xf borderId="2" fillId="10" fontId="7" numFmtId="0" xfId="0" applyAlignment="1" applyBorder="1" applyFont="1">
      <alignment readingOrder="0"/>
    </xf>
    <xf borderId="3" fillId="10" fontId="8" numFmtId="0" xfId="0" applyAlignment="1" applyBorder="1" applyFont="1">
      <alignment readingOrder="0"/>
    </xf>
    <xf borderId="9" fillId="0" fontId="3" numFmtId="0" xfId="0" applyBorder="1" applyFont="1"/>
    <xf borderId="2" fillId="5" fontId="9" numFmtId="0" xfId="0" applyAlignment="1" applyBorder="1" applyFont="1">
      <alignment readingOrder="0"/>
    </xf>
    <xf borderId="10" fillId="10" fontId="6" numFmtId="0" xfId="0" applyAlignment="1" applyBorder="1" applyFont="1">
      <alignment readingOrder="0"/>
    </xf>
    <xf borderId="0" fillId="10" fontId="6" numFmtId="0" xfId="0" applyAlignment="1" applyFont="1">
      <alignment readingOrder="0"/>
    </xf>
    <xf borderId="5" fillId="10" fontId="6" numFmtId="0" xfId="0" applyAlignment="1" applyBorder="1" applyFont="1">
      <alignment readingOrder="0"/>
    </xf>
    <xf borderId="11" fillId="10" fontId="6" numFmtId="0" xfId="0" applyAlignment="1" applyBorder="1" applyFont="1">
      <alignment readingOrder="0"/>
    </xf>
    <xf borderId="7" fillId="10" fontId="6" numFmtId="0" xfId="0" applyAlignment="1" applyBorder="1" applyFont="1">
      <alignment readingOrder="0"/>
    </xf>
    <xf borderId="8" fillId="10" fontId="6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2" fillId="11" fontId="3" numFmtId="0" xfId="0" applyAlignment="1" applyBorder="1" applyFill="1" applyFont="1">
      <alignment readingOrder="0"/>
    </xf>
    <xf borderId="13" fillId="11" fontId="3" numFmtId="0" xfId="0" applyAlignment="1" applyBorder="1" applyFont="1">
      <alignment readingOrder="0"/>
    </xf>
    <xf borderId="14" fillId="11" fontId="3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12" fillId="0" fontId="3" numFmtId="0" xfId="0" applyBorder="1" applyFont="1"/>
    <xf borderId="12" fillId="0" fontId="10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0" fillId="12" fontId="11" numFmtId="0" xfId="0" applyAlignment="1" applyFill="1" applyFont="1">
      <alignment readingOrder="0" vertical="bottom"/>
    </xf>
    <xf borderId="0" fillId="12" fontId="3" numFmtId="0" xfId="0" applyAlignment="1" applyFont="1">
      <alignment readingOrder="0"/>
    </xf>
    <xf borderId="1" fillId="13" fontId="3" numFmtId="0" xfId="0" applyAlignment="1" applyBorder="1" applyFill="1" applyFont="1">
      <alignment readingOrder="0"/>
    </xf>
    <xf borderId="0" fillId="7" fontId="3" numFmtId="0" xfId="0" applyAlignment="1" applyFont="1">
      <alignment readingOrder="0"/>
    </xf>
    <xf borderId="0" fillId="14" fontId="3" numFmtId="0" xfId="0" applyAlignment="1" applyFill="1" applyFont="1">
      <alignment readingOrder="0"/>
    </xf>
    <xf borderId="0" fillId="15" fontId="3" numFmtId="0" xfId="0" applyAlignment="1" applyFill="1" applyFont="1">
      <alignment readingOrder="0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3" numFmtId="0" xfId="0" applyFont="1"/>
    <xf borderId="0" fillId="5" fontId="3" numFmtId="0" xfId="0" applyAlignment="1" applyFont="1">
      <alignment readingOrder="0"/>
    </xf>
    <xf borderId="0" fillId="16" fontId="11" numFmtId="0" xfId="0" applyAlignment="1" applyFill="1" applyFont="1">
      <alignment readingOrder="0" vertical="bottom"/>
    </xf>
    <xf borderId="0" fillId="16" fontId="3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10" fillId="12" fontId="3" numFmtId="0" xfId="0" applyAlignment="1" applyBorder="1" applyFont="1">
      <alignment readingOrder="0"/>
    </xf>
    <xf borderId="10" fillId="0" fontId="3" numFmtId="0" xfId="0" applyBorder="1" applyFont="1"/>
    <xf borderId="0" fillId="0" fontId="3" numFmtId="0" xfId="0" applyAlignment="1" applyFont="1">
      <alignment horizontal="center" readingOrder="0" vertical="center"/>
    </xf>
    <xf borderId="9" fillId="0" fontId="3" numFmtId="0" xfId="0" applyAlignment="1" applyBorder="1" applyFont="1">
      <alignment horizontal="center" readingOrder="0"/>
    </xf>
    <xf borderId="2" fillId="0" fontId="12" numFmtId="0" xfId="0" applyBorder="1" applyFont="1"/>
    <xf borderId="2" fillId="0" fontId="3" numFmtId="0" xfId="0" applyAlignment="1" applyBorder="1" applyFont="1">
      <alignment horizontal="center" readingOrder="0"/>
    </xf>
    <xf borderId="3" fillId="0" fontId="12" numFmtId="0" xfId="0" applyBorder="1" applyFont="1"/>
    <xf borderId="10" fillId="0" fontId="3" numFmtId="0" xfId="0" applyAlignment="1" applyBorder="1" applyFont="1">
      <alignment horizontal="center" readingOrder="0"/>
    </xf>
    <xf borderId="5" fillId="0" fontId="12" numFmtId="0" xfId="0" applyBorder="1" applyFont="1"/>
    <xf borderId="11" fillId="0" fontId="3" numFmtId="0" xfId="0" applyAlignment="1" applyBorder="1" applyFont="1">
      <alignment horizontal="center" readingOrder="0"/>
    </xf>
    <xf borderId="8" fillId="0" fontId="12" numFmtId="0" xfId="0" applyBorder="1" applyFont="1"/>
    <xf borderId="7" fillId="0" fontId="3" numFmtId="0" xfId="0" applyAlignment="1" applyBorder="1" applyFont="1">
      <alignment horizontal="center" readingOrder="0"/>
    </xf>
    <xf borderId="11" fillId="0" fontId="3" numFmtId="10" xfId="0" applyAlignment="1" applyBorder="1" applyFont="1" applyNumberFormat="1">
      <alignment horizontal="center"/>
    </xf>
    <xf borderId="7" fillId="0" fontId="12" numFmtId="0" xfId="0" applyBorder="1" applyFont="1"/>
    <xf borderId="7" fillId="0" fontId="3" numFmtId="10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0" fillId="0" fontId="3" numFmtId="10" xfId="0" applyFont="1" applyNumberFormat="1"/>
    <xf borderId="6" fillId="0" fontId="3" numFmtId="10" xfId="0" applyAlignment="1" applyBorder="1" applyFont="1" applyNumberFormat="1">
      <alignment horizontal="center"/>
    </xf>
    <xf borderId="8" fillId="0" fontId="3" numFmtId="10" xfId="0" applyAlignment="1" applyBorder="1" applyFont="1" applyNumberFormat="1">
      <alignment horizontal="center"/>
    </xf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9" fillId="0" fontId="10" numFmtId="0" xfId="0" applyAlignment="1" applyBorder="1" applyFont="1">
      <alignment readingOrder="0"/>
    </xf>
    <xf borderId="9" fillId="8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9" fillId="0" fontId="3" numFmtId="0" xfId="0" applyBorder="1" applyFont="1"/>
    <xf borderId="14" fillId="0" fontId="3" numFmtId="0" xfId="0" applyBorder="1" applyFont="1"/>
    <xf borderId="5" fillId="0" fontId="3" numFmtId="10" xfId="0" applyBorder="1" applyFont="1" applyNumberFormat="1"/>
    <xf borderId="9" fillId="5" fontId="7" numFmtId="0" xfId="0" applyAlignment="1" applyBorder="1" applyFont="1">
      <alignment horizontal="center" readingOrder="0"/>
    </xf>
    <xf borderId="9" fillId="5" fontId="10" numFmtId="0" xfId="0" applyAlignment="1" applyBorder="1" applyFont="1">
      <alignment horizontal="center" readingOrder="0"/>
    </xf>
    <xf borderId="0" fillId="5" fontId="3" numFmtId="0" xfId="0" applyFont="1"/>
    <xf borderId="5" fillId="5" fontId="3" numFmtId="0" xfId="0" applyBorder="1" applyFont="1"/>
    <xf borderId="10" fillId="5" fontId="6" numFmtId="0" xfId="0" applyAlignment="1" applyBorder="1" applyFont="1">
      <alignment horizontal="center" readingOrder="0"/>
    </xf>
    <xf borderId="10" fillId="5" fontId="6" numFmtId="10" xfId="0" applyAlignment="1" applyBorder="1" applyFont="1" applyNumberFormat="1">
      <alignment horizontal="center" readingOrder="0"/>
    </xf>
    <xf borderId="0" fillId="5" fontId="9" numFmtId="0" xfId="0" applyAlignment="1" applyFont="1">
      <alignment readingOrder="0"/>
    </xf>
    <xf borderId="3" fillId="8" fontId="3" numFmtId="0" xfId="0" applyAlignment="1" applyBorder="1" applyFont="1">
      <alignment readingOrder="0"/>
    </xf>
    <xf borderId="8" fillId="0" fontId="3" numFmtId="10" xfId="0" applyBorder="1" applyFont="1" applyNumberFormat="1"/>
    <xf borderId="0" fillId="5" fontId="3" numFmtId="10" xfId="0" applyFont="1" applyNumberFormat="1"/>
    <xf borderId="11" fillId="0" fontId="3" numFmtId="10" xfId="0" applyBorder="1" applyFont="1" applyNumberFormat="1"/>
    <xf borderId="9" fillId="17" fontId="3" numFmtId="0" xfId="0" applyAlignment="1" applyBorder="1" applyFill="1" applyFont="1">
      <alignment readingOrder="0"/>
    </xf>
    <xf borderId="2" fillId="0" fontId="3" numFmtId="0" xfId="0" applyAlignment="1" applyBorder="1" applyFont="1">
      <alignment readingOrder="0"/>
    </xf>
    <xf borderId="9" fillId="5" fontId="6" numFmtId="0" xfId="0" applyAlignment="1" applyBorder="1" applyFont="1">
      <alignment readingOrder="0"/>
    </xf>
    <xf borderId="2" fillId="5" fontId="6" numFmtId="0" xfId="0" applyAlignment="1" applyBorder="1" applyFont="1">
      <alignment readingOrder="0"/>
    </xf>
    <xf borderId="3" fillId="5" fontId="3" numFmtId="0" xfId="0" applyBorder="1" applyFont="1"/>
    <xf borderId="5" fillId="5" fontId="3" numFmtId="0" xfId="0" applyAlignment="1" applyBorder="1" applyFont="1">
      <alignment readingOrder="0"/>
    </xf>
    <xf borderId="0" fillId="0" fontId="3" numFmtId="10" xfId="0" applyAlignment="1" applyFont="1" applyNumberFormat="1">
      <alignment readingOrder="0"/>
    </xf>
    <xf borderId="10" fillId="17" fontId="3" numFmtId="0" xfId="0" applyAlignment="1" applyBorder="1" applyFont="1">
      <alignment readingOrder="0"/>
    </xf>
    <xf borderId="10" fillId="5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3" numFmtId="10" xfId="0" applyAlignment="1" applyBorder="1" applyFont="1" applyNumberFormat="1">
      <alignment horizontal="center"/>
    </xf>
    <xf borderId="9" fillId="7" fontId="3" numFmtId="0" xfId="0" applyAlignment="1" applyBorder="1" applyFont="1">
      <alignment readingOrder="0"/>
    </xf>
    <xf borderId="3" fillId="7" fontId="3" numFmtId="0" xfId="0" applyAlignment="1" applyBorder="1" applyFont="1">
      <alignment readingOrder="0"/>
    </xf>
    <xf borderId="7" fillId="0" fontId="3" numFmtId="10" xfId="0" applyBorder="1" applyFont="1" applyNumberFormat="1"/>
    <xf borderId="0" fillId="11" fontId="3" numFmtId="0" xfId="0" applyAlignment="1" applyFont="1">
      <alignment readingOrder="0"/>
    </xf>
    <xf borderId="12" fillId="18" fontId="3" numFmtId="0" xfId="0" applyAlignment="1" applyBorder="1" applyFill="1" applyFont="1">
      <alignment readingOrder="0"/>
    </xf>
    <xf borderId="10" fillId="0" fontId="3" numFmtId="10" xfId="0" applyBorder="1" applyFont="1" applyNumberFormat="1"/>
    <xf borderId="8" fillId="5" fontId="3" numFmtId="0" xfId="0" applyAlignment="1" applyBorder="1" applyFont="1">
      <alignment readingOrder="0"/>
    </xf>
    <xf borderId="13" fillId="0" fontId="3" numFmtId="0" xfId="0" applyBorder="1" applyFont="1"/>
    <xf borderId="19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6" fillId="0" fontId="3" numFmtId="10" xfId="0" applyBorder="1" applyFont="1" applyNumberFormat="1"/>
    <xf borderId="4" fillId="0" fontId="3" numFmtId="10" xfId="0" applyBorder="1" applyFont="1" applyNumberFormat="1"/>
    <xf borderId="12" fillId="0" fontId="3" numFmtId="9" xfId="0" applyBorder="1" applyFont="1" applyNumberFormat="1"/>
    <xf borderId="14" fillId="0" fontId="3" numFmtId="9" xfId="0" applyBorder="1" applyFont="1" applyNumberFormat="1"/>
    <xf borderId="13" fillId="0" fontId="3" numFmtId="0" xfId="0" applyAlignment="1" applyBorder="1" applyFont="1">
      <alignment horizontal="center" readingOrder="0"/>
    </xf>
    <xf borderId="14" fillId="0" fontId="12" numFmtId="0" xfId="0" applyBorder="1" applyFont="1"/>
    <xf borderId="19" fillId="0" fontId="3" numFmtId="0" xfId="0" applyAlignment="1" applyBorder="1" applyFont="1">
      <alignment horizontal="center" readingOrder="0"/>
    </xf>
    <xf borderId="0" fillId="8" fontId="3" numFmtId="0" xfId="0" applyAlignment="1" applyFont="1">
      <alignment readingOrder="0"/>
    </xf>
    <xf borderId="0" fillId="0" fontId="3" numFmtId="4" xfId="0" applyFont="1" applyNumberFormat="1"/>
    <xf borderId="1" fillId="0" fontId="3" numFmtId="10" xfId="0" applyBorder="1" applyFont="1" applyNumberFormat="1"/>
    <xf borderId="5" fillId="0" fontId="3" numFmtId="4" xfId="0" applyBorder="1" applyFont="1" applyNumberFormat="1"/>
    <xf borderId="0" fillId="0" fontId="3" numFmtId="2" xfId="0" applyFont="1" applyNumberFormat="1"/>
    <xf borderId="5" fillId="0" fontId="3" numFmtId="2" xfId="0" applyBorder="1" applyFont="1" applyNumberFormat="1"/>
    <xf borderId="8" fillId="0" fontId="3" numFmtId="2" xfId="0" applyBorder="1" applyFont="1" applyNumberFormat="1"/>
    <xf borderId="9" fillId="19" fontId="3" numFmtId="0" xfId="0" applyAlignment="1" applyBorder="1" applyFill="1" applyFont="1">
      <alignment readingOrder="0"/>
    </xf>
    <xf borderId="10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0" fillId="5" fontId="5" numFmtId="10" xfId="0" applyAlignment="1" applyFont="1" applyNumberFormat="1">
      <alignment horizontal="center" readingOrder="0"/>
    </xf>
    <xf borderId="5" fillId="0" fontId="3" numFmtId="10" xfId="0" applyAlignment="1" applyBorder="1" applyFont="1" applyNumberFormat="1">
      <alignment horizontal="center" readingOrder="0"/>
    </xf>
    <xf borderId="11" fillId="0" fontId="3" numFmtId="0" xfId="0" applyAlignment="1" applyBorder="1" applyFont="1">
      <alignment readingOrder="0"/>
    </xf>
    <xf borderId="0" fillId="5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5" fontId="3" numFmtId="9" xfId="0" applyAlignment="1" applyFont="1" applyNumberFormat="1">
      <alignment readingOrder="0"/>
    </xf>
    <xf quotePrefix="1" borderId="5" fillId="0" fontId="3" numFmtId="0" xfId="0" applyAlignment="1" applyBorder="1" applyFont="1">
      <alignment readingOrder="0"/>
    </xf>
    <xf borderId="0" fillId="20" fontId="11" numFmtId="0" xfId="0" applyAlignment="1" applyFill="1" applyFont="1">
      <alignment vertical="bottom"/>
    </xf>
    <xf borderId="0" fillId="20" fontId="3" numFmtId="0" xfId="0" applyAlignment="1" applyFont="1">
      <alignment readingOrder="0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9" fillId="7" fontId="3" numFmtId="0" xfId="0" applyBorder="1" applyFont="1"/>
    <xf borderId="10" fillId="7" fontId="3" numFmtId="0" xfId="0" applyAlignment="1" applyBorder="1" applyFont="1">
      <alignment readingOrder="0"/>
    </xf>
    <xf borderId="5" fillId="7" fontId="3" numFmtId="0" xfId="0" applyBorder="1" applyFont="1"/>
    <xf borderId="5" fillId="7" fontId="3" numFmtId="0" xfId="0" applyAlignment="1" applyBorder="1" applyFont="1">
      <alignment readingOrder="0"/>
    </xf>
    <xf borderId="11" fillId="7" fontId="3" numFmtId="0" xfId="0" applyAlignment="1" applyBorder="1" applyFont="1">
      <alignment readingOrder="0"/>
    </xf>
    <xf borderId="7" fillId="7" fontId="3" numFmtId="0" xfId="0" applyAlignment="1" applyBorder="1" applyFont="1">
      <alignment readingOrder="0"/>
    </xf>
    <xf borderId="8" fillId="7" fontId="3" numFmtId="0" xfId="0" applyAlignment="1" applyBorder="1" applyFont="1">
      <alignment readingOrder="0"/>
    </xf>
    <xf borderId="2" fillId="7" fontId="3" numFmtId="0" xfId="0" applyAlignment="1" applyBorder="1" applyFont="1">
      <alignment readingOrder="0"/>
    </xf>
    <xf borderId="8" fillId="7" fontId="3" numFmtId="0" xfId="0" applyBorder="1" applyFont="1"/>
    <xf borderId="0" fillId="3" fontId="11" numFmtId="0" xfId="0" applyAlignment="1" applyFont="1">
      <alignment vertical="bottom"/>
    </xf>
    <xf borderId="0" fillId="19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6" max="6" width="21.5"/>
    <col customWidth="1" min="8" max="8" width="17.25"/>
    <col customWidth="1" min="9" max="9" width="28.5"/>
    <col customWidth="1" min="10" max="10" width="44.75"/>
    <col customWidth="1" min="11" max="11" width="27.25"/>
    <col customWidth="1" min="12" max="12" width="28.25"/>
    <col customWidth="1" min="13" max="13" width="31.63"/>
    <col customWidth="1" min="14" max="14" width="25.75"/>
    <col customWidth="1" min="15" max="15" width="65.88"/>
    <col customWidth="1" min="16" max="16" width="54.13"/>
    <col customWidth="1" min="17" max="17" width="47.5"/>
    <col customWidth="1" min="18" max="18" width="55.88"/>
    <col customWidth="1" min="19" max="19" width="18.13"/>
    <col customWidth="1" min="20" max="20" width="17.25"/>
    <col customWidth="1" min="21" max="21" width="40.63"/>
    <col customWidth="1" min="22" max="22" width="56.0"/>
    <col customWidth="1" min="23" max="23" width="34.0"/>
    <col customWidth="1" min="25" max="25" width="40.0"/>
    <col customWidth="1" min="29" max="29" width="36.13"/>
    <col customWidth="1" min="30" max="30" width="27.25"/>
    <col customWidth="1" min="31" max="31" width="25.75"/>
    <col customWidth="1" min="32" max="32" width="26.63"/>
    <col customWidth="1" min="33" max="33" width="25.75"/>
    <col customWidth="1" min="34" max="35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17</v>
      </c>
      <c r="Y1" s="1" t="s">
        <v>18</v>
      </c>
      <c r="Z1" s="1" t="s">
        <v>21</v>
      </c>
      <c r="AA1" s="1" t="s">
        <v>22</v>
      </c>
      <c r="AB1" s="1" t="s">
        <v>17</v>
      </c>
      <c r="AC1" s="1" t="s">
        <v>18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</row>
    <row r="2" hidden="1">
      <c r="A2" s="2">
        <v>44321.86893067129</v>
      </c>
      <c r="B2" s="3"/>
      <c r="C2" s="3" t="s">
        <v>29</v>
      </c>
      <c r="D2" s="3" t="s">
        <v>30</v>
      </c>
      <c r="E2" s="3">
        <f>if(Raw!D2="below 18",1,IF(Raw!D2="18-25",1,2))</f>
        <v>1</v>
      </c>
      <c r="F2" s="3" t="s">
        <v>31</v>
      </c>
      <c r="G2" s="3">
        <f t="shared" ref="G2:G288" si="1">if(F2="Student",1,2)</f>
        <v>1</v>
      </c>
      <c r="H2" s="3" t="s">
        <v>32</v>
      </c>
      <c r="I2" s="3" t="s">
        <v>33</v>
      </c>
      <c r="J2" s="3" t="s">
        <v>34</v>
      </c>
      <c r="K2" s="3" t="s">
        <v>35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41</v>
      </c>
      <c r="R2" s="3" t="s">
        <v>42</v>
      </c>
      <c r="S2" s="3" t="s">
        <v>43</v>
      </c>
      <c r="T2" s="3" t="s">
        <v>44</v>
      </c>
      <c r="U2" s="3" t="s">
        <v>45</v>
      </c>
      <c r="V2" s="3"/>
      <c r="W2" s="3"/>
      <c r="X2" s="3"/>
      <c r="Y2" s="3"/>
      <c r="Z2" s="3"/>
      <c r="AA2" s="3"/>
      <c r="AB2" s="3"/>
      <c r="AC2" s="3"/>
      <c r="AD2" s="3" t="s">
        <v>46</v>
      </c>
      <c r="AE2" s="3" t="s">
        <v>41</v>
      </c>
      <c r="AF2" s="3" t="s">
        <v>47</v>
      </c>
      <c r="AG2" s="3" t="s">
        <v>47</v>
      </c>
      <c r="AH2" s="3" t="s">
        <v>48</v>
      </c>
      <c r="AI2" s="3" t="s">
        <v>48</v>
      </c>
    </row>
    <row r="3" hidden="1">
      <c r="A3" s="2">
        <v>44321.8696302662</v>
      </c>
      <c r="B3" s="3" t="s">
        <v>49</v>
      </c>
      <c r="C3" s="3" t="s">
        <v>29</v>
      </c>
      <c r="D3" s="3" t="s">
        <v>30</v>
      </c>
      <c r="E3" s="3">
        <f>if(Raw!D3="below 18",1,IF(Raw!D3="18-25",1,2))</f>
        <v>1</v>
      </c>
      <c r="F3" s="3" t="s">
        <v>31</v>
      </c>
      <c r="G3" s="3">
        <f t="shared" si="1"/>
        <v>1</v>
      </c>
      <c r="H3" s="3" t="s">
        <v>50</v>
      </c>
      <c r="I3" s="3" t="s">
        <v>33</v>
      </c>
      <c r="J3" s="3" t="s">
        <v>34</v>
      </c>
      <c r="K3" s="3" t="s">
        <v>51</v>
      </c>
      <c r="L3" s="3" t="s">
        <v>36</v>
      </c>
      <c r="M3" s="3" t="s">
        <v>37</v>
      </c>
      <c r="N3" s="3" t="s">
        <v>52</v>
      </c>
      <c r="O3" s="3" t="s">
        <v>53</v>
      </c>
      <c r="P3" s="3" t="s">
        <v>54</v>
      </c>
      <c r="Q3" s="3" t="s">
        <v>47</v>
      </c>
      <c r="R3" s="3"/>
      <c r="S3" s="3"/>
      <c r="T3" s="3"/>
      <c r="U3" s="3"/>
      <c r="V3" s="3"/>
      <c r="W3" s="3"/>
      <c r="X3" s="3"/>
      <c r="Y3" s="3"/>
      <c r="Z3" s="3" t="s">
        <v>55</v>
      </c>
      <c r="AA3" s="3" t="s">
        <v>56</v>
      </c>
      <c r="AB3" s="3" t="s">
        <v>44</v>
      </c>
      <c r="AC3" s="3" t="s">
        <v>45</v>
      </c>
      <c r="AD3" s="3" t="s">
        <v>41</v>
      </c>
      <c r="AE3" s="3" t="s">
        <v>57</v>
      </c>
      <c r="AF3" s="3" t="s">
        <v>58</v>
      </c>
      <c r="AG3" s="3" t="s">
        <v>46</v>
      </c>
      <c r="AH3" s="3" t="s">
        <v>59</v>
      </c>
      <c r="AI3" s="3" t="s">
        <v>60</v>
      </c>
    </row>
    <row r="4" hidden="1">
      <c r="A4" s="2">
        <v>44321.86975668982</v>
      </c>
      <c r="B4" s="3" t="s">
        <v>61</v>
      </c>
      <c r="C4" s="3" t="s">
        <v>62</v>
      </c>
      <c r="D4" s="3" t="s">
        <v>30</v>
      </c>
      <c r="E4" s="3">
        <f>if(Raw!D4="below 18",1,IF(Raw!D4="18-25",1,2))</f>
        <v>1</v>
      </c>
      <c r="F4" s="3" t="s">
        <v>31</v>
      </c>
      <c r="G4" s="3">
        <f t="shared" si="1"/>
        <v>1</v>
      </c>
      <c r="H4" s="3" t="s">
        <v>32</v>
      </c>
      <c r="I4" s="3" t="s">
        <v>42</v>
      </c>
      <c r="J4" s="3" t="s">
        <v>34</v>
      </c>
      <c r="K4" s="3" t="s">
        <v>51</v>
      </c>
      <c r="L4" s="3" t="s">
        <v>63</v>
      </c>
      <c r="M4" s="3" t="s">
        <v>64</v>
      </c>
      <c r="N4" s="3" t="s">
        <v>41</v>
      </c>
      <c r="O4" s="3" t="s">
        <v>65</v>
      </c>
      <c r="P4" s="3" t="s">
        <v>66</v>
      </c>
      <c r="Q4" s="3" t="s">
        <v>41</v>
      </c>
      <c r="R4" s="3" t="s">
        <v>55</v>
      </c>
      <c r="S4" s="3" t="s">
        <v>67</v>
      </c>
      <c r="T4" s="3" t="s">
        <v>44</v>
      </c>
      <c r="U4" s="3" t="s">
        <v>68</v>
      </c>
      <c r="V4" s="3"/>
      <c r="W4" s="3"/>
      <c r="X4" s="3"/>
      <c r="Y4" s="3"/>
      <c r="Z4" s="3"/>
      <c r="AA4" s="3"/>
      <c r="AB4" s="3"/>
      <c r="AC4" s="3"/>
      <c r="AD4" s="3" t="s">
        <v>41</v>
      </c>
      <c r="AE4" s="3" t="s">
        <v>48</v>
      </c>
      <c r="AF4" s="3" t="s">
        <v>46</v>
      </c>
      <c r="AG4" s="3" t="s">
        <v>41</v>
      </c>
      <c r="AH4" s="3" t="s">
        <v>41</v>
      </c>
      <c r="AI4" s="3" t="s">
        <v>41</v>
      </c>
    </row>
    <row r="5" hidden="1">
      <c r="A5" s="2">
        <v>44321.86979547454</v>
      </c>
      <c r="B5" s="3" t="s">
        <v>69</v>
      </c>
      <c r="C5" s="3" t="s">
        <v>62</v>
      </c>
      <c r="D5" s="3" t="s">
        <v>30</v>
      </c>
      <c r="E5" s="3">
        <f>if(Raw!D5="below 18",1,IF(Raw!D5="18-25",1,2))</f>
        <v>1</v>
      </c>
      <c r="F5" s="3" t="s">
        <v>31</v>
      </c>
      <c r="G5" s="3">
        <f t="shared" si="1"/>
        <v>1</v>
      </c>
      <c r="H5" s="3" t="s">
        <v>50</v>
      </c>
      <c r="I5" s="3" t="s">
        <v>55</v>
      </c>
      <c r="J5" s="3" t="s">
        <v>34</v>
      </c>
      <c r="K5" s="3" t="s">
        <v>35</v>
      </c>
      <c r="L5" s="3" t="s">
        <v>36</v>
      </c>
      <c r="M5" s="3" t="s">
        <v>37</v>
      </c>
      <c r="N5" s="3" t="s">
        <v>70</v>
      </c>
      <c r="O5" s="3" t="s">
        <v>71</v>
      </c>
      <c r="P5" s="3" t="s">
        <v>72</v>
      </c>
      <c r="Q5" s="3" t="s">
        <v>52</v>
      </c>
      <c r="R5" s="3"/>
      <c r="S5" s="3"/>
      <c r="T5" s="3"/>
      <c r="U5" s="3"/>
      <c r="V5" s="3" t="s">
        <v>55</v>
      </c>
      <c r="W5" s="3" t="s">
        <v>73</v>
      </c>
      <c r="X5" s="3" t="s">
        <v>74</v>
      </c>
      <c r="Y5" s="3" t="s">
        <v>45</v>
      </c>
      <c r="Z5" s="3"/>
      <c r="AA5" s="3"/>
      <c r="AB5" s="3"/>
      <c r="AC5" s="3"/>
      <c r="AD5" s="3" t="s">
        <v>41</v>
      </c>
      <c r="AE5" s="3" t="s">
        <v>75</v>
      </c>
      <c r="AF5" s="3" t="s">
        <v>47</v>
      </c>
      <c r="AG5" s="3" t="s">
        <v>47</v>
      </c>
      <c r="AH5" s="3" t="s">
        <v>47</v>
      </c>
      <c r="AI5" s="3" t="s">
        <v>46</v>
      </c>
    </row>
    <row r="6" hidden="1">
      <c r="A6" s="2">
        <v>44321.87079390047</v>
      </c>
      <c r="B6" s="3" t="s">
        <v>76</v>
      </c>
      <c r="C6" s="3" t="s">
        <v>62</v>
      </c>
      <c r="D6" s="3" t="s">
        <v>30</v>
      </c>
      <c r="E6" s="3">
        <f>if(Raw!D6="below 18",1,IF(Raw!D6="18-25",1,2))</f>
        <v>1</v>
      </c>
      <c r="F6" s="3" t="s">
        <v>31</v>
      </c>
      <c r="G6" s="3">
        <f t="shared" si="1"/>
        <v>1</v>
      </c>
      <c r="H6" s="3" t="s">
        <v>50</v>
      </c>
      <c r="I6" s="3" t="s">
        <v>77</v>
      </c>
      <c r="J6" s="3" t="s">
        <v>34</v>
      </c>
      <c r="K6" s="3" t="s">
        <v>51</v>
      </c>
      <c r="L6" s="3" t="s">
        <v>78</v>
      </c>
      <c r="M6" s="3" t="s">
        <v>37</v>
      </c>
      <c r="N6" s="3" t="s">
        <v>79</v>
      </c>
      <c r="O6" s="3" t="s">
        <v>80</v>
      </c>
      <c r="P6" s="3" t="s">
        <v>81</v>
      </c>
      <c r="Q6" s="3" t="s">
        <v>41</v>
      </c>
      <c r="R6" s="3" t="s">
        <v>82</v>
      </c>
      <c r="S6" s="3" t="s">
        <v>83</v>
      </c>
      <c r="T6" s="3" t="s">
        <v>74</v>
      </c>
      <c r="U6" s="3" t="s">
        <v>68</v>
      </c>
      <c r="V6" s="3"/>
      <c r="W6" s="3"/>
      <c r="X6" s="3"/>
      <c r="Y6" s="3"/>
      <c r="Z6" s="3"/>
      <c r="AA6" s="3"/>
      <c r="AB6" s="3"/>
      <c r="AC6" s="3"/>
      <c r="AD6" s="3" t="s">
        <v>41</v>
      </c>
      <c r="AE6" s="3" t="s">
        <v>41</v>
      </c>
      <c r="AF6" s="3" t="s">
        <v>41</v>
      </c>
      <c r="AG6" s="3" t="s">
        <v>41</v>
      </c>
      <c r="AH6" s="3" t="s">
        <v>41</v>
      </c>
      <c r="AI6" s="3" t="s">
        <v>41</v>
      </c>
    </row>
    <row r="7">
      <c r="A7" s="2">
        <v>44321.87106677084</v>
      </c>
      <c r="B7" s="3" t="s">
        <v>84</v>
      </c>
      <c r="C7" s="3" t="s">
        <v>62</v>
      </c>
      <c r="D7" s="3" t="s">
        <v>30</v>
      </c>
      <c r="E7" s="3">
        <f>if(Raw!D7="below 18",1,IF(Raw!D7="18-25",1,2))</f>
        <v>1</v>
      </c>
      <c r="F7" s="3" t="s">
        <v>85</v>
      </c>
      <c r="G7" s="3">
        <f t="shared" si="1"/>
        <v>2</v>
      </c>
      <c r="H7" s="3" t="s">
        <v>32</v>
      </c>
      <c r="I7" s="3" t="s">
        <v>42</v>
      </c>
      <c r="J7" s="3" t="s">
        <v>34</v>
      </c>
      <c r="K7" s="3" t="s">
        <v>51</v>
      </c>
      <c r="L7" s="3" t="s">
        <v>86</v>
      </c>
      <c r="M7" s="3" t="s">
        <v>37</v>
      </c>
      <c r="N7" s="3" t="s">
        <v>38</v>
      </c>
      <c r="O7" s="3" t="s">
        <v>71</v>
      </c>
      <c r="P7" s="3" t="s">
        <v>87</v>
      </c>
      <c r="Q7" s="3" t="s">
        <v>52</v>
      </c>
      <c r="R7" s="3"/>
      <c r="S7" s="3"/>
      <c r="T7" s="3"/>
      <c r="U7" s="3"/>
      <c r="V7" s="3" t="s">
        <v>42</v>
      </c>
      <c r="W7" s="3" t="s">
        <v>88</v>
      </c>
      <c r="X7" s="3" t="s">
        <v>44</v>
      </c>
      <c r="Y7" s="3" t="s">
        <v>45</v>
      </c>
      <c r="Z7" s="3"/>
      <c r="AA7" s="3"/>
      <c r="AB7" s="3"/>
      <c r="AC7" s="3"/>
      <c r="AD7" s="3" t="s">
        <v>48</v>
      </c>
      <c r="AE7" s="3" t="s">
        <v>47</v>
      </c>
      <c r="AF7" s="3" t="s">
        <v>46</v>
      </c>
      <c r="AG7" s="3" t="s">
        <v>47</v>
      </c>
      <c r="AH7" s="3" t="s">
        <v>47</v>
      </c>
      <c r="AI7" s="3" t="s">
        <v>47</v>
      </c>
    </row>
    <row r="8">
      <c r="A8" s="2">
        <v>44321.87156489583</v>
      </c>
      <c r="B8" s="3" t="s">
        <v>89</v>
      </c>
      <c r="C8" s="3" t="s">
        <v>29</v>
      </c>
      <c r="D8" s="3" t="s">
        <v>90</v>
      </c>
      <c r="E8" s="3">
        <f>if(Raw!D8="below 18",1,IF(Raw!D8="18-25",1,2))</f>
        <v>1</v>
      </c>
      <c r="F8" s="3" t="s">
        <v>31</v>
      </c>
      <c r="G8" s="3">
        <f t="shared" si="1"/>
        <v>1</v>
      </c>
      <c r="H8" s="3" t="s">
        <v>91</v>
      </c>
      <c r="I8" s="3" t="s">
        <v>55</v>
      </c>
      <c r="J8" s="3" t="s">
        <v>92</v>
      </c>
      <c r="K8" s="3" t="s">
        <v>35</v>
      </c>
      <c r="L8" s="3" t="s">
        <v>36</v>
      </c>
      <c r="M8" s="3" t="s">
        <v>37</v>
      </c>
      <c r="N8" s="3" t="s">
        <v>93</v>
      </c>
      <c r="O8" s="3" t="s">
        <v>94</v>
      </c>
      <c r="P8" s="3" t="s">
        <v>95</v>
      </c>
      <c r="Q8" s="3" t="s">
        <v>52</v>
      </c>
      <c r="R8" s="3"/>
      <c r="S8" s="3"/>
      <c r="T8" s="3"/>
      <c r="U8" s="3"/>
      <c r="V8" s="3" t="s">
        <v>55</v>
      </c>
      <c r="W8" s="3" t="s">
        <v>43</v>
      </c>
      <c r="X8" s="3" t="s">
        <v>44</v>
      </c>
      <c r="Y8" s="3" t="s">
        <v>68</v>
      </c>
      <c r="Z8" s="3"/>
      <c r="AA8" s="3"/>
      <c r="AB8" s="3"/>
      <c r="AC8" s="3"/>
      <c r="AD8" s="3" t="s">
        <v>96</v>
      </c>
      <c r="AE8" s="3" t="s">
        <v>75</v>
      </c>
      <c r="AF8" s="3" t="s">
        <v>97</v>
      </c>
      <c r="AG8" s="3" t="s">
        <v>57</v>
      </c>
      <c r="AH8" s="3" t="s">
        <v>97</v>
      </c>
      <c r="AI8" s="3" t="s">
        <v>98</v>
      </c>
    </row>
    <row r="9">
      <c r="A9" s="2">
        <v>44321.87227506944</v>
      </c>
      <c r="B9" s="3" t="s">
        <v>99</v>
      </c>
      <c r="C9" s="3" t="s">
        <v>62</v>
      </c>
      <c r="D9" s="3" t="s">
        <v>100</v>
      </c>
      <c r="E9" s="3">
        <f>if(Raw!D9="below 18",1,IF(Raw!D9="18-25",1,2))</f>
        <v>2</v>
      </c>
      <c r="F9" s="3" t="s">
        <v>85</v>
      </c>
      <c r="G9" s="3">
        <f t="shared" si="1"/>
        <v>2</v>
      </c>
      <c r="H9" s="3" t="s">
        <v>50</v>
      </c>
      <c r="I9" s="3" t="s">
        <v>55</v>
      </c>
      <c r="J9" s="3" t="s">
        <v>34</v>
      </c>
      <c r="K9" s="3" t="s">
        <v>51</v>
      </c>
      <c r="L9" s="3" t="s">
        <v>36</v>
      </c>
      <c r="M9" s="3" t="s">
        <v>37</v>
      </c>
      <c r="N9" s="3" t="s">
        <v>101</v>
      </c>
      <c r="O9" s="3" t="s">
        <v>102</v>
      </c>
      <c r="P9" s="3" t="s">
        <v>66</v>
      </c>
      <c r="Q9" s="3" t="s">
        <v>52</v>
      </c>
      <c r="R9" s="3"/>
      <c r="S9" s="3"/>
      <c r="T9" s="3"/>
      <c r="U9" s="3"/>
      <c r="V9" s="3" t="s">
        <v>82</v>
      </c>
      <c r="W9" s="3" t="s">
        <v>43</v>
      </c>
      <c r="X9" s="3" t="s">
        <v>44</v>
      </c>
      <c r="Y9" s="3" t="s">
        <v>45</v>
      </c>
      <c r="Z9" s="3"/>
      <c r="AA9" s="3"/>
      <c r="AB9" s="3"/>
      <c r="AC9" s="3"/>
      <c r="AD9" s="3" t="s">
        <v>48</v>
      </c>
      <c r="AE9" s="3" t="s">
        <v>48</v>
      </c>
      <c r="AF9" s="3" t="s">
        <v>48</v>
      </c>
      <c r="AG9" s="3" t="s">
        <v>48</v>
      </c>
      <c r="AH9" s="3" t="s">
        <v>48</v>
      </c>
      <c r="AI9" s="3" t="s">
        <v>48</v>
      </c>
    </row>
    <row r="10">
      <c r="A10" s="2">
        <v>44321.872523067126</v>
      </c>
      <c r="B10" s="3" t="s">
        <v>103</v>
      </c>
      <c r="C10" s="3" t="s">
        <v>62</v>
      </c>
      <c r="D10" s="3" t="s">
        <v>30</v>
      </c>
      <c r="E10" s="3">
        <f>if(Raw!D10="below 18",1,IF(Raw!D10="18-25",1,2))</f>
        <v>1</v>
      </c>
      <c r="F10" s="3" t="s">
        <v>31</v>
      </c>
      <c r="G10" s="3">
        <f t="shared" si="1"/>
        <v>1</v>
      </c>
      <c r="H10" s="3" t="s">
        <v>50</v>
      </c>
      <c r="I10" s="3" t="s">
        <v>77</v>
      </c>
      <c r="J10" s="3" t="s">
        <v>34</v>
      </c>
      <c r="K10" s="3" t="s">
        <v>104</v>
      </c>
      <c r="L10" s="3" t="s">
        <v>86</v>
      </c>
      <c r="M10" s="3" t="s">
        <v>105</v>
      </c>
      <c r="N10" s="3" t="s">
        <v>106</v>
      </c>
      <c r="O10" s="3" t="s">
        <v>107</v>
      </c>
      <c r="P10" s="3" t="s">
        <v>108</v>
      </c>
      <c r="Q10" s="3" t="s">
        <v>52</v>
      </c>
      <c r="R10" s="3"/>
      <c r="S10" s="3"/>
      <c r="T10" s="3"/>
      <c r="U10" s="3"/>
      <c r="V10" s="3" t="s">
        <v>55</v>
      </c>
      <c r="W10" s="3" t="s">
        <v>88</v>
      </c>
      <c r="X10" s="3" t="s">
        <v>74</v>
      </c>
      <c r="Y10" s="3" t="s">
        <v>45</v>
      </c>
      <c r="Z10" s="3"/>
      <c r="AA10" s="3"/>
      <c r="AB10" s="3"/>
      <c r="AC10" s="3"/>
      <c r="AD10" s="3" t="s">
        <v>48</v>
      </c>
      <c r="AE10" s="3" t="s">
        <v>48</v>
      </c>
      <c r="AF10" s="3" t="s">
        <v>109</v>
      </c>
      <c r="AG10" s="3" t="s">
        <v>48</v>
      </c>
      <c r="AH10" s="3" t="s">
        <v>109</v>
      </c>
      <c r="AI10" s="3" t="s">
        <v>48</v>
      </c>
    </row>
    <row r="11" hidden="1">
      <c r="A11" s="2">
        <v>44321.87275578704</v>
      </c>
      <c r="B11" s="3" t="s">
        <v>110</v>
      </c>
      <c r="C11" s="3" t="s">
        <v>62</v>
      </c>
      <c r="D11" s="3" t="s">
        <v>30</v>
      </c>
      <c r="E11" s="3">
        <f>if(Raw!D11="below 18",1,IF(Raw!D11="18-25",1,2))</f>
        <v>1</v>
      </c>
      <c r="F11" s="3" t="s">
        <v>85</v>
      </c>
      <c r="G11" s="3">
        <f t="shared" si="1"/>
        <v>2</v>
      </c>
      <c r="H11" s="3" t="s">
        <v>50</v>
      </c>
      <c r="I11" s="3" t="s">
        <v>55</v>
      </c>
      <c r="J11" s="3" t="s">
        <v>34</v>
      </c>
      <c r="K11" s="3" t="s">
        <v>51</v>
      </c>
      <c r="L11" s="3" t="s">
        <v>78</v>
      </c>
      <c r="M11" s="3" t="s">
        <v>37</v>
      </c>
      <c r="N11" s="3" t="s">
        <v>111</v>
      </c>
      <c r="O11" s="3" t="s">
        <v>112</v>
      </c>
      <c r="P11" s="3" t="s">
        <v>41</v>
      </c>
      <c r="Q11" s="3" t="s">
        <v>41</v>
      </c>
      <c r="R11" s="3" t="s">
        <v>82</v>
      </c>
      <c r="S11" s="3" t="s">
        <v>43</v>
      </c>
      <c r="T11" s="3" t="s">
        <v>74</v>
      </c>
      <c r="U11" s="3" t="s">
        <v>68</v>
      </c>
      <c r="V11" s="3"/>
      <c r="W11" s="3"/>
      <c r="X11" s="3"/>
      <c r="Y11" s="3"/>
      <c r="Z11" s="3"/>
      <c r="AA11" s="3"/>
      <c r="AB11" s="3"/>
      <c r="AC11" s="3"/>
      <c r="AD11" s="3" t="s">
        <v>41</v>
      </c>
      <c r="AE11" s="3" t="s">
        <v>41</v>
      </c>
      <c r="AF11" s="3" t="s">
        <v>41</v>
      </c>
      <c r="AG11" s="3" t="s">
        <v>41</v>
      </c>
      <c r="AH11" s="3" t="s">
        <v>41</v>
      </c>
      <c r="AI11" s="3" t="s">
        <v>41</v>
      </c>
    </row>
    <row r="12">
      <c r="A12" s="2">
        <v>44321.872932071754</v>
      </c>
      <c r="B12" s="3" t="s">
        <v>113</v>
      </c>
      <c r="C12" s="3" t="s">
        <v>62</v>
      </c>
      <c r="D12" s="3" t="s">
        <v>30</v>
      </c>
      <c r="E12" s="3">
        <f>if(Raw!D12="below 18",1,IF(Raw!D12="18-25",1,2))</f>
        <v>1</v>
      </c>
      <c r="F12" s="3" t="s">
        <v>31</v>
      </c>
      <c r="G12" s="3">
        <f t="shared" si="1"/>
        <v>1</v>
      </c>
      <c r="H12" s="3" t="s">
        <v>32</v>
      </c>
      <c r="I12" s="3" t="s">
        <v>55</v>
      </c>
      <c r="J12" s="3" t="s">
        <v>34</v>
      </c>
      <c r="K12" s="3" t="s">
        <v>51</v>
      </c>
      <c r="L12" s="3" t="s">
        <v>86</v>
      </c>
      <c r="M12" s="3" t="s">
        <v>86</v>
      </c>
      <c r="N12" s="3" t="s">
        <v>41</v>
      </c>
      <c r="O12" s="3" t="s">
        <v>114</v>
      </c>
      <c r="P12" s="3" t="s">
        <v>115</v>
      </c>
      <c r="Q12" s="3" t="s">
        <v>41</v>
      </c>
      <c r="R12" s="3" t="s">
        <v>77</v>
      </c>
      <c r="S12" s="3" t="s">
        <v>67</v>
      </c>
      <c r="T12" s="3" t="s">
        <v>74</v>
      </c>
      <c r="U12" s="3" t="s">
        <v>116</v>
      </c>
      <c r="V12" s="3"/>
      <c r="W12" s="3"/>
      <c r="X12" s="3"/>
      <c r="Y12" s="3"/>
      <c r="Z12" s="3"/>
      <c r="AA12" s="3"/>
      <c r="AB12" s="3"/>
      <c r="AC12" s="3"/>
      <c r="AD12" s="3" t="s">
        <v>48</v>
      </c>
      <c r="AE12" s="3" t="s">
        <v>41</v>
      </c>
      <c r="AF12" s="3" t="s">
        <v>41</v>
      </c>
      <c r="AG12" s="3" t="s">
        <v>41</v>
      </c>
      <c r="AH12" s="3" t="s">
        <v>41</v>
      </c>
      <c r="AI12" s="3" t="s">
        <v>41</v>
      </c>
    </row>
    <row r="13" hidden="1">
      <c r="A13" s="2">
        <v>44321.8737541088</v>
      </c>
      <c r="B13" s="3" t="s">
        <v>117</v>
      </c>
      <c r="C13" s="3" t="s">
        <v>62</v>
      </c>
      <c r="D13" s="3" t="s">
        <v>30</v>
      </c>
      <c r="E13" s="3">
        <f>if(Raw!D13="below 18",1,IF(Raw!D13="18-25",1,2))</f>
        <v>1</v>
      </c>
      <c r="F13" s="3" t="s">
        <v>85</v>
      </c>
      <c r="G13" s="3">
        <f t="shared" si="1"/>
        <v>2</v>
      </c>
      <c r="H13" s="3" t="s">
        <v>32</v>
      </c>
      <c r="I13" s="3" t="s">
        <v>55</v>
      </c>
      <c r="J13" s="3" t="s">
        <v>34</v>
      </c>
      <c r="K13" s="3" t="s">
        <v>35</v>
      </c>
      <c r="L13" s="3" t="s">
        <v>78</v>
      </c>
      <c r="M13" s="3" t="s">
        <v>105</v>
      </c>
      <c r="N13" s="3" t="s">
        <v>41</v>
      </c>
      <c r="O13" s="3" t="s">
        <v>118</v>
      </c>
      <c r="P13" s="3" t="s">
        <v>119</v>
      </c>
      <c r="Q13" s="3" t="s">
        <v>41</v>
      </c>
      <c r="R13" s="3" t="s">
        <v>77</v>
      </c>
      <c r="S13" s="3" t="s">
        <v>56</v>
      </c>
      <c r="T13" s="3" t="s">
        <v>74</v>
      </c>
      <c r="U13" s="3" t="s">
        <v>120</v>
      </c>
      <c r="V13" s="3"/>
      <c r="W13" s="3"/>
      <c r="X13" s="3"/>
      <c r="Y13" s="3"/>
      <c r="Z13" s="3"/>
      <c r="AA13" s="3"/>
      <c r="AB13" s="3"/>
      <c r="AC13" s="3"/>
      <c r="AD13" s="3" t="s">
        <v>41</v>
      </c>
      <c r="AE13" s="3" t="s">
        <v>41</v>
      </c>
      <c r="AF13" s="3" t="s">
        <v>41</v>
      </c>
      <c r="AG13" s="3" t="s">
        <v>41</v>
      </c>
      <c r="AH13" s="3" t="s">
        <v>41</v>
      </c>
      <c r="AI13" s="3" t="s">
        <v>41</v>
      </c>
    </row>
    <row r="14" hidden="1">
      <c r="A14" s="2">
        <v>44321.87391248843</v>
      </c>
      <c r="B14" s="3" t="s">
        <v>121</v>
      </c>
      <c r="C14" s="3" t="s">
        <v>62</v>
      </c>
      <c r="D14" s="3" t="s">
        <v>100</v>
      </c>
      <c r="E14" s="3">
        <f>if(Raw!D14="below 18",1,IF(Raw!D14="18-25",1,2))</f>
        <v>2</v>
      </c>
      <c r="F14" s="3" t="s">
        <v>122</v>
      </c>
      <c r="G14" s="3">
        <f t="shared" si="1"/>
        <v>2</v>
      </c>
      <c r="H14" s="3" t="s">
        <v>32</v>
      </c>
      <c r="I14" s="3" t="s">
        <v>77</v>
      </c>
      <c r="J14" s="3" t="s">
        <v>123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>
      <c r="A15" s="2">
        <v>44321.87492349537</v>
      </c>
      <c r="B15" s="3" t="s">
        <v>124</v>
      </c>
      <c r="C15" s="3" t="s">
        <v>62</v>
      </c>
      <c r="D15" s="3" t="s">
        <v>30</v>
      </c>
      <c r="E15" s="3">
        <f>if(Raw!D15="below 18",1,IF(Raw!D15="18-25",1,2))</f>
        <v>1</v>
      </c>
      <c r="F15" s="3" t="s">
        <v>31</v>
      </c>
      <c r="G15" s="3">
        <f t="shared" si="1"/>
        <v>1</v>
      </c>
      <c r="H15" s="3" t="s">
        <v>32</v>
      </c>
      <c r="I15" s="3" t="s">
        <v>55</v>
      </c>
      <c r="J15" s="3" t="s">
        <v>34</v>
      </c>
      <c r="K15" s="3" t="s">
        <v>35</v>
      </c>
      <c r="L15" s="3" t="s">
        <v>78</v>
      </c>
      <c r="M15" s="3" t="s">
        <v>105</v>
      </c>
      <c r="N15" s="3" t="s">
        <v>125</v>
      </c>
      <c r="O15" s="3" t="s">
        <v>126</v>
      </c>
      <c r="P15" s="3" t="s">
        <v>127</v>
      </c>
      <c r="Q15" s="3" t="s">
        <v>52</v>
      </c>
      <c r="R15" s="3"/>
      <c r="S15" s="3"/>
      <c r="T15" s="3"/>
      <c r="U15" s="3"/>
      <c r="V15" s="3" t="s">
        <v>42</v>
      </c>
      <c r="W15" s="3" t="s">
        <v>73</v>
      </c>
      <c r="X15" s="3" t="s">
        <v>44</v>
      </c>
      <c r="Y15" s="3" t="s">
        <v>45</v>
      </c>
      <c r="Z15" s="3"/>
      <c r="AA15" s="3"/>
      <c r="AB15" s="3"/>
      <c r="AC15" s="3"/>
      <c r="AD15" s="3" t="s">
        <v>75</v>
      </c>
      <c r="AE15" s="3" t="s">
        <v>46</v>
      </c>
      <c r="AF15" s="3" t="s">
        <v>128</v>
      </c>
      <c r="AG15" s="3" t="s">
        <v>97</v>
      </c>
      <c r="AH15" s="3" t="s">
        <v>129</v>
      </c>
      <c r="AI15" s="3" t="s">
        <v>47</v>
      </c>
    </row>
    <row r="16" hidden="1">
      <c r="A16" s="2">
        <v>44321.87612053241</v>
      </c>
      <c r="B16" s="3" t="s">
        <v>130</v>
      </c>
      <c r="C16" s="3" t="s">
        <v>62</v>
      </c>
      <c r="D16" s="3" t="s">
        <v>30</v>
      </c>
      <c r="E16" s="3">
        <f>if(Raw!D16="below 18",1,IF(Raw!D16="18-25",1,2))</f>
        <v>1</v>
      </c>
      <c r="F16" s="3" t="s">
        <v>31</v>
      </c>
      <c r="G16" s="3">
        <f t="shared" si="1"/>
        <v>1</v>
      </c>
      <c r="H16" s="3" t="s">
        <v>32</v>
      </c>
      <c r="I16" s="3" t="s">
        <v>55</v>
      </c>
      <c r="J16" s="3" t="s">
        <v>34</v>
      </c>
      <c r="K16" s="3" t="s">
        <v>35</v>
      </c>
      <c r="L16" s="3" t="s">
        <v>78</v>
      </c>
      <c r="M16" s="3" t="s">
        <v>37</v>
      </c>
      <c r="N16" s="3" t="s">
        <v>41</v>
      </c>
      <c r="O16" s="3" t="s">
        <v>131</v>
      </c>
      <c r="P16" s="3" t="s">
        <v>132</v>
      </c>
      <c r="Q16" s="3" t="s">
        <v>41</v>
      </c>
      <c r="R16" s="3" t="s">
        <v>82</v>
      </c>
      <c r="S16" s="3" t="s">
        <v>56</v>
      </c>
      <c r="T16" s="3" t="s">
        <v>74</v>
      </c>
      <c r="U16" s="3" t="s">
        <v>68</v>
      </c>
      <c r="V16" s="3"/>
      <c r="W16" s="3"/>
      <c r="X16" s="3"/>
      <c r="Y16" s="3"/>
      <c r="Z16" s="3"/>
      <c r="AA16" s="3"/>
      <c r="AB16" s="3"/>
      <c r="AC16" s="3"/>
      <c r="AD16" s="3" t="s">
        <v>41</v>
      </c>
      <c r="AE16" s="3" t="s">
        <v>46</v>
      </c>
      <c r="AF16" s="3" t="s">
        <v>46</v>
      </c>
      <c r="AG16" s="3" t="s">
        <v>46</v>
      </c>
      <c r="AH16" s="3" t="s">
        <v>46</v>
      </c>
      <c r="AI16" s="3" t="s">
        <v>46</v>
      </c>
    </row>
    <row r="17" hidden="1">
      <c r="A17" s="2">
        <v>44321.87731946759</v>
      </c>
      <c r="B17" s="3" t="s">
        <v>133</v>
      </c>
      <c r="C17" s="3" t="s">
        <v>29</v>
      </c>
      <c r="D17" s="3" t="s">
        <v>30</v>
      </c>
      <c r="E17" s="3">
        <f>if(Raw!D17="below 18",1,IF(Raw!D17="18-25",1,2))</f>
        <v>1</v>
      </c>
      <c r="F17" s="3" t="s">
        <v>31</v>
      </c>
      <c r="G17" s="3">
        <f t="shared" si="1"/>
        <v>1</v>
      </c>
      <c r="H17" s="3" t="s">
        <v>32</v>
      </c>
      <c r="I17" s="3" t="s">
        <v>42</v>
      </c>
      <c r="J17" s="3" t="s">
        <v>123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hidden="1">
      <c r="A18" s="2">
        <v>44321.877350069444</v>
      </c>
      <c r="B18" s="3" t="s">
        <v>134</v>
      </c>
      <c r="C18" s="3" t="s">
        <v>62</v>
      </c>
      <c r="D18" s="3" t="s">
        <v>30</v>
      </c>
      <c r="E18" s="3">
        <f>if(Raw!D18="below 18",1,IF(Raw!D18="18-25",1,2))</f>
        <v>1</v>
      </c>
      <c r="F18" s="3" t="s">
        <v>31</v>
      </c>
      <c r="G18" s="3">
        <f t="shared" si="1"/>
        <v>1</v>
      </c>
      <c r="H18" s="3" t="s">
        <v>32</v>
      </c>
      <c r="I18" s="3" t="s">
        <v>77</v>
      </c>
      <c r="J18" s="3" t="s">
        <v>34</v>
      </c>
      <c r="K18" s="3" t="s">
        <v>35</v>
      </c>
      <c r="L18" s="3" t="s">
        <v>86</v>
      </c>
      <c r="M18" s="3" t="s">
        <v>105</v>
      </c>
      <c r="N18" s="3" t="s">
        <v>41</v>
      </c>
      <c r="O18" s="3" t="s">
        <v>41</v>
      </c>
      <c r="P18" s="3" t="s">
        <v>135</v>
      </c>
      <c r="Q18" s="3" t="s">
        <v>41</v>
      </c>
      <c r="R18" s="3" t="s">
        <v>42</v>
      </c>
      <c r="S18" s="3" t="s">
        <v>83</v>
      </c>
      <c r="T18" s="3" t="s">
        <v>44</v>
      </c>
      <c r="U18" s="3" t="s">
        <v>45</v>
      </c>
      <c r="V18" s="3"/>
      <c r="W18" s="3"/>
      <c r="X18" s="3"/>
      <c r="Y18" s="3"/>
      <c r="Z18" s="3"/>
      <c r="AA18" s="3"/>
      <c r="AB18" s="3"/>
      <c r="AC18" s="3"/>
      <c r="AD18" s="3" t="s">
        <v>41</v>
      </c>
      <c r="AE18" s="3" t="s">
        <v>41</v>
      </c>
      <c r="AF18" s="3" t="s">
        <v>48</v>
      </c>
      <c r="AG18" s="3" t="s">
        <v>41</v>
      </c>
      <c r="AH18" s="3" t="s">
        <v>41</v>
      </c>
      <c r="AI18" s="3" t="s">
        <v>41</v>
      </c>
    </row>
    <row r="19" hidden="1">
      <c r="A19" s="2">
        <v>44321.877626608795</v>
      </c>
      <c r="B19" s="3" t="s">
        <v>136</v>
      </c>
      <c r="C19" s="3" t="s">
        <v>29</v>
      </c>
      <c r="D19" s="3" t="s">
        <v>30</v>
      </c>
      <c r="E19" s="3">
        <f>if(Raw!D19="below 18",1,IF(Raw!D19="18-25",1,2))</f>
        <v>1</v>
      </c>
      <c r="F19" s="3" t="s">
        <v>31</v>
      </c>
      <c r="G19" s="3">
        <f t="shared" si="1"/>
        <v>1</v>
      </c>
      <c r="H19" s="3" t="s">
        <v>32</v>
      </c>
      <c r="I19" s="3" t="s">
        <v>55</v>
      </c>
      <c r="J19" s="3" t="s">
        <v>34</v>
      </c>
      <c r="K19" s="3" t="s">
        <v>35</v>
      </c>
      <c r="L19" s="3" t="s">
        <v>36</v>
      </c>
      <c r="M19" s="3" t="s">
        <v>37</v>
      </c>
      <c r="N19" s="3" t="s">
        <v>46</v>
      </c>
      <c r="O19" s="3" t="s">
        <v>137</v>
      </c>
      <c r="P19" s="3" t="s">
        <v>138</v>
      </c>
      <c r="Q19" s="3" t="s">
        <v>41</v>
      </c>
      <c r="R19" s="3" t="s">
        <v>55</v>
      </c>
      <c r="S19" s="3" t="s">
        <v>43</v>
      </c>
      <c r="T19" s="3" t="s">
        <v>74</v>
      </c>
      <c r="U19" s="3" t="s">
        <v>45</v>
      </c>
      <c r="V19" s="3"/>
      <c r="W19" s="3"/>
      <c r="X19" s="3"/>
      <c r="Y19" s="3"/>
      <c r="Z19" s="3"/>
      <c r="AA19" s="3"/>
      <c r="AB19" s="3"/>
      <c r="AC19" s="3"/>
      <c r="AD19" s="3" t="s">
        <v>41</v>
      </c>
      <c r="AE19" s="3" t="s">
        <v>46</v>
      </c>
      <c r="AF19" s="3" t="s">
        <v>46</v>
      </c>
      <c r="AG19" s="3" t="s">
        <v>46</v>
      </c>
      <c r="AH19" s="3" t="s">
        <v>46</v>
      </c>
      <c r="AI19" s="3" t="s">
        <v>46</v>
      </c>
    </row>
    <row r="20" hidden="1">
      <c r="A20" s="2">
        <v>44321.87783168981</v>
      </c>
      <c r="B20" s="3" t="s">
        <v>139</v>
      </c>
      <c r="C20" s="3" t="s">
        <v>62</v>
      </c>
      <c r="D20" s="3" t="s">
        <v>30</v>
      </c>
      <c r="E20" s="3">
        <f>if(Raw!D20="below 18",1,IF(Raw!D20="18-25",1,2))</f>
        <v>1</v>
      </c>
      <c r="F20" s="3" t="s">
        <v>31</v>
      </c>
      <c r="G20" s="3">
        <f t="shared" si="1"/>
        <v>1</v>
      </c>
      <c r="H20" s="3" t="s">
        <v>32</v>
      </c>
      <c r="I20" s="3" t="s">
        <v>42</v>
      </c>
      <c r="J20" s="3" t="s">
        <v>92</v>
      </c>
      <c r="K20" s="3" t="s">
        <v>140</v>
      </c>
      <c r="L20" s="3" t="s">
        <v>86</v>
      </c>
      <c r="M20" s="3" t="s">
        <v>105</v>
      </c>
      <c r="N20" s="3" t="s">
        <v>52</v>
      </c>
      <c r="O20" s="3" t="s">
        <v>141</v>
      </c>
      <c r="P20" s="3" t="s">
        <v>142</v>
      </c>
      <c r="Q20" s="3" t="s">
        <v>52</v>
      </c>
      <c r="R20" s="3"/>
      <c r="S20" s="3"/>
      <c r="T20" s="3"/>
      <c r="U20" s="3"/>
      <c r="V20" s="3" t="s">
        <v>82</v>
      </c>
      <c r="W20" s="3" t="s">
        <v>67</v>
      </c>
      <c r="X20" s="3" t="s">
        <v>74</v>
      </c>
      <c r="Y20" s="3" t="s">
        <v>120</v>
      </c>
      <c r="Z20" s="3"/>
      <c r="AA20" s="3"/>
      <c r="AB20" s="3"/>
      <c r="AC20" s="3"/>
      <c r="AD20" s="3" t="s">
        <v>143</v>
      </c>
      <c r="AE20" s="3" t="s">
        <v>97</v>
      </c>
      <c r="AF20" s="3" t="s">
        <v>109</v>
      </c>
      <c r="AG20" s="3" t="s">
        <v>47</v>
      </c>
      <c r="AH20" s="3" t="s">
        <v>59</v>
      </c>
      <c r="AI20" s="3" t="s">
        <v>46</v>
      </c>
    </row>
    <row r="21">
      <c r="A21" s="2">
        <v>44321.87859550926</v>
      </c>
      <c r="B21" s="3" t="s">
        <v>144</v>
      </c>
      <c r="C21" s="3" t="s">
        <v>29</v>
      </c>
      <c r="D21" s="3" t="s">
        <v>30</v>
      </c>
      <c r="E21" s="3">
        <f>if(Raw!D21="below 18",1,IF(Raw!D21="18-25",1,2))</f>
        <v>1</v>
      </c>
      <c r="F21" s="3" t="s">
        <v>31</v>
      </c>
      <c r="G21" s="3">
        <f t="shared" si="1"/>
        <v>1</v>
      </c>
      <c r="H21" s="3" t="s">
        <v>145</v>
      </c>
      <c r="I21" s="3" t="s">
        <v>55</v>
      </c>
      <c r="J21" s="3" t="s">
        <v>34</v>
      </c>
      <c r="K21" s="3" t="s">
        <v>35</v>
      </c>
      <c r="L21" s="3" t="s">
        <v>36</v>
      </c>
      <c r="M21" s="3" t="s">
        <v>37</v>
      </c>
      <c r="N21" s="3" t="s">
        <v>146</v>
      </c>
      <c r="O21" s="3" t="s">
        <v>102</v>
      </c>
      <c r="P21" s="3" t="s">
        <v>102</v>
      </c>
      <c r="Q21" s="3" t="s">
        <v>52</v>
      </c>
      <c r="R21" s="3"/>
      <c r="S21" s="3"/>
      <c r="T21" s="3"/>
      <c r="U21" s="3"/>
      <c r="V21" s="3" t="s">
        <v>82</v>
      </c>
      <c r="W21" s="3" t="s">
        <v>73</v>
      </c>
      <c r="X21" s="3" t="s">
        <v>74</v>
      </c>
      <c r="Y21" s="3" t="s">
        <v>68</v>
      </c>
      <c r="Z21" s="3"/>
      <c r="AA21" s="3"/>
      <c r="AB21" s="3"/>
      <c r="AC21" s="3"/>
      <c r="AD21" s="3" t="s">
        <v>48</v>
      </c>
      <c r="AE21" s="3" t="s">
        <v>48</v>
      </c>
      <c r="AF21" s="3" t="s">
        <v>48</v>
      </c>
      <c r="AG21" s="3" t="s">
        <v>48</v>
      </c>
      <c r="AH21" s="3" t="s">
        <v>48</v>
      </c>
      <c r="AI21" s="3" t="s">
        <v>48</v>
      </c>
    </row>
    <row r="22">
      <c r="A22" s="2">
        <v>44321.878811585644</v>
      </c>
      <c r="B22" s="3" t="s">
        <v>147</v>
      </c>
      <c r="C22" s="3" t="s">
        <v>29</v>
      </c>
      <c r="D22" s="3" t="s">
        <v>30</v>
      </c>
      <c r="E22" s="3">
        <f>if(Raw!D22="below 18",1,IF(Raw!D22="18-25",1,2))</f>
        <v>1</v>
      </c>
      <c r="F22" s="3" t="s">
        <v>85</v>
      </c>
      <c r="G22" s="3">
        <f t="shared" si="1"/>
        <v>2</v>
      </c>
      <c r="H22" s="3" t="s">
        <v>32</v>
      </c>
      <c r="I22" s="3" t="s">
        <v>55</v>
      </c>
      <c r="J22" s="3" t="s">
        <v>34</v>
      </c>
      <c r="K22" s="3" t="s">
        <v>51</v>
      </c>
      <c r="L22" s="3" t="s">
        <v>36</v>
      </c>
      <c r="M22" s="3" t="s">
        <v>105</v>
      </c>
      <c r="N22" s="3" t="s">
        <v>46</v>
      </c>
      <c r="O22" s="3" t="s">
        <v>148</v>
      </c>
      <c r="P22" s="3" t="s">
        <v>149</v>
      </c>
      <c r="Q22" s="3" t="s">
        <v>41</v>
      </c>
      <c r="R22" s="3" t="s">
        <v>55</v>
      </c>
      <c r="S22" s="3" t="s">
        <v>56</v>
      </c>
      <c r="T22" s="3" t="s">
        <v>44</v>
      </c>
      <c r="U22" s="3" t="s">
        <v>116</v>
      </c>
      <c r="V22" s="3"/>
      <c r="W22" s="3"/>
      <c r="X22" s="3"/>
      <c r="Y22" s="3"/>
      <c r="Z22" s="3"/>
      <c r="AA22" s="3"/>
      <c r="AB22" s="3"/>
      <c r="AC22" s="3"/>
      <c r="AD22" s="3" t="s">
        <v>150</v>
      </c>
      <c r="AE22" s="3" t="s">
        <v>151</v>
      </c>
      <c r="AF22" s="3" t="s">
        <v>46</v>
      </c>
      <c r="AG22" s="3" t="s">
        <v>97</v>
      </c>
      <c r="AH22" s="3" t="s">
        <v>143</v>
      </c>
      <c r="AI22" s="3" t="s">
        <v>150</v>
      </c>
    </row>
    <row r="23">
      <c r="A23" s="2">
        <v>44321.87888913194</v>
      </c>
      <c r="B23" s="3" t="s">
        <v>152</v>
      </c>
      <c r="C23" s="3" t="s">
        <v>62</v>
      </c>
      <c r="D23" s="3" t="s">
        <v>30</v>
      </c>
      <c r="E23" s="3">
        <f>if(Raw!D23="below 18",1,IF(Raw!D23="18-25",1,2))</f>
        <v>1</v>
      </c>
      <c r="F23" s="3" t="s">
        <v>85</v>
      </c>
      <c r="G23" s="3">
        <f t="shared" si="1"/>
        <v>2</v>
      </c>
      <c r="H23" s="3" t="s">
        <v>32</v>
      </c>
      <c r="I23" s="3" t="s">
        <v>55</v>
      </c>
      <c r="J23" s="3" t="s">
        <v>34</v>
      </c>
      <c r="K23" s="3" t="s">
        <v>35</v>
      </c>
      <c r="L23" s="3" t="s">
        <v>36</v>
      </c>
      <c r="M23" s="3" t="s">
        <v>37</v>
      </c>
      <c r="N23" s="3" t="s">
        <v>153</v>
      </c>
      <c r="O23" s="3" t="s">
        <v>154</v>
      </c>
      <c r="P23" s="3" t="s">
        <v>155</v>
      </c>
      <c r="Q23" s="3" t="s">
        <v>41</v>
      </c>
      <c r="R23" s="3" t="s">
        <v>55</v>
      </c>
      <c r="S23" s="3" t="s">
        <v>56</v>
      </c>
      <c r="T23" s="3" t="s">
        <v>74</v>
      </c>
      <c r="U23" s="3" t="s">
        <v>68</v>
      </c>
      <c r="V23" s="3"/>
      <c r="W23" s="3"/>
      <c r="X23" s="3"/>
      <c r="Y23" s="3"/>
      <c r="Z23" s="3"/>
      <c r="AA23" s="3"/>
      <c r="AB23" s="3"/>
      <c r="AC23" s="3"/>
      <c r="AD23" s="3" t="s">
        <v>75</v>
      </c>
      <c r="AE23" s="3" t="s">
        <v>156</v>
      </c>
      <c r="AF23" s="3" t="s">
        <v>41</v>
      </c>
      <c r="AG23" s="3" t="s">
        <v>41</v>
      </c>
      <c r="AH23" s="3" t="s">
        <v>41</v>
      </c>
      <c r="AI23" s="3" t="s">
        <v>41</v>
      </c>
    </row>
    <row r="24">
      <c r="A24" s="2">
        <v>44321.879199386574</v>
      </c>
      <c r="B24" s="3" t="s">
        <v>157</v>
      </c>
      <c r="C24" s="3" t="s">
        <v>62</v>
      </c>
      <c r="D24" s="3" t="s">
        <v>30</v>
      </c>
      <c r="E24" s="3">
        <f>if(Raw!D24="below 18",1,IF(Raw!D24="18-25",1,2))</f>
        <v>1</v>
      </c>
      <c r="F24" s="3" t="s">
        <v>31</v>
      </c>
      <c r="G24" s="3">
        <f t="shared" si="1"/>
        <v>1</v>
      </c>
      <c r="H24" s="3" t="s">
        <v>50</v>
      </c>
      <c r="I24" s="3" t="s">
        <v>77</v>
      </c>
      <c r="J24" s="3" t="s">
        <v>34</v>
      </c>
      <c r="K24" s="3" t="s">
        <v>35</v>
      </c>
      <c r="L24" s="3" t="s">
        <v>86</v>
      </c>
      <c r="M24" s="3" t="s">
        <v>64</v>
      </c>
      <c r="N24" s="3" t="s">
        <v>158</v>
      </c>
      <c r="O24" s="3" t="s">
        <v>159</v>
      </c>
      <c r="P24" s="3" t="s">
        <v>160</v>
      </c>
      <c r="Q24" s="3" t="s">
        <v>41</v>
      </c>
      <c r="R24" s="3" t="s">
        <v>55</v>
      </c>
      <c r="S24" s="3" t="s">
        <v>67</v>
      </c>
      <c r="T24" s="3" t="s">
        <v>74</v>
      </c>
      <c r="U24" s="3" t="s">
        <v>45</v>
      </c>
      <c r="V24" s="3"/>
      <c r="W24" s="3"/>
      <c r="X24" s="3"/>
      <c r="Y24" s="3"/>
      <c r="Z24" s="3"/>
      <c r="AA24" s="3"/>
      <c r="AB24" s="3"/>
      <c r="AC24" s="3"/>
      <c r="AD24" s="3" t="s">
        <v>57</v>
      </c>
      <c r="AE24" s="3" t="s">
        <v>57</v>
      </c>
      <c r="AF24" s="3" t="s">
        <v>161</v>
      </c>
      <c r="AG24" s="3" t="s">
        <v>109</v>
      </c>
      <c r="AH24" s="3" t="s">
        <v>161</v>
      </c>
      <c r="AI24" s="3" t="s">
        <v>47</v>
      </c>
    </row>
    <row r="25" hidden="1">
      <c r="A25" s="2">
        <v>44321.879648912036</v>
      </c>
      <c r="B25" s="3" t="s">
        <v>162</v>
      </c>
      <c r="C25" s="3" t="s">
        <v>29</v>
      </c>
      <c r="D25" s="3" t="s">
        <v>30</v>
      </c>
      <c r="E25" s="3">
        <f>if(Raw!D25="below 18",1,IF(Raw!D25="18-25",1,2))</f>
        <v>1</v>
      </c>
      <c r="F25" s="3" t="s">
        <v>31</v>
      </c>
      <c r="G25" s="3">
        <f t="shared" si="1"/>
        <v>1</v>
      </c>
      <c r="H25" s="3" t="s">
        <v>32</v>
      </c>
      <c r="I25" s="3" t="s">
        <v>55</v>
      </c>
      <c r="J25" s="3" t="s">
        <v>34</v>
      </c>
      <c r="K25" s="3" t="s">
        <v>35</v>
      </c>
      <c r="L25" s="3" t="s">
        <v>78</v>
      </c>
      <c r="M25" s="3" t="s">
        <v>37</v>
      </c>
      <c r="N25" s="3" t="s">
        <v>38</v>
      </c>
      <c r="O25" s="3" t="s">
        <v>163</v>
      </c>
      <c r="P25" s="3" t="s">
        <v>119</v>
      </c>
      <c r="Q25" s="3" t="s">
        <v>52</v>
      </c>
      <c r="R25" s="3"/>
      <c r="S25" s="3"/>
      <c r="T25" s="3"/>
      <c r="U25" s="3"/>
      <c r="V25" s="3" t="s">
        <v>82</v>
      </c>
      <c r="W25" s="3" t="s">
        <v>67</v>
      </c>
      <c r="X25" s="3" t="s">
        <v>164</v>
      </c>
      <c r="Y25" s="3" t="s">
        <v>45</v>
      </c>
      <c r="Z25" s="3"/>
      <c r="AA25" s="3"/>
      <c r="AB25" s="3"/>
      <c r="AC25" s="3"/>
      <c r="AD25" s="3" t="s">
        <v>41</v>
      </c>
      <c r="AE25" s="3" t="s">
        <v>48</v>
      </c>
      <c r="AF25" s="3" t="s">
        <v>48</v>
      </c>
      <c r="AG25" s="3" t="s">
        <v>41</v>
      </c>
      <c r="AH25" s="3" t="s">
        <v>48</v>
      </c>
      <c r="AI25" s="3" t="s">
        <v>48</v>
      </c>
    </row>
    <row r="26" hidden="1">
      <c r="A26" s="2">
        <v>44321.88005407408</v>
      </c>
      <c r="B26" s="3" t="s">
        <v>165</v>
      </c>
      <c r="C26" s="3" t="s">
        <v>62</v>
      </c>
      <c r="D26" s="3" t="s">
        <v>30</v>
      </c>
      <c r="E26" s="3">
        <f>if(Raw!D26="below 18",1,IF(Raw!D26="18-25",1,2))</f>
        <v>1</v>
      </c>
      <c r="F26" s="3" t="s">
        <v>31</v>
      </c>
      <c r="G26" s="3">
        <f t="shared" si="1"/>
        <v>1</v>
      </c>
      <c r="H26" s="3" t="s">
        <v>32</v>
      </c>
      <c r="I26" s="3" t="s">
        <v>55</v>
      </c>
      <c r="J26" s="3" t="s">
        <v>34</v>
      </c>
      <c r="K26" s="3" t="s">
        <v>35</v>
      </c>
      <c r="L26" s="3" t="s">
        <v>78</v>
      </c>
      <c r="M26" s="3" t="s">
        <v>105</v>
      </c>
      <c r="N26" s="3" t="s">
        <v>102</v>
      </c>
      <c r="O26" s="3" t="s">
        <v>131</v>
      </c>
      <c r="P26" s="3" t="s">
        <v>166</v>
      </c>
      <c r="Q26" s="3" t="s">
        <v>52</v>
      </c>
      <c r="R26" s="3"/>
      <c r="S26" s="3"/>
      <c r="T26" s="3"/>
      <c r="U26" s="3"/>
      <c r="V26" s="3" t="s">
        <v>77</v>
      </c>
      <c r="W26" s="3" t="s">
        <v>73</v>
      </c>
      <c r="X26" s="3" t="s">
        <v>44</v>
      </c>
      <c r="Y26" s="3" t="s">
        <v>68</v>
      </c>
      <c r="Z26" s="3"/>
      <c r="AA26" s="3"/>
      <c r="AB26" s="3"/>
      <c r="AC26" s="3"/>
      <c r="AD26" s="3" t="s">
        <v>41</v>
      </c>
      <c r="AE26" s="3" t="s">
        <v>48</v>
      </c>
      <c r="AF26" s="3" t="s">
        <v>98</v>
      </c>
      <c r="AG26" s="3" t="s">
        <v>47</v>
      </c>
      <c r="AH26" s="3" t="s">
        <v>97</v>
      </c>
      <c r="AI26" s="3" t="s">
        <v>75</v>
      </c>
    </row>
    <row r="27" hidden="1">
      <c r="A27" s="2">
        <v>44321.88010170139</v>
      </c>
      <c r="B27" s="3" t="s">
        <v>167</v>
      </c>
      <c r="C27" s="3" t="s">
        <v>62</v>
      </c>
      <c r="D27" s="3" t="s">
        <v>100</v>
      </c>
      <c r="E27" s="3">
        <f>if(Raw!D27="below 18",1,IF(Raw!D27="18-25",1,2))</f>
        <v>2</v>
      </c>
      <c r="F27" s="3" t="s">
        <v>31</v>
      </c>
      <c r="G27" s="3">
        <f t="shared" si="1"/>
        <v>1</v>
      </c>
      <c r="H27" s="3" t="s">
        <v>32</v>
      </c>
      <c r="I27" s="3" t="s">
        <v>55</v>
      </c>
      <c r="J27" s="3" t="s">
        <v>34</v>
      </c>
      <c r="K27" s="3" t="s">
        <v>35</v>
      </c>
      <c r="L27" s="3" t="s">
        <v>86</v>
      </c>
      <c r="M27" s="3" t="s">
        <v>105</v>
      </c>
      <c r="N27" s="3" t="s">
        <v>168</v>
      </c>
      <c r="O27" s="3" t="s">
        <v>169</v>
      </c>
      <c r="P27" s="3" t="s">
        <v>170</v>
      </c>
      <c r="Q27" s="3" t="s">
        <v>41</v>
      </c>
      <c r="R27" s="3" t="s">
        <v>42</v>
      </c>
      <c r="S27" s="3" t="s">
        <v>83</v>
      </c>
      <c r="T27" s="3" t="s">
        <v>44</v>
      </c>
      <c r="U27" s="3" t="s">
        <v>120</v>
      </c>
      <c r="V27" s="3"/>
      <c r="W27" s="3"/>
      <c r="X27" s="3"/>
      <c r="Y27" s="3"/>
      <c r="Z27" s="3"/>
      <c r="AA27" s="3"/>
      <c r="AB27" s="3"/>
      <c r="AC27" s="3"/>
      <c r="AD27" s="3" t="s">
        <v>41</v>
      </c>
      <c r="AE27" s="3" t="s">
        <v>75</v>
      </c>
      <c r="AF27" s="3" t="s">
        <v>109</v>
      </c>
      <c r="AG27" s="3" t="s">
        <v>75</v>
      </c>
      <c r="AH27" s="3" t="s">
        <v>41</v>
      </c>
      <c r="AI27" s="3" t="s">
        <v>41</v>
      </c>
    </row>
    <row r="28" hidden="1">
      <c r="A28" s="2">
        <v>44321.88044594908</v>
      </c>
      <c r="B28" s="3" t="s">
        <v>171</v>
      </c>
      <c r="C28" s="3" t="s">
        <v>62</v>
      </c>
      <c r="D28" s="3" t="s">
        <v>30</v>
      </c>
      <c r="E28" s="3">
        <f>if(Raw!D28="below 18",1,IF(Raw!D28="18-25",1,2))</f>
        <v>1</v>
      </c>
      <c r="F28" s="3" t="s">
        <v>31</v>
      </c>
      <c r="G28" s="3">
        <f t="shared" si="1"/>
        <v>1</v>
      </c>
      <c r="H28" s="3" t="s">
        <v>50</v>
      </c>
      <c r="I28" s="3" t="s">
        <v>77</v>
      </c>
      <c r="J28" s="3" t="s">
        <v>123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>
      <c r="A29" s="2">
        <v>44321.88081502315</v>
      </c>
      <c r="B29" s="3" t="s">
        <v>47</v>
      </c>
      <c r="C29" s="3" t="s">
        <v>62</v>
      </c>
      <c r="D29" s="3" t="s">
        <v>30</v>
      </c>
      <c r="E29" s="3">
        <f>if(Raw!D29="below 18",1,IF(Raw!D29="18-25",1,2))</f>
        <v>1</v>
      </c>
      <c r="F29" s="3" t="s">
        <v>85</v>
      </c>
      <c r="G29" s="3">
        <f t="shared" si="1"/>
        <v>2</v>
      </c>
      <c r="H29" s="3" t="s">
        <v>50</v>
      </c>
      <c r="I29" s="3" t="s">
        <v>55</v>
      </c>
      <c r="J29" s="3" t="s">
        <v>34</v>
      </c>
      <c r="K29" s="3" t="s">
        <v>51</v>
      </c>
      <c r="L29" s="3" t="s">
        <v>78</v>
      </c>
      <c r="M29" s="3" t="s">
        <v>64</v>
      </c>
      <c r="N29" s="3" t="s">
        <v>172</v>
      </c>
      <c r="O29" s="3" t="s">
        <v>126</v>
      </c>
      <c r="P29" s="3" t="s">
        <v>173</v>
      </c>
      <c r="Q29" s="3" t="s">
        <v>47</v>
      </c>
      <c r="R29" s="3"/>
      <c r="S29" s="3"/>
      <c r="T29" s="3"/>
      <c r="U29" s="3"/>
      <c r="V29" s="3"/>
      <c r="W29" s="3"/>
      <c r="X29" s="3"/>
      <c r="Y29" s="3"/>
      <c r="Z29" s="3" t="s">
        <v>55</v>
      </c>
      <c r="AA29" s="3" t="s">
        <v>56</v>
      </c>
      <c r="AB29" s="3" t="s">
        <v>44</v>
      </c>
      <c r="AC29" s="3" t="s">
        <v>45</v>
      </c>
      <c r="AD29" s="3" t="s">
        <v>97</v>
      </c>
      <c r="AE29" s="3" t="s">
        <v>47</v>
      </c>
      <c r="AF29" s="3" t="s">
        <v>47</v>
      </c>
      <c r="AG29" s="3" t="s">
        <v>47</v>
      </c>
      <c r="AH29" s="3" t="s">
        <v>47</v>
      </c>
      <c r="AI29" s="3" t="s">
        <v>47</v>
      </c>
    </row>
    <row r="30">
      <c r="A30" s="2">
        <v>44321.88098822917</v>
      </c>
      <c r="B30" s="3" t="s">
        <v>174</v>
      </c>
      <c r="C30" s="3" t="s">
        <v>62</v>
      </c>
      <c r="D30" s="3" t="s">
        <v>30</v>
      </c>
      <c r="E30" s="3">
        <f>if(Raw!D30="below 18",1,IF(Raw!D30="18-25",1,2))</f>
        <v>1</v>
      </c>
      <c r="F30" s="3" t="s">
        <v>31</v>
      </c>
      <c r="G30" s="3">
        <f t="shared" si="1"/>
        <v>1</v>
      </c>
      <c r="H30" s="3" t="s">
        <v>32</v>
      </c>
      <c r="I30" s="3" t="s">
        <v>77</v>
      </c>
      <c r="J30" s="3" t="s">
        <v>34</v>
      </c>
      <c r="K30" s="3" t="s">
        <v>51</v>
      </c>
      <c r="L30" s="3" t="s">
        <v>36</v>
      </c>
      <c r="M30" s="3" t="s">
        <v>37</v>
      </c>
      <c r="N30" s="3" t="s">
        <v>175</v>
      </c>
      <c r="O30" s="3" t="s">
        <v>131</v>
      </c>
      <c r="P30" s="3" t="s">
        <v>176</v>
      </c>
      <c r="Q30" s="3" t="s">
        <v>47</v>
      </c>
      <c r="R30" s="3"/>
      <c r="S30" s="3"/>
      <c r="T30" s="3"/>
      <c r="U30" s="3"/>
      <c r="V30" s="3"/>
      <c r="W30" s="3"/>
      <c r="X30" s="3"/>
      <c r="Y30" s="3"/>
      <c r="Z30" s="3" t="s">
        <v>82</v>
      </c>
      <c r="AA30" s="3" t="s">
        <v>56</v>
      </c>
      <c r="AB30" s="3" t="s">
        <v>74</v>
      </c>
      <c r="AC30" s="3" t="s">
        <v>68</v>
      </c>
      <c r="AD30" s="3" t="s">
        <v>48</v>
      </c>
      <c r="AE30" s="3" t="s">
        <v>47</v>
      </c>
      <c r="AF30" s="3" t="s">
        <v>47</v>
      </c>
      <c r="AG30" s="3" t="s">
        <v>109</v>
      </c>
      <c r="AH30" s="3" t="s">
        <v>47</v>
      </c>
      <c r="AI30" s="3" t="s">
        <v>47</v>
      </c>
    </row>
    <row r="31">
      <c r="A31" s="2">
        <v>44321.8811180787</v>
      </c>
      <c r="B31" s="3" t="s">
        <v>177</v>
      </c>
      <c r="C31" s="3" t="s">
        <v>62</v>
      </c>
      <c r="D31" s="3" t="s">
        <v>100</v>
      </c>
      <c r="E31" s="3">
        <f>if(Raw!D31="below 18",1,IF(Raw!D31="18-25",1,2))</f>
        <v>2</v>
      </c>
      <c r="F31" s="3" t="s">
        <v>85</v>
      </c>
      <c r="G31" s="3">
        <f t="shared" si="1"/>
        <v>2</v>
      </c>
      <c r="H31" s="3" t="s">
        <v>32</v>
      </c>
      <c r="I31" s="3" t="s">
        <v>42</v>
      </c>
      <c r="J31" s="3" t="s">
        <v>92</v>
      </c>
      <c r="K31" s="3" t="s">
        <v>51</v>
      </c>
      <c r="L31" s="3" t="s">
        <v>78</v>
      </c>
      <c r="M31" s="3" t="s">
        <v>86</v>
      </c>
      <c r="N31" s="3" t="s">
        <v>146</v>
      </c>
      <c r="O31" s="3" t="s">
        <v>159</v>
      </c>
      <c r="P31" s="3" t="s">
        <v>66</v>
      </c>
      <c r="Q31" s="3" t="s">
        <v>52</v>
      </c>
      <c r="R31" s="3"/>
      <c r="S31" s="3"/>
      <c r="T31" s="3"/>
      <c r="U31" s="3"/>
      <c r="V31" s="3" t="s">
        <v>77</v>
      </c>
      <c r="W31" s="3" t="s">
        <v>73</v>
      </c>
      <c r="X31" s="3" t="s">
        <v>44</v>
      </c>
      <c r="Y31" s="3" t="s">
        <v>120</v>
      </c>
      <c r="Z31" s="3"/>
      <c r="AA31" s="3"/>
      <c r="AB31" s="3"/>
      <c r="AC31" s="3"/>
      <c r="AD31" s="3" t="s">
        <v>48</v>
      </c>
      <c r="AE31" s="3" t="s">
        <v>48</v>
      </c>
      <c r="AF31" s="3" t="s">
        <v>48</v>
      </c>
      <c r="AG31" s="3" t="s">
        <v>48</v>
      </c>
      <c r="AH31" s="3" t="s">
        <v>48</v>
      </c>
      <c r="AI31" s="3" t="s">
        <v>48</v>
      </c>
    </row>
    <row r="32">
      <c r="A32" s="2">
        <v>44321.882446620366</v>
      </c>
      <c r="B32" s="3" t="s">
        <v>178</v>
      </c>
      <c r="C32" s="3" t="s">
        <v>29</v>
      </c>
      <c r="D32" s="3" t="s">
        <v>179</v>
      </c>
      <c r="E32" s="3">
        <f>if(Raw!D32="below 18",1,IF(Raw!D32="18-25",1,2))</f>
        <v>2</v>
      </c>
      <c r="F32" s="3" t="s">
        <v>180</v>
      </c>
      <c r="G32" s="3">
        <f t="shared" si="1"/>
        <v>2</v>
      </c>
      <c r="H32" s="3" t="s">
        <v>32</v>
      </c>
      <c r="I32" s="3" t="s">
        <v>55</v>
      </c>
      <c r="J32" s="3" t="s">
        <v>34</v>
      </c>
      <c r="K32" s="3" t="s">
        <v>35</v>
      </c>
      <c r="L32" s="3" t="s">
        <v>36</v>
      </c>
      <c r="M32" s="3" t="s">
        <v>37</v>
      </c>
      <c r="N32" s="3" t="s">
        <v>41</v>
      </c>
      <c r="O32" s="3" t="s">
        <v>181</v>
      </c>
      <c r="P32" s="3" t="s">
        <v>182</v>
      </c>
      <c r="Q32" s="3" t="s">
        <v>41</v>
      </c>
      <c r="R32" s="3" t="s">
        <v>82</v>
      </c>
      <c r="S32" s="3" t="s">
        <v>43</v>
      </c>
      <c r="T32" s="3" t="s">
        <v>44</v>
      </c>
      <c r="U32" s="3" t="s">
        <v>68</v>
      </c>
      <c r="V32" s="3"/>
      <c r="W32" s="3"/>
      <c r="X32" s="3"/>
      <c r="Y32" s="3"/>
      <c r="Z32" s="3"/>
      <c r="AA32" s="3"/>
      <c r="AB32" s="3"/>
      <c r="AC32" s="3"/>
      <c r="AD32" s="3" t="s">
        <v>75</v>
      </c>
      <c r="AE32" s="3" t="s">
        <v>41</v>
      </c>
      <c r="AF32" s="3" t="s">
        <v>46</v>
      </c>
      <c r="AG32" s="3" t="s">
        <v>47</v>
      </c>
      <c r="AH32" s="3" t="s">
        <v>109</v>
      </c>
      <c r="AI32" s="3" t="s">
        <v>41</v>
      </c>
    </row>
    <row r="33" hidden="1">
      <c r="A33" s="2">
        <v>44321.882804085646</v>
      </c>
      <c r="B33" s="3" t="s">
        <v>183</v>
      </c>
      <c r="C33" s="3" t="s">
        <v>62</v>
      </c>
      <c r="D33" s="3" t="s">
        <v>30</v>
      </c>
      <c r="E33" s="3">
        <f>if(Raw!D33="below 18",1,IF(Raw!D33="18-25",1,2))</f>
        <v>1</v>
      </c>
      <c r="F33" s="3" t="s">
        <v>85</v>
      </c>
      <c r="G33" s="3">
        <f t="shared" si="1"/>
        <v>2</v>
      </c>
      <c r="H33" s="3" t="s">
        <v>50</v>
      </c>
      <c r="I33" s="3" t="s">
        <v>55</v>
      </c>
      <c r="J33" s="3" t="s">
        <v>34</v>
      </c>
      <c r="K33" s="3" t="s">
        <v>35</v>
      </c>
      <c r="L33" s="3" t="s">
        <v>78</v>
      </c>
      <c r="M33" s="3" t="s">
        <v>37</v>
      </c>
      <c r="N33" s="3" t="s">
        <v>184</v>
      </c>
      <c r="O33" s="3" t="s">
        <v>131</v>
      </c>
      <c r="P33" s="3" t="s">
        <v>87</v>
      </c>
      <c r="Q33" s="3" t="s">
        <v>47</v>
      </c>
      <c r="R33" s="3"/>
      <c r="S33" s="3"/>
      <c r="T33" s="3"/>
      <c r="U33" s="3"/>
      <c r="V33" s="3"/>
      <c r="W33" s="3"/>
      <c r="X33" s="3"/>
      <c r="Y33" s="3"/>
      <c r="Z33" s="3" t="s">
        <v>82</v>
      </c>
      <c r="AA33" s="3" t="s">
        <v>56</v>
      </c>
      <c r="AB33" s="3" t="s">
        <v>74</v>
      </c>
      <c r="AC33" s="3" t="s">
        <v>68</v>
      </c>
      <c r="AD33" s="3" t="s">
        <v>41</v>
      </c>
      <c r="AE33" s="3" t="s">
        <v>97</v>
      </c>
      <c r="AF33" s="3" t="s">
        <v>185</v>
      </c>
      <c r="AG33" s="3" t="s">
        <v>47</v>
      </c>
      <c r="AH33" s="3" t="s">
        <v>151</v>
      </c>
      <c r="AI33" s="3" t="s">
        <v>97</v>
      </c>
    </row>
    <row r="34" hidden="1">
      <c r="A34" s="2">
        <v>44321.88305415509</v>
      </c>
      <c r="B34" s="3" t="s">
        <v>186</v>
      </c>
      <c r="C34" s="3" t="s">
        <v>62</v>
      </c>
      <c r="D34" s="3" t="s">
        <v>30</v>
      </c>
      <c r="E34" s="3">
        <f>if(Raw!D34="below 18",1,IF(Raw!D34="18-25",1,2))</f>
        <v>1</v>
      </c>
      <c r="F34" s="3" t="s">
        <v>31</v>
      </c>
      <c r="G34" s="3">
        <f t="shared" si="1"/>
        <v>1</v>
      </c>
      <c r="H34" s="3" t="s">
        <v>32</v>
      </c>
      <c r="I34" s="3" t="s">
        <v>77</v>
      </c>
      <c r="J34" s="3" t="s">
        <v>34</v>
      </c>
      <c r="K34" s="3" t="s">
        <v>35</v>
      </c>
      <c r="L34" s="3" t="s">
        <v>86</v>
      </c>
      <c r="M34" s="3" t="s">
        <v>37</v>
      </c>
      <c r="N34" s="3" t="s">
        <v>146</v>
      </c>
      <c r="O34" s="3" t="s">
        <v>53</v>
      </c>
      <c r="P34" s="3" t="s">
        <v>187</v>
      </c>
      <c r="Q34" s="3" t="s">
        <v>52</v>
      </c>
      <c r="R34" s="3"/>
      <c r="S34" s="3"/>
      <c r="T34" s="3"/>
      <c r="U34" s="3"/>
      <c r="V34" s="3" t="s">
        <v>42</v>
      </c>
      <c r="W34" s="3" t="s">
        <v>88</v>
      </c>
      <c r="X34" s="3" t="s">
        <v>44</v>
      </c>
      <c r="Y34" s="3" t="s">
        <v>45</v>
      </c>
      <c r="Z34" s="3"/>
      <c r="AA34" s="3"/>
      <c r="AB34" s="3"/>
      <c r="AC34" s="3"/>
      <c r="AD34" s="3" t="s">
        <v>41</v>
      </c>
      <c r="AE34" s="3" t="s">
        <v>48</v>
      </c>
      <c r="AF34" s="3" t="s">
        <v>46</v>
      </c>
      <c r="AG34" s="3" t="s">
        <v>109</v>
      </c>
      <c r="AH34" s="3" t="s">
        <v>41</v>
      </c>
      <c r="AI34" s="3" t="s">
        <v>47</v>
      </c>
    </row>
    <row r="35" hidden="1">
      <c r="A35" s="2">
        <v>44321.884247546295</v>
      </c>
      <c r="B35" s="3" t="s">
        <v>188</v>
      </c>
      <c r="C35" s="3" t="s">
        <v>62</v>
      </c>
      <c r="D35" s="3" t="s">
        <v>30</v>
      </c>
      <c r="E35" s="3">
        <f>if(Raw!D35="below 18",1,IF(Raw!D35="18-25",1,2))</f>
        <v>1</v>
      </c>
      <c r="F35" s="3" t="s">
        <v>31</v>
      </c>
      <c r="G35" s="3">
        <f t="shared" si="1"/>
        <v>1</v>
      </c>
      <c r="H35" s="3" t="s">
        <v>32</v>
      </c>
      <c r="I35" s="3" t="s">
        <v>55</v>
      </c>
      <c r="J35" s="3" t="s">
        <v>34</v>
      </c>
      <c r="K35" s="3" t="s">
        <v>140</v>
      </c>
      <c r="L35" s="3" t="s">
        <v>36</v>
      </c>
      <c r="M35" s="3" t="s">
        <v>64</v>
      </c>
      <c r="N35" s="3" t="s">
        <v>189</v>
      </c>
      <c r="O35" s="3" t="s">
        <v>190</v>
      </c>
      <c r="P35" s="3" t="s">
        <v>190</v>
      </c>
      <c r="Q35" s="3" t="s">
        <v>41</v>
      </c>
      <c r="R35" s="3" t="s">
        <v>55</v>
      </c>
      <c r="S35" s="3" t="s">
        <v>56</v>
      </c>
      <c r="T35" s="3" t="s">
        <v>74</v>
      </c>
      <c r="U35" s="3" t="s">
        <v>68</v>
      </c>
      <c r="V35" s="3"/>
      <c r="W35" s="3"/>
      <c r="X35" s="3"/>
      <c r="Y35" s="3"/>
      <c r="Z35" s="3"/>
      <c r="AA35" s="3"/>
      <c r="AB35" s="3"/>
      <c r="AC35" s="3"/>
      <c r="AD35" s="3" t="s">
        <v>41</v>
      </c>
      <c r="AE35" s="3" t="s">
        <v>48</v>
      </c>
      <c r="AF35" s="3" t="s">
        <v>47</v>
      </c>
      <c r="AG35" s="3" t="s">
        <v>161</v>
      </c>
      <c r="AH35" s="3" t="s">
        <v>41</v>
      </c>
      <c r="AI35" s="3" t="s">
        <v>48</v>
      </c>
    </row>
    <row r="36" hidden="1">
      <c r="A36" s="2">
        <v>44321.884411226856</v>
      </c>
      <c r="B36" s="3" t="s">
        <v>191</v>
      </c>
      <c r="C36" s="3" t="s">
        <v>29</v>
      </c>
      <c r="D36" s="3" t="s">
        <v>100</v>
      </c>
      <c r="E36" s="3">
        <f>if(Raw!D36="below 18",1,IF(Raw!D36="18-25",1,2))</f>
        <v>2</v>
      </c>
      <c r="F36" s="3" t="s">
        <v>192</v>
      </c>
      <c r="G36" s="3">
        <f t="shared" si="1"/>
        <v>2</v>
      </c>
      <c r="H36" s="3" t="s">
        <v>50</v>
      </c>
      <c r="I36" s="3" t="s">
        <v>42</v>
      </c>
      <c r="J36" s="3" t="s">
        <v>34</v>
      </c>
      <c r="K36" s="3" t="s">
        <v>35</v>
      </c>
      <c r="L36" s="3" t="s">
        <v>36</v>
      </c>
      <c r="M36" s="3" t="s">
        <v>86</v>
      </c>
      <c r="N36" s="3" t="s">
        <v>46</v>
      </c>
      <c r="O36" s="3" t="s">
        <v>46</v>
      </c>
      <c r="P36" s="3" t="s">
        <v>41</v>
      </c>
      <c r="Q36" s="3" t="s">
        <v>41</v>
      </c>
      <c r="R36" s="3" t="s">
        <v>55</v>
      </c>
      <c r="S36" s="3" t="s">
        <v>83</v>
      </c>
      <c r="T36" s="3" t="s">
        <v>44</v>
      </c>
      <c r="U36" s="3" t="s">
        <v>68</v>
      </c>
      <c r="V36" s="3"/>
      <c r="W36" s="3"/>
      <c r="X36" s="3"/>
      <c r="Y36" s="3"/>
      <c r="Z36" s="3"/>
      <c r="AA36" s="3"/>
      <c r="AB36" s="3"/>
      <c r="AC36" s="3"/>
      <c r="AD36" s="3" t="s">
        <v>46</v>
      </c>
      <c r="AE36" s="3" t="s">
        <v>46</v>
      </c>
      <c r="AF36" s="3" t="s">
        <v>46</v>
      </c>
      <c r="AG36" s="3" t="s">
        <v>46</v>
      </c>
      <c r="AH36" s="3" t="s">
        <v>46</v>
      </c>
      <c r="AI36" s="3" t="s">
        <v>46</v>
      </c>
    </row>
    <row r="37" hidden="1">
      <c r="A37" s="2">
        <v>44321.88526178241</v>
      </c>
      <c r="B37" s="3" t="s">
        <v>193</v>
      </c>
      <c r="C37" s="3" t="s">
        <v>29</v>
      </c>
      <c r="D37" s="3" t="s">
        <v>30</v>
      </c>
      <c r="E37" s="3">
        <f>if(Raw!D37="below 18",1,IF(Raw!D37="18-25",1,2))</f>
        <v>1</v>
      </c>
      <c r="F37" s="3" t="s">
        <v>31</v>
      </c>
      <c r="G37" s="3">
        <f t="shared" si="1"/>
        <v>1</v>
      </c>
      <c r="H37" s="3" t="s">
        <v>32</v>
      </c>
      <c r="I37" s="3" t="s">
        <v>55</v>
      </c>
      <c r="J37" s="3" t="s">
        <v>92</v>
      </c>
      <c r="K37" s="3" t="s">
        <v>35</v>
      </c>
      <c r="L37" s="3" t="s">
        <v>78</v>
      </c>
      <c r="M37" s="3" t="s">
        <v>37</v>
      </c>
      <c r="N37" s="3" t="s">
        <v>41</v>
      </c>
      <c r="O37" s="3" t="s">
        <v>194</v>
      </c>
      <c r="P37" s="3" t="s">
        <v>151</v>
      </c>
      <c r="Q37" s="3" t="s">
        <v>41</v>
      </c>
      <c r="R37" s="3" t="s">
        <v>82</v>
      </c>
      <c r="S37" s="3" t="s">
        <v>56</v>
      </c>
      <c r="T37" s="3" t="s">
        <v>74</v>
      </c>
      <c r="U37" s="3" t="s">
        <v>68</v>
      </c>
      <c r="V37" s="3"/>
      <c r="W37" s="3"/>
      <c r="X37" s="3"/>
      <c r="Y37" s="3"/>
      <c r="Z37" s="3"/>
      <c r="AA37" s="3"/>
      <c r="AB37" s="3"/>
      <c r="AC37" s="3"/>
      <c r="AD37" s="3" t="s">
        <v>41</v>
      </c>
      <c r="AE37" s="3" t="s">
        <v>98</v>
      </c>
      <c r="AF37" s="3" t="s">
        <v>48</v>
      </c>
      <c r="AG37" s="3" t="s">
        <v>47</v>
      </c>
      <c r="AH37" s="3" t="s">
        <v>41</v>
      </c>
      <c r="AI37" s="3" t="s">
        <v>46</v>
      </c>
    </row>
    <row r="38">
      <c r="A38" s="2">
        <v>44321.8855277199</v>
      </c>
      <c r="B38" s="3" t="s">
        <v>195</v>
      </c>
      <c r="C38" s="3" t="s">
        <v>62</v>
      </c>
      <c r="D38" s="3" t="s">
        <v>100</v>
      </c>
      <c r="E38" s="3">
        <f>if(Raw!D38="below 18",1,IF(Raw!D38="18-25",1,2))</f>
        <v>2</v>
      </c>
      <c r="F38" s="3" t="s">
        <v>31</v>
      </c>
      <c r="G38" s="3">
        <f t="shared" si="1"/>
        <v>1</v>
      </c>
      <c r="H38" s="3" t="s">
        <v>32</v>
      </c>
      <c r="I38" s="3" t="s">
        <v>42</v>
      </c>
      <c r="J38" s="3" t="s">
        <v>34</v>
      </c>
      <c r="K38" s="3" t="s">
        <v>196</v>
      </c>
      <c r="L38" s="3" t="s">
        <v>86</v>
      </c>
      <c r="M38" s="3" t="s">
        <v>105</v>
      </c>
      <c r="N38" s="3" t="s">
        <v>197</v>
      </c>
      <c r="O38" s="3" t="s">
        <v>192</v>
      </c>
      <c r="P38" s="3" t="s">
        <v>135</v>
      </c>
      <c r="Q38" s="3" t="s">
        <v>52</v>
      </c>
      <c r="R38" s="3"/>
      <c r="S38" s="3"/>
      <c r="T38" s="3"/>
      <c r="U38" s="3"/>
      <c r="V38" s="3" t="s">
        <v>77</v>
      </c>
      <c r="W38" s="3" t="s">
        <v>88</v>
      </c>
      <c r="X38" s="3" t="s">
        <v>44</v>
      </c>
      <c r="Y38" s="3" t="s">
        <v>45</v>
      </c>
      <c r="Z38" s="3"/>
      <c r="AA38" s="3"/>
      <c r="AB38" s="3"/>
      <c r="AC38" s="3"/>
      <c r="AD38" s="3" t="s">
        <v>150</v>
      </c>
      <c r="AE38" s="3" t="s">
        <v>46</v>
      </c>
      <c r="AF38" s="3" t="s">
        <v>98</v>
      </c>
      <c r="AG38" s="3" t="s">
        <v>150</v>
      </c>
      <c r="AH38" s="3" t="s">
        <v>198</v>
      </c>
      <c r="AI38" s="3" t="s">
        <v>150</v>
      </c>
    </row>
    <row r="39" hidden="1">
      <c r="A39" s="2">
        <v>44321.8856758912</v>
      </c>
      <c r="B39" s="3" t="s">
        <v>199</v>
      </c>
      <c r="C39" s="3" t="s">
        <v>62</v>
      </c>
      <c r="D39" s="3" t="s">
        <v>30</v>
      </c>
      <c r="E39" s="3">
        <f>if(Raw!D39="below 18",1,IF(Raw!D39="18-25",1,2))</f>
        <v>1</v>
      </c>
      <c r="F39" s="3" t="s">
        <v>31</v>
      </c>
      <c r="G39" s="3">
        <f t="shared" si="1"/>
        <v>1</v>
      </c>
      <c r="H39" s="3" t="s">
        <v>32</v>
      </c>
      <c r="I39" s="3" t="s">
        <v>77</v>
      </c>
      <c r="J39" s="3" t="s">
        <v>34</v>
      </c>
      <c r="K39" s="3" t="s">
        <v>35</v>
      </c>
      <c r="L39" s="3" t="s">
        <v>86</v>
      </c>
      <c r="M39" s="3" t="s">
        <v>37</v>
      </c>
      <c r="N39" s="3" t="s">
        <v>200</v>
      </c>
      <c r="O39" s="3" t="s">
        <v>41</v>
      </c>
      <c r="P39" s="3" t="s">
        <v>102</v>
      </c>
      <c r="Q39" s="3" t="s">
        <v>41</v>
      </c>
      <c r="R39" s="3" t="s">
        <v>77</v>
      </c>
      <c r="S39" s="3" t="s">
        <v>56</v>
      </c>
      <c r="T39" s="3" t="s">
        <v>74</v>
      </c>
      <c r="U39" s="3" t="s">
        <v>68</v>
      </c>
      <c r="V39" s="3"/>
      <c r="W39" s="3"/>
      <c r="X39" s="3"/>
      <c r="Y39" s="3"/>
      <c r="Z39" s="3"/>
      <c r="AA39" s="3"/>
      <c r="AB39" s="3"/>
      <c r="AC39" s="3"/>
      <c r="AD39" s="3" t="s">
        <v>41</v>
      </c>
      <c r="AE39" s="3" t="s">
        <v>48</v>
      </c>
      <c r="AF39" s="3" t="s">
        <v>47</v>
      </c>
      <c r="AG39" s="3" t="s">
        <v>41</v>
      </c>
      <c r="AH39" s="3" t="s">
        <v>46</v>
      </c>
      <c r="AI39" s="3" t="s">
        <v>41</v>
      </c>
    </row>
    <row r="40" hidden="1">
      <c r="A40" s="2">
        <v>44321.88617733796</v>
      </c>
      <c r="B40" s="3" t="s">
        <v>201</v>
      </c>
      <c r="C40" s="3" t="s">
        <v>29</v>
      </c>
      <c r="D40" s="3" t="s">
        <v>179</v>
      </c>
      <c r="E40" s="3">
        <f>if(Raw!D40="below 18",1,IF(Raw!D40="18-25",1,2))</f>
        <v>2</v>
      </c>
      <c r="F40" s="3" t="s">
        <v>180</v>
      </c>
      <c r="G40" s="3">
        <f t="shared" si="1"/>
        <v>2</v>
      </c>
      <c r="H40" s="3" t="s">
        <v>32</v>
      </c>
      <c r="I40" s="3" t="s">
        <v>55</v>
      </c>
      <c r="J40" s="3" t="s">
        <v>34</v>
      </c>
      <c r="K40" s="3" t="s">
        <v>51</v>
      </c>
      <c r="L40" s="3" t="s">
        <v>36</v>
      </c>
      <c r="M40" s="3" t="s">
        <v>37</v>
      </c>
      <c r="N40" s="3" t="s">
        <v>202</v>
      </c>
      <c r="O40" s="3" t="s">
        <v>192</v>
      </c>
      <c r="P40" s="3" t="s">
        <v>41</v>
      </c>
      <c r="Q40" s="3" t="s">
        <v>41</v>
      </c>
      <c r="R40" s="3" t="s">
        <v>82</v>
      </c>
      <c r="S40" s="3" t="s">
        <v>67</v>
      </c>
      <c r="T40" s="3" t="s">
        <v>74</v>
      </c>
      <c r="U40" s="3" t="s">
        <v>120</v>
      </c>
      <c r="V40" s="3"/>
      <c r="W40" s="3"/>
      <c r="X40" s="3"/>
      <c r="Y40" s="3"/>
      <c r="Z40" s="3"/>
      <c r="AA40" s="3"/>
      <c r="AB40" s="3"/>
      <c r="AC40" s="3"/>
      <c r="AD40" s="3" t="s">
        <v>41</v>
      </c>
      <c r="AE40" s="3" t="s">
        <v>41</v>
      </c>
      <c r="AF40" s="3" t="s">
        <v>41</v>
      </c>
      <c r="AG40" s="3" t="s">
        <v>41</v>
      </c>
      <c r="AH40" s="3" t="s">
        <v>41</v>
      </c>
      <c r="AI40" s="3" t="s">
        <v>41</v>
      </c>
    </row>
    <row r="41" hidden="1">
      <c r="A41" s="2">
        <v>44321.886577627316</v>
      </c>
      <c r="B41" s="3" t="s">
        <v>203</v>
      </c>
      <c r="C41" s="3" t="s">
        <v>29</v>
      </c>
      <c r="D41" s="3" t="s">
        <v>30</v>
      </c>
      <c r="E41" s="3">
        <f>if(Raw!D41="below 18",1,IF(Raw!D41="18-25",1,2))</f>
        <v>1</v>
      </c>
      <c r="F41" s="3" t="s">
        <v>31</v>
      </c>
      <c r="G41" s="3">
        <f t="shared" si="1"/>
        <v>1</v>
      </c>
      <c r="H41" s="3" t="s">
        <v>32</v>
      </c>
      <c r="I41" s="3" t="s">
        <v>55</v>
      </c>
      <c r="J41" s="3" t="s">
        <v>92</v>
      </c>
      <c r="K41" s="3" t="s">
        <v>140</v>
      </c>
      <c r="L41" s="3" t="s">
        <v>86</v>
      </c>
      <c r="M41" s="3" t="s">
        <v>64</v>
      </c>
      <c r="N41" s="3" t="s">
        <v>38</v>
      </c>
      <c r="O41" s="3" t="s">
        <v>204</v>
      </c>
      <c r="P41" s="3" t="s">
        <v>205</v>
      </c>
      <c r="Q41" s="3" t="s">
        <v>52</v>
      </c>
      <c r="R41" s="3"/>
      <c r="S41" s="3"/>
      <c r="T41" s="3"/>
      <c r="U41" s="3"/>
      <c r="V41" s="3" t="s">
        <v>77</v>
      </c>
      <c r="W41" s="3" t="s">
        <v>67</v>
      </c>
      <c r="X41" s="3" t="s">
        <v>74</v>
      </c>
      <c r="Y41" s="3" t="s">
        <v>68</v>
      </c>
      <c r="Z41" s="3"/>
      <c r="AA41" s="3"/>
      <c r="AB41" s="3"/>
      <c r="AC41" s="3"/>
      <c r="AD41" s="3" t="s">
        <v>47</v>
      </c>
      <c r="AE41" s="3" t="s">
        <v>41</v>
      </c>
      <c r="AF41" s="3" t="s">
        <v>48</v>
      </c>
      <c r="AG41" s="3" t="s">
        <v>41</v>
      </c>
      <c r="AH41" s="3" t="s">
        <v>48</v>
      </c>
      <c r="AI41" s="3" t="s">
        <v>47</v>
      </c>
    </row>
    <row r="42" hidden="1">
      <c r="A42" s="2">
        <v>44321.88682945602</v>
      </c>
      <c r="B42" s="3" t="s">
        <v>206</v>
      </c>
      <c r="C42" s="3" t="s">
        <v>29</v>
      </c>
      <c r="D42" s="3" t="s">
        <v>100</v>
      </c>
      <c r="E42" s="3">
        <f>if(Raw!D42="below 18",1,IF(Raw!D42="18-25",1,2))</f>
        <v>2</v>
      </c>
      <c r="F42" s="3" t="s">
        <v>85</v>
      </c>
      <c r="G42" s="3">
        <f t="shared" si="1"/>
        <v>2</v>
      </c>
      <c r="H42" s="3" t="s">
        <v>32</v>
      </c>
      <c r="I42" s="3" t="s">
        <v>55</v>
      </c>
      <c r="J42" s="3" t="s">
        <v>92</v>
      </c>
      <c r="K42" s="3" t="s">
        <v>51</v>
      </c>
      <c r="L42" s="3" t="s">
        <v>36</v>
      </c>
      <c r="M42" s="3" t="s">
        <v>37</v>
      </c>
      <c r="N42" s="3" t="s">
        <v>206</v>
      </c>
      <c r="O42" s="3" t="s">
        <v>102</v>
      </c>
      <c r="P42" s="3" t="s">
        <v>47</v>
      </c>
      <c r="Q42" s="3" t="s">
        <v>41</v>
      </c>
      <c r="R42" s="3" t="s">
        <v>55</v>
      </c>
      <c r="S42" s="3" t="s">
        <v>56</v>
      </c>
      <c r="T42" s="3" t="s">
        <v>44</v>
      </c>
      <c r="U42" s="3" t="s">
        <v>68</v>
      </c>
      <c r="V42" s="3"/>
      <c r="W42" s="3"/>
      <c r="X42" s="3"/>
      <c r="Y42" s="3"/>
      <c r="Z42" s="3"/>
      <c r="AA42" s="3"/>
      <c r="AB42" s="3"/>
      <c r="AC42" s="3"/>
      <c r="AD42" s="3" t="s">
        <v>129</v>
      </c>
      <c r="AE42" s="3" t="s">
        <v>109</v>
      </c>
      <c r="AF42" s="3" t="s">
        <v>46</v>
      </c>
      <c r="AG42" s="3" t="s">
        <v>48</v>
      </c>
      <c r="AH42" s="3" t="s">
        <v>48</v>
      </c>
      <c r="AI42" s="3" t="s">
        <v>47</v>
      </c>
    </row>
    <row r="43">
      <c r="A43" s="2">
        <v>44321.887315925924</v>
      </c>
      <c r="B43" s="3" t="s">
        <v>207</v>
      </c>
      <c r="C43" s="3" t="s">
        <v>62</v>
      </c>
      <c r="D43" s="3" t="s">
        <v>30</v>
      </c>
      <c r="E43" s="3">
        <f>if(Raw!D43="below 18",1,IF(Raw!D43="18-25",1,2))</f>
        <v>1</v>
      </c>
      <c r="F43" s="3" t="s">
        <v>85</v>
      </c>
      <c r="G43" s="3">
        <f t="shared" si="1"/>
        <v>2</v>
      </c>
      <c r="H43" s="3" t="s">
        <v>50</v>
      </c>
      <c r="I43" s="3" t="s">
        <v>55</v>
      </c>
      <c r="J43" s="3" t="s">
        <v>34</v>
      </c>
      <c r="K43" s="3" t="s">
        <v>51</v>
      </c>
      <c r="L43" s="3" t="s">
        <v>36</v>
      </c>
      <c r="M43" s="3" t="s">
        <v>105</v>
      </c>
      <c r="N43" s="3" t="s">
        <v>102</v>
      </c>
      <c r="O43" s="3" t="s">
        <v>126</v>
      </c>
      <c r="P43" s="3" t="s">
        <v>208</v>
      </c>
      <c r="Q43" s="3" t="s">
        <v>52</v>
      </c>
      <c r="R43" s="3"/>
      <c r="S43" s="3"/>
      <c r="T43" s="3"/>
      <c r="U43" s="3"/>
      <c r="V43" s="3" t="s">
        <v>209</v>
      </c>
      <c r="W43" s="3" t="s">
        <v>73</v>
      </c>
      <c r="X43" s="3" t="s">
        <v>74</v>
      </c>
      <c r="Y43" s="3" t="s">
        <v>120</v>
      </c>
      <c r="Z43" s="3"/>
      <c r="AA43" s="3"/>
      <c r="AB43" s="3"/>
      <c r="AC43" s="3"/>
      <c r="AD43" s="3" t="s">
        <v>48</v>
      </c>
      <c r="AE43" s="3" t="s">
        <v>48</v>
      </c>
      <c r="AF43" s="3" t="s">
        <v>48</v>
      </c>
      <c r="AG43" s="3" t="s">
        <v>98</v>
      </c>
      <c r="AH43" s="3" t="s">
        <v>58</v>
      </c>
      <c r="AI43" s="3" t="s">
        <v>210</v>
      </c>
    </row>
    <row r="44" hidden="1">
      <c r="A44" s="2">
        <v>44321.88768677083</v>
      </c>
      <c r="B44" s="3" t="s">
        <v>211</v>
      </c>
      <c r="C44" s="3" t="s">
        <v>62</v>
      </c>
      <c r="D44" s="3" t="s">
        <v>30</v>
      </c>
      <c r="E44" s="3">
        <f>if(Raw!D44="below 18",1,IF(Raw!D44="18-25",1,2))</f>
        <v>1</v>
      </c>
      <c r="F44" s="3" t="s">
        <v>192</v>
      </c>
      <c r="G44" s="3">
        <f t="shared" si="1"/>
        <v>2</v>
      </c>
      <c r="H44" s="3" t="s">
        <v>32</v>
      </c>
      <c r="I44" s="3" t="s">
        <v>55</v>
      </c>
      <c r="J44" s="3" t="s">
        <v>34</v>
      </c>
      <c r="K44" s="3" t="s">
        <v>35</v>
      </c>
      <c r="L44" s="3" t="s">
        <v>78</v>
      </c>
      <c r="M44" s="3" t="s">
        <v>86</v>
      </c>
      <c r="N44" s="3" t="s">
        <v>212</v>
      </c>
      <c r="O44" s="3" t="s">
        <v>192</v>
      </c>
      <c r="P44" s="3" t="s">
        <v>47</v>
      </c>
      <c r="Q44" s="3" t="s">
        <v>47</v>
      </c>
      <c r="R44" s="3"/>
      <c r="S44" s="3"/>
      <c r="T44" s="3"/>
      <c r="U44" s="3"/>
      <c r="V44" s="3"/>
      <c r="W44" s="3"/>
      <c r="X44" s="3"/>
      <c r="Y44" s="3"/>
      <c r="Z44" s="3" t="s">
        <v>55</v>
      </c>
      <c r="AA44" s="3" t="s">
        <v>83</v>
      </c>
      <c r="AB44" s="3" t="s">
        <v>74</v>
      </c>
      <c r="AC44" s="3" t="s">
        <v>116</v>
      </c>
      <c r="AD44" s="3" t="s">
        <v>41</v>
      </c>
      <c r="AE44" s="3" t="s">
        <v>47</v>
      </c>
      <c r="AF44" s="3" t="s">
        <v>48</v>
      </c>
      <c r="AG44" s="3" t="s">
        <v>41</v>
      </c>
      <c r="AH44" s="3" t="s">
        <v>47</v>
      </c>
      <c r="AI44" s="3" t="s">
        <v>41</v>
      </c>
    </row>
    <row r="45" hidden="1">
      <c r="A45" s="2">
        <v>44321.88933819444</v>
      </c>
      <c r="B45" s="3" t="s">
        <v>213</v>
      </c>
      <c r="C45" s="3" t="s">
        <v>62</v>
      </c>
      <c r="D45" s="3" t="s">
        <v>30</v>
      </c>
      <c r="E45" s="3">
        <f>if(Raw!D45="below 18",1,IF(Raw!D45="18-25",1,2))</f>
        <v>1</v>
      </c>
      <c r="F45" s="3" t="s">
        <v>85</v>
      </c>
      <c r="G45" s="3">
        <f t="shared" si="1"/>
        <v>2</v>
      </c>
      <c r="H45" s="3" t="s">
        <v>32</v>
      </c>
      <c r="I45" s="3" t="s">
        <v>55</v>
      </c>
      <c r="J45" s="3" t="s">
        <v>92</v>
      </c>
      <c r="K45" s="3" t="s">
        <v>35</v>
      </c>
      <c r="L45" s="3" t="s">
        <v>36</v>
      </c>
      <c r="M45" s="3" t="s">
        <v>37</v>
      </c>
      <c r="N45" s="3" t="s">
        <v>214</v>
      </c>
      <c r="O45" s="3" t="s">
        <v>215</v>
      </c>
      <c r="P45" s="3" t="s">
        <v>40</v>
      </c>
      <c r="Q45" s="3" t="s">
        <v>41</v>
      </c>
      <c r="R45" s="3" t="s">
        <v>55</v>
      </c>
      <c r="S45" s="3" t="s">
        <v>43</v>
      </c>
      <c r="T45" s="3" t="s">
        <v>44</v>
      </c>
      <c r="U45" s="3" t="s">
        <v>68</v>
      </c>
      <c r="V45" s="3"/>
      <c r="W45" s="3"/>
      <c r="X45" s="3"/>
      <c r="Y45" s="3"/>
      <c r="Z45" s="3"/>
      <c r="AA45" s="3"/>
      <c r="AB45" s="3"/>
      <c r="AC45" s="3"/>
      <c r="AD45" s="3" t="s">
        <v>41</v>
      </c>
      <c r="AE45" s="3" t="s">
        <v>48</v>
      </c>
      <c r="AF45" s="3" t="s">
        <v>41</v>
      </c>
      <c r="AG45" s="3" t="s">
        <v>75</v>
      </c>
      <c r="AH45" s="3" t="s">
        <v>41</v>
      </c>
      <c r="AI45" s="3" t="s">
        <v>47</v>
      </c>
    </row>
    <row r="46" hidden="1">
      <c r="A46" s="2">
        <v>44321.89017641204</v>
      </c>
      <c r="B46" s="3" t="s">
        <v>216</v>
      </c>
      <c r="C46" s="3" t="s">
        <v>62</v>
      </c>
      <c r="D46" s="3" t="s">
        <v>30</v>
      </c>
      <c r="E46" s="3">
        <f>if(Raw!D46="below 18",1,IF(Raw!D46="18-25",1,2))</f>
        <v>1</v>
      </c>
      <c r="F46" s="3" t="s">
        <v>31</v>
      </c>
      <c r="G46" s="3">
        <f t="shared" si="1"/>
        <v>1</v>
      </c>
      <c r="H46" s="3" t="s">
        <v>50</v>
      </c>
      <c r="I46" s="3" t="s">
        <v>55</v>
      </c>
      <c r="J46" s="3" t="s">
        <v>34</v>
      </c>
      <c r="K46" s="3" t="s">
        <v>35</v>
      </c>
      <c r="L46" s="3" t="s">
        <v>63</v>
      </c>
      <c r="M46" s="3" t="s">
        <v>105</v>
      </c>
      <c r="N46" s="3" t="s">
        <v>217</v>
      </c>
      <c r="O46" s="3" t="s">
        <v>126</v>
      </c>
      <c r="P46" s="3" t="s">
        <v>218</v>
      </c>
      <c r="Q46" s="3" t="s">
        <v>41</v>
      </c>
      <c r="R46" s="3" t="s">
        <v>42</v>
      </c>
      <c r="S46" s="3" t="s">
        <v>83</v>
      </c>
      <c r="T46" s="3" t="s">
        <v>164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 t="s">
        <v>41</v>
      </c>
      <c r="AE46" s="3" t="s">
        <v>48</v>
      </c>
      <c r="AF46" s="3" t="s">
        <v>98</v>
      </c>
      <c r="AG46" s="3" t="s">
        <v>161</v>
      </c>
      <c r="AH46" s="3" t="s">
        <v>109</v>
      </c>
      <c r="AI46" s="3" t="s">
        <v>41</v>
      </c>
    </row>
    <row r="47" hidden="1">
      <c r="A47" s="2">
        <v>44321.890298865736</v>
      </c>
      <c r="B47" s="3" t="s">
        <v>219</v>
      </c>
      <c r="C47" s="3" t="s">
        <v>29</v>
      </c>
      <c r="D47" s="3" t="s">
        <v>30</v>
      </c>
      <c r="E47" s="3">
        <f>if(Raw!D47="below 18",1,IF(Raw!D47="18-25",1,2))</f>
        <v>1</v>
      </c>
      <c r="F47" s="3" t="s">
        <v>122</v>
      </c>
      <c r="G47" s="3">
        <f t="shared" si="1"/>
        <v>2</v>
      </c>
      <c r="H47" s="3" t="s">
        <v>32</v>
      </c>
      <c r="I47" s="3" t="s">
        <v>42</v>
      </c>
      <c r="J47" s="3" t="s">
        <v>92</v>
      </c>
      <c r="K47" s="3" t="s">
        <v>140</v>
      </c>
      <c r="L47" s="3" t="s">
        <v>78</v>
      </c>
      <c r="M47" s="3" t="s">
        <v>64</v>
      </c>
      <c r="N47" s="3" t="s">
        <v>41</v>
      </c>
      <c r="O47" s="3" t="s">
        <v>220</v>
      </c>
      <c r="P47" s="3" t="s">
        <v>221</v>
      </c>
      <c r="Q47" s="3" t="s">
        <v>41</v>
      </c>
      <c r="R47" s="3" t="s">
        <v>82</v>
      </c>
      <c r="S47" s="3" t="s">
        <v>67</v>
      </c>
      <c r="T47" s="3" t="s">
        <v>74</v>
      </c>
      <c r="U47" s="3" t="s">
        <v>120</v>
      </c>
      <c r="V47" s="3"/>
      <c r="W47" s="3"/>
      <c r="X47" s="3"/>
      <c r="Y47" s="3"/>
      <c r="Z47" s="3"/>
      <c r="AA47" s="3"/>
      <c r="AB47" s="3"/>
      <c r="AC47" s="3"/>
      <c r="AD47" s="3" t="s">
        <v>41</v>
      </c>
      <c r="AE47" s="3" t="s">
        <v>41</v>
      </c>
      <c r="AF47" s="3" t="s">
        <v>48</v>
      </c>
      <c r="AG47" s="3" t="s">
        <v>41</v>
      </c>
      <c r="AH47" s="3" t="s">
        <v>48</v>
      </c>
      <c r="AI47" s="3" t="s">
        <v>41</v>
      </c>
    </row>
    <row r="48" hidden="1">
      <c r="A48" s="2">
        <v>44321.89044180556</v>
      </c>
      <c r="B48" s="3" t="s">
        <v>222</v>
      </c>
      <c r="C48" s="3" t="s">
        <v>62</v>
      </c>
      <c r="D48" s="3" t="s">
        <v>100</v>
      </c>
      <c r="E48" s="3">
        <f>if(Raw!D48="below 18",1,IF(Raw!D48="18-25",1,2))</f>
        <v>2</v>
      </c>
      <c r="F48" s="3" t="s">
        <v>31</v>
      </c>
      <c r="G48" s="3">
        <f t="shared" si="1"/>
        <v>1</v>
      </c>
      <c r="H48" s="3" t="s">
        <v>32</v>
      </c>
      <c r="I48" s="3" t="s">
        <v>55</v>
      </c>
      <c r="J48" s="3" t="s">
        <v>34</v>
      </c>
      <c r="K48" s="3" t="s">
        <v>104</v>
      </c>
      <c r="L48" s="3" t="s">
        <v>78</v>
      </c>
      <c r="M48" s="3" t="s">
        <v>37</v>
      </c>
      <c r="N48" s="3" t="s">
        <v>79</v>
      </c>
      <c r="O48" s="3" t="s">
        <v>223</v>
      </c>
      <c r="P48" s="3" t="s">
        <v>224</v>
      </c>
      <c r="Q48" s="3" t="s">
        <v>41</v>
      </c>
      <c r="R48" s="3" t="s">
        <v>42</v>
      </c>
      <c r="S48" s="3" t="s">
        <v>83</v>
      </c>
      <c r="T48" s="3" t="s">
        <v>74</v>
      </c>
      <c r="U48" s="3" t="s">
        <v>68</v>
      </c>
      <c r="V48" s="3"/>
      <c r="W48" s="3"/>
      <c r="X48" s="3"/>
      <c r="Y48" s="3"/>
      <c r="Z48" s="3"/>
      <c r="AA48" s="3"/>
      <c r="AB48" s="3"/>
      <c r="AC48" s="3"/>
      <c r="AD48" s="3" t="s">
        <v>41</v>
      </c>
      <c r="AE48" s="3" t="s">
        <v>48</v>
      </c>
      <c r="AF48" s="3" t="s">
        <v>41</v>
      </c>
      <c r="AG48" s="3" t="s">
        <v>75</v>
      </c>
      <c r="AH48" s="3" t="s">
        <v>41</v>
      </c>
      <c r="AI48" s="3" t="s">
        <v>75</v>
      </c>
    </row>
    <row r="49" hidden="1">
      <c r="A49" s="2">
        <v>44321.890709155094</v>
      </c>
      <c r="B49" s="3" t="s">
        <v>225</v>
      </c>
      <c r="C49" s="3" t="s">
        <v>29</v>
      </c>
      <c r="D49" s="3" t="s">
        <v>179</v>
      </c>
      <c r="E49" s="3">
        <f>if(Raw!D49="below 18",1,IF(Raw!D49="18-25",1,2))</f>
        <v>2</v>
      </c>
      <c r="F49" s="3" t="s">
        <v>180</v>
      </c>
      <c r="G49" s="3">
        <f t="shared" si="1"/>
        <v>2</v>
      </c>
      <c r="H49" s="3" t="s">
        <v>32</v>
      </c>
      <c r="I49" s="3" t="s">
        <v>42</v>
      </c>
      <c r="J49" s="3" t="s">
        <v>34</v>
      </c>
      <c r="K49" s="3" t="s">
        <v>35</v>
      </c>
      <c r="L49" s="3" t="s">
        <v>36</v>
      </c>
      <c r="M49" s="3" t="s">
        <v>37</v>
      </c>
      <c r="N49" s="3" t="s">
        <v>226</v>
      </c>
      <c r="O49" s="3" t="s">
        <v>131</v>
      </c>
      <c r="P49" s="3" t="s">
        <v>187</v>
      </c>
      <c r="Q49" s="3" t="s">
        <v>41</v>
      </c>
      <c r="R49" s="3" t="s">
        <v>42</v>
      </c>
      <c r="S49" s="3" t="s">
        <v>83</v>
      </c>
      <c r="T49" s="3" t="s">
        <v>44</v>
      </c>
      <c r="U49" s="3" t="s">
        <v>45</v>
      </c>
      <c r="V49" s="3"/>
      <c r="W49" s="3"/>
      <c r="X49" s="3"/>
      <c r="Y49" s="3"/>
      <c r="Z49" s="3"/>
      <c r="AA49" s="3"/>
      <c r="AB49" s="3"/>
      <c r="AC49" s="3"/>
      <c r="AD49" s="3" t="s">
        <v>41</v>
      </c>
      <c r="AE49" s="3" t="s">
        <v>41</v>
      </c>
      <c r="AF49" s="3" t="s">
        <v>143</v>
      </c>
      <c r="AG49" s="3" t="s">
        <v>46</v>
      </c>
      <c r="AH49" s="3" t="s">
        <v>46</v>
      </c>
      <c r="AI49" s="3" t="s">
        <v>46</v>
      </c>
    </row>
    <row r="50">
      <c r="A50" s="2">
        <v>44321.891461782405</v>
      </c>
      <c r="B50" s="3" t="s">
        <v>227</v>
      </c>
      <c r="C50" s="3" t="s">
        <v>62</v>
      </c>
      <c r="D50" s="3" t="s">
        <v>30</v>
      </c>
      <c r="E50" s="3">
        <f>if(Raw!D50="below 18",1,IF(Raw!D50="18-25",1,2))</f>
        <v>1</v>
      </c>
      <c r="F50" s="3" t="s">
        <v>31</v>
      </c>
      <c r="G50" s="3">
        <f t="shared" si="1"/>
        <v>1</v>
      </c>
      <c r="H50" s="3" t="s">
        <v>50</v>
      </c>
      <c r="I50" s="3" t="s">
        <v>55</v>
      </c>
      <c r="J50" s="3" t="s">
        <v>34</v>
      </c>
      <c r="K50" s="3" t="s">
        <v>51</v>
      </c>
      <c r="L50" s="3" t="s">
        <v>78</v>
      </c>
      <c r="M50" s="3" t="s">
        <v>105</v>
      </c>
      <c r="N50" s="3" t="s">
        <v>228</v>
      </c>
      <c r="O50" s="3" t="s">
        <v>131</v>
      </c>
      <c r="P50" s="3" t="s">
        <v>229</v>
      </c>
      <c r="Q50" s="3" t="s">
        <v>52</v>
      </c>
      <c r="R50" s="3"/>
      <c r="S50" s="3"/>
      <c r="T50" s="3"/>
      <c r="U50" s="3"/>
      <c r="V50" s="3" t="s">
        <v>42</v>
      </c>
      <c r="W50" s="3" t="s">
        <v>88</v>
      </c>
      <c r="X50" s="3" t="s">
        <v>44</v>
      </c>
      <c r="Y50" s="3" t="s">
        <v>116</v>
      </c>
      <c r="Z50" s="3"/>
      <c r="AA50" s="3"/>
      <c r="AB50" s="3"/>
      <c r="AC50" s="3"/>
      <c r="AD50" s="3" t="s">
        <v>75</v>
      </c>
      <c r="AE50" s="3" t="s">
        <v>58</v>
      </c>
      <c r="AF50" s="3" t="s">
        <v>128</v>
      </c>
      <c r="AG50" s="3" t="s">
        <v>98</v>
      </c>
      <c r="AH50" s="3" t="s">
        <v>48</v>
      </c>
      <c r="AI50" s="3" t="s">
        <v>47</v>
      </c>
    </row>
    <row r="51">
      <c r="A51" s="2">
        <v>44321.892023125</v>
      </c>
      <c r="B51" s="3" t="s">
        <v>230</v>
      </c>
      <c r="C51" s="3" t="s">
        <v>62</v>
      </c>
      <c r="D51" s="3" t="s">
        <v>30</v>
      </c>
      <c r="E51" s="3">
        <f>if(Raw!D51="below 18",1,IF(Raw!D51="18-25",1,2))</f>
        <v>1</v>
      </c>
      <c r="F51" s="3" t="s">
        <v>31</v>
      </c>
      <c r="G51" s="3">
        <f t="shared" si="1"/>
        <v>1</v>
      </c>
      <c r="H51" s="3" t="s">
        <v>50</v>
      </c>
      <c r="I51" s="3" t="s">
        <v>55</v>
      </c>
      <c r="J51" s="3" t="s">
        <v>34</v>
      </c>
      <c r="K51" s="3" t="s">
        <v>35</v>
      </c>
      <c r="L51" s="3" t="s">
        <v>36</v>
      </c>
      <c r="M51" s="3" t="s">
        <v>64</v>
      </c>
      <c r="N51" s="3" t="s">
        <v>231</v>
      </c>
      <c r="O51" s="3" t="s">
        <v>232</v>
      </c>
      <c r="P51" s="3" t="s">
        <v>233</v>
      </c>
      <c r="Q51" s="3" t="s">
        <v>52</v>
      </c>
      <c r="R51" s="3"/>
      <c r="S51" s="3"/>
      <c r="T51" s="3"/>
      <c r="U51" s="3"/>
      <c r="V51" s="3" t="s">
        <v>82</v>
      </c>
      <c r="W51" s="3" t="s">
        <v>73</v>
      </c>
      <c r="X51" s="3" t="s">
        <v>74</v>
      </c>
      <c r="Y51" s="3" t="s">
        <v>68</v>
      </c>
      <c r="Z51" s="3"/>
      <c r="AA51" s="3"/>
      <c r="AB51" s="3"/>
      <c r="AC51" s="3"/>
      <c r="AD51" s="3" t="s">
        <v>48</v>
      </c>
      <c r="AE51" s="3" t="s">
        <v>48</v>
      </c>
      <c r="AF51" s="3" t="s">
        <v>46</v>
      </c>
      <c r="AG51" s="3" t="s">
        <v>48</v>
      </c>
      <c r="AH51" s="3" t="s">
        <v>48</v>
      </c>
      <c r="AI51" s="3" t="s">
        <v>47</v>
      </c>
    </row>
    <row r="52">
      <c r="A52" s="2">
        <v>44321.892352407405</v>
      </c>
      <c r="B52" s="3" t="s">
        <v>41</v>
      </c>
      <c r="C52" s="3" t="s">
        <v>62</v>
      </c>
      <c r="D52" s="3" t="s">
        <v>30</v>
      </c>
      <c r="E52" s="3">
        <f>if(Raw!D52="below 18",1,IF(Raw!D52="18-25",1,2))</f>
        <v>1</v>
      </c>
      <c r="F52" s="3" t="s">
        <v>31</v>
      </c>
      <c r="G52" s="3">
        <f t="shared" si="1"/>
        <v>1</v>
      </c>
      <c r="H52" s="3" t="s">
        <v>32</v>
      </c>
      <c r="I52" s="3" t="s">
        <v>55</v>
      </c>
      <c r="J52" s="3" t="s">
        <v>92</v>
      </c>
      <c r="K52" s="3" t="s">
        <v>35</v>
      </c>
      <c r="L52" s="3" t="s">
        <v>36</v>
      </c>
      <c r="M52" s="3" t="s">
        <v>105</v>
      </c>
      <c r="N52" s="3" t="s">
        <v>234</v>
      </c>
      <c r="O52" s="3" t="s">
        <v>126</v>
      </c>
      <c r="P52" s="3" t="s">
        <v>235</v>
      </c>
      <c r="Q52" s="3" t="s">
        <v>41</v>
      </c>
      <c r="R52" s="3" t="s">
        <v>55</v>
      </c>
      <c r="S52" s="3" t="s">
        <v>56</v>
      </c>
      <c r="T52" s="3" t="s">
        <v>44</v>
      </c>
      <c r="U52" s="3" t="s">
        <v>116</v>
      </c>
      <c r="V52" s="3"/>
      <c r="W52" s="3"/>
      <c r="X52" s="3"/>
      <c r="Y52" s="3"/>
      <c r="Z52" s="3"/>
      <c r="AA52" s="3"/>
      <c r="AB52" s="3"/>
      <c r="AC52" s="3"/>
      <c r="AD52" s="3" t="s">
        <v>150</v>
      </c>
      <c r="AE52" s="3" t="s">
        <v>57</v>
      </c>
      <c r="AF52" s="3" t="s">
        <v>41</v>
      </c>
      <c r="AG52" s="3" t="s">
        <v>41</v>
      </c>
      <c r="AH52" s="3" t="s">
        <v>41</v>
      </c>
      <c r="AI52" s="3" t="s">
        <v>210</v>
      </c>
    </row>
    <row r="53">
      <c r="A53" s="2">
        <v>44321.892358599536</v>
      </c>
      <c r="B53" s="3" t="s">
        <v>38</v>
      </c>
      <c r="C53" s="3" t="s">
        <v>29</v>
      </c>
      <c r="D53" s="3" t="s">
        <v>100</v>
      </c>
      <c r="E53" s="3">
        <f>if(Raw!D53="below 18",1,IF(Raw!D53="18-25",1,2))</f>
        <v>2</v>
      </c>
      <c r="F53" s="3" t="s">
        <v>192</v>
      </c>
      <c r="G53" s="3">
        <f t="shared" si="1"/>
        <v>2</v>
      </c>
      <c r="H53" s="3" t="s">
        <v>50</v>
      </c>
      <c r="I53" s="3" t="s">
        <v>42</v>
      </c>
      <c r="J53" s="3" t="s">
        <v>34</v>
      </c>
      <c r="K53" s="3" t="s">
        <v>51</v>
      </c>
      <c r="L53" s="3" t="s">
        <v>86</v>
      </c>
      <c r="M53" s="3" t="s">
        <v>64</v>
      </c>
      <c r="N53" s="3" t="s">
        <v>41</v>
      </c>
      <c r="O53" s="3" t="s">
        <v>236</v>
      </c>
      <c r="P53" s="3" t="s">
        <v>237</v>
      </c>
      <c r="Q53" s="3" t="s">
        <v>41</v>
      </c>
      <c r="R53" s="3" t="s">
        <v>77</v>
      </c>
      <c r="S53" s="3" t="s">
        <v>67</v>
      </c>
      <c r="T53" s="3" t="s">
        <v>44</v>
      </c>
      <c r="U53" s="3" t="s">
        <v>68</v>
      </c>
      <c r="V53" s="3"/>
      <c r="W53" s="3"/>
      <c r="X53" s="3"/>
      <c r="Y53" s="3"/>
      <c r="Z53" s="3"/>
      <c r="AA53" s="3"/>
      <c r="AB53" s="3"/>
      <c r="AC53" s="3"/>
      <c r="AD53" s="3" t="s">
        <v>75</v>
      </c>
      <c r="AE53" s="3" t="s">
        <v>210</v>
      </c>
      <c r="AF53" s="3" t="s">
        <v>98</v>
      </c>
      <c r="AG53" s="3" t="s">
        <v>109</v>
      </c>
      <c r="AH53" s="3" t="s">
        <v>128</v>
      </c>
      <c r="AI53" s="3" t="s">
        <v>143</v>
      </c>
    </row>
    <row r="54">
      <c r="A54" s="2">
        <v>44321.89324533565</v>
      </c>
      <c r="B54" s="3" t="s">
        <v>238</v>
      </c>
      <c r="C54" s="3" t="s">
        <v>62</v>
      </c>
      <c r="D54" s="3" t="s">
        <v>100</v>
      </c>
      <c r="E54" s="3">
        <f>if(Raw!D54="below 18",1,IF(Raw!D54="18-25",1,2))</f>
        <v>2</v>
      </c>
      <c r="F54" s="3" t="s">
        <v>192</v>
      </c>
      <c r="G54" s="3">
        <f t="shared" si="1"/>
        <v>2</v>
      </c>
      <c r="H54" s="3" t="s">
        <v>32</v>
      </c>
      <c r="I54" s="3" t="s">
        <v>55</v>
      </c>
      <c r="J54" s="3" t="s">
        <v>92</v>
      </c>
      <c r="K54" s="3" t="s">
        <v>35</v>
      </c>
      <c r="L54" s="3" t="s">
        <v>63</v>
      </c>
      <c r="M54" s="3" t="s">
        <v>37</v>
      </c>
      <c r="N54" s="3" t="s">
        <v>231</v>
      </c>
      <c r="O54" s="3" t="s">
        <v>239</v>
      </c>
      <c r="P54" s="3" t="s">
        <v>233</v>
      </c>
      <c r="Q54" s="3" t="s">
        <v>52</v>
      </c>
      <c r="R54" s="3"/>
      <c r="S54" s="3"/>
      <c r="T54" s="3"/>
      <c r="U54" s="3"/>
      <c r="V54" s="3" t="s">
        <v>209</v>
      </c>
      <c r="W54" s="3" t="s">
        <v>73</v>
      </c>
      <c r="X54" s="3" t="s">
        <v>44</v>
      </c>
      <c r="Y54" s="3" t="s">
        <v>120</v>
      </c>
      <c r="Z54" s="3"/>
      <c r="AA54" s="3"/>
      <c r="AB54" s="3"/>
      <c r="AC54" s="3"/>
      <c r="AD54" s="3" t="s">
        <v>48</v>
      </c>
      <c r="AE54" s="3" t="s">
        <v>46</v>
      </c>
      <c r="AF54" s="3" t="s">
        <v>46</v>
      </c>
      <c r="AG54" s="3" t="s">
        <v>48</v>
      </c>
      <c r="AH54" s="3" t="s">
        <v>48</v>
      </c>
      <c r="AI54" s="3" t="s">
        <v>47</v>
      </c>
    </row>
    <row r="55">
      <c r="A55" s="2">
        <v>44321.894637731486</v>
      </c>
      <c r="B55" s="3" t="s">
        <v>240</v>
      </c>
      <c r="C55" s="3" t="s">
        <v>62</v>
      </c>
      <c r="D55" s="3" t="s">
        <v>100</v>
      </c>
      <c r="E55" s="3">
        <f>if(Raw!D55="below 18",1,IF(Raw!D55="18-25",1,2))</f>
        <v>2</v>
      </c>
      <c r="F55" s="3" t="s">
        <v>192</v>
      </c>
      <c r="G55" s="3">
        <f t="shared" si="1"/>
        <v>2</v>
      </c>
      <c r="H55" s="3" t="s">
        <v>32</v>
      </c>
      <c r="I55" s="3" t="s">
        <v>55</v>
      </c>
      <c r="J55" s="3" t="s">
        <v>92</v>
      </c>
      <c r="K55" s="3" t="s">
        <v>196</v>
      </c>
      <c r="L55" s="3" t="s">
        <v>86</v>
      </c>
      <c r="M55" s="3" t="s">
        <v>64</v>
      </c>
      <c r="N55" s="3" t="s">
        <v>241</v>
      </c>
      <c r="O55" s="3" t="s">
        <v>159</v>
      </c>
      <c r="P55" s="3" t="s">
        <v>46</v>
      </c>
      <c r="Q55" s="3" t="s">
        <v>41</v>
      </c>
      <c r="R55" s="3" t="s">
        <v>42</v>
      </c>
      <c r="S55" s="3" t="s">
        <v>83</v>
      </c>
      <c r="T55" s="3" t="s">
        <v>44</v>
      </c>
      <c r="U55" s="3" t="s">
        <v>45</v>
      </c>
      <c r="V55" s="3"/>
      <c r="W55" s="3"/>
      <c r="X55" s="3"/>
      <c r="Y55" s="3"/>
      <c r="Z55" s="3"/>
      <c r="AA55" s="3"/>
      <c r="AB55" s="3"/>
      <c r="AC55" s="3"/>
      <c r="AD55" s="3" t="s">
        <v>75</v>
      </c>
      <c r="AE55" s="3" t="s">
        <v>46</v>
      </c>
      <c r="AF55" s="3" t="s">
        <v>47</v>
      </c>
      <c r="AG55" s="3" t="s">
        <v>41</v>
      </c>
      <c r="AH55" s="3" t="s">
        <v>128</v>
      </c>
      <c r="AI55" s="3" t="s">
        <v>98</v>
      </c>
    </row>
    <row r="56">
      <c r="A56" s="2">
        <v>44321.89487015046</v>
      </c>
      <c r="B56" s="3" t="s">
        <v>242</v>
      </c>
      <c r="C56" s="3" t="s">
        <v>62</v>
      </c>
      <c r="D56" s="3" t="s">
        <v>30</v>
      </c>
      <c r="E56" s="3">
        <f>if(Raw!D56="below 18",1,IF(Raw!D56="18-25",1,2))</f>
        <v>1</v>
      </c>
      <c r="F56" s="3" t="s">
        <v>192</v>
      </c>
      <c r="G56" s="3">
        <f t="shared" si="1"/>
        <v>2</v>
      </c>
      <c r="H56" s="3" t="s">
        <v>32</v>
      </c>
      <c r="I56" s="3" t="s">
        <v>77</v>
      </c>
      <c r="J56" s="3" t="s">
        <v>34</v>
      </c>
      <c r="K56" s="3" t="s">
        <v>140</v>
      </c>
      <c r="L56" s="3" t="s">
        <v>86</v>
      </c>
      <c r="M56" s="3" t="s">
        <v>105</v>
      </c>
      <c r="N56" s="3" t="s">
        <v>243</v>
      </c>
      <c r="O56" s="3" t="s">
        <v>126</v>
      </c>
      <c r="P56" s="3" t="s">
        <v>244</v>
      </c>
      <c r="Q56" s="3" t="s">
        <v>41</v>
      </c>
      <c r="R56" s="3" t="s">
        <v>42</v>
      </c>
      <c r="S56" s="3" t="s">
        <v>83</v>
      </c>
      <c r="T56" s="3" t="s">
        <v>44</v>
      </c>
      <c r="U56" s="3" t="s">
        <v>45</v>
      </c>
      <c r="V56" s="3"/>
      <c r="W56" s="3"/>
      <c r="X56" s="3"/>
      <c r="Y56" s="3"/>
      <c r="Z56" s="3"/>
      <c r="AA56" s="3"/>
      <c r="AB56" s="3"/>
      <c r="AC56" s="3"/>
      <c r="AD56" s="3" t="s">
        <v>75</v>
      </c>
      <c r="AE56" s="3" t="s">
        <v>198</v>
      </c>
      <c r="AF56" s="3" t="s">
        <v>41</v>
      </c>
      <c r="AG56" s="3" t="s">
        <v>75</v>
      </c>
      <c r="AH56" s="3" t="s">
        <v>58</v>
      </c>
      <c r="AI56" s="3" t="s">
        <v>129</v>
      </c>
    </row>
    <row r="57" hidden="1">
      <c r="A57" s="2">
        <v>44321.89520474537</v>
      </c>
      <c r="B57" s="3" t="s">
        <v>245</v>
      </c>
      <c r="C57" s="3" t="s">
        <v>62</v>
      </c>
      <c r="D57" s="3" t="s">
        <v>30</v>
      </c>
      <c r="E57" s="3">
        <f>if(Raw!D57="below 18",1,IF(Raw!D57="18-25",1,2))</f>
        <v>1</v>
      </c>
      <c r="F57" s="3" t="s">
        <v>31</v>
      </c>
      <c r="G57" s="3">
        <f t="shared" si="1"/>
        <v>1</v>
      </c>
      <c r="H57" s="3" t="s">
        <v>32</v>
      </c>
      <c r="I57" s="3" t="s">
        <v>55</v>
      </c>
      <c r="J57" s="3" t="s">
        <v>34</v>
      </c>
      <c r="K57" s="3" t="s">
        <v>35</v>
      </c>
      <c r="L57" s="3" t="s">
        <v>78</v>
      </c>
      <c r="M57" s="3" t="s">
        <v>86</v>
      </c>
      <c r="N57" s="3" t="s">
        <v>146</v>
      </c>
      <c r="O57" s="3" t="s">
        <v>246</v>
      </c>
      <c r="P57" s="3" t="s">
        <v>169</v>
      </c>
      <c r="Q57" s="3" t="s">
        <v>52</v>
      </c>
      <c r="R57" s="3"/>
      <c r="S57" s="3"/>
      <c r="T57" s="3"/>
      <c r="U57" s="3"/>
      <c r="V57" s="3" t="s">
        <v>42</v>
      </c>
      <c r="W57" s="3" t="s">
        <v>88</v>
      </c>
      <c r="X57" s="3" t="s">
        <v>44</v>
      </c>
      <c r="Y57" s="3" t="s">
        <v>68</v>
      </c>
      <c r="Z57" s="3"/>
      <c r="AA57" s="3"/>
      <c r="AB57" s="3"/>
      <c r="AC57" s="3"/>
      <c r="AD57" s="3" t="s">
        <v>41</v>
      </c>
      <c r="AE57" s="3" t="s">
        <v>48</v>
      </c>
      <c r="AF57" s="3" t="s">
        <v>46</v>
      </c>
      <c r="AG57" s="3" t="s">
        <v>48</v>
      </c>
      <c r="AH57" s="3" t="s">
        <v>48</v>
      </c>
      <c r="AI57" s="3" t="s">
        <v>41</v>
      </c>
    </row>
    <row r="58">
      <c r="A58" s="2">
        <v>44321.89576237269</v>
      </c>
      <c r="B58" s="3" t="s">
        <v>247</v>
      </c>
      <c r="C58" s="3" t="s">
        <v>29</v>
      </c>
      <c r="D58" s="3" t="s">
        <v>100</v>
      </c>
      <c r="E58" s="3">
        <f>if(Raw!D58="below 18",1,IF(Raw!D58="18-25",1,2))</f>
        <v>2</v>
      </c>
      <c r="F58" s="3" t="s">
        <v>85</v>
      </c>
      <c r="G58" s="3">
        <f t="shared" si="1"/>
        <v>2</v>
      </c>
      <c r="H58" s="3" t="s">
        <v>32</v>
      </c>
      <c r="I58" s="3" t="s">
        <v>55</v>
      </c>
      <c r="J58" s="3" t="s">
        <v>92</v>
      </c>
      <c r="K58" s="3" t="s">
        <v>140</v>
      </c>
      <c r="L58" s="3" t="s">
        <v>63</v>
      </c>
      <c r="M58" s="3" t="s">
        <v>37</v>
      </c>
      <c r="N58" s="3" t="s">
        <v>231</v>
      </c>
      <c r="O58" s="3" t="s">
        <v>248</v>
      </c>
      <c r="P58" s="3" t="s">
        <v>249</v>
      </c>
      <c r="Q58" s="3" t="s">
        <v>52</v>
      </c>
      <c r="R58" s="3"/>
      <c r="S58" s="3"/>
      <c r="T58" s="3"/>
      <c r="U58" s="3"/>
      <c r="V58" s="3" t="s">
        <v>209</v>
      </c>
      <c r="W58" s="3" t="s">
        <v>43</v>
      </c>
      <c r="X58" s="3" t="s">
        <v>44</v>
      </c>
      <c r="Y58" s="3" t="s">
        <v>116</v>
      </c>
      <c r="Z58" s="3"/>
      <c r="AA58" s="3"/>
      <c r="AB58" s="3"/>
      <c r="AC58" s="3"/>
      <c r="AD58" s="3" t="s">
        <v>48</v>
      </c>
      <c r="AE58" s="3" t="s">
        <v>48</v>
      </c>
      <c r="AF58" s="3" t="s">
        <v>98</v>
      </c>
      <c r="AG58" s="3" t="s">
        <v>47</v>
      </c>
      <c r="AH58" s="3" t="s">
        <v>48</v>
      </c>
      <c r="AI58" s="3" t="s">
        <v>48</v>
      </c>
    </row>
    <row r="59" hidden="1">
      <c r="A59" s="2">
        <v>44321.895923819444</v>
      </c>
      <c r="B59" s="3" t="s">
        <v>41</v>
      </c>
      <c r="C59" s="3" t="s">
        <v>62</v>
      </c>
      <c r="D59" s="3" t="s">
        <v>30</v>
      </c>
      <c r="E59" s="3">
        <f>if(Raw!D59="below 18",1,IF(Raw!D59="18-25",1,2))</f>
        <v>1</v>
      </c>
      <c r="F59" s="3" t="s">
        <v>31</v>
      </c>
      <c r="G59" s="3">
        <f t="shared" si="1"/>
        <v>1</v>
      </c>
      <c r="H59" s="3" t="s">
        <v>50</v>
      </c>
      <c r="I59" s="3" t="s">
        <v>55</v>
      </c>
      <c r="J59" s="3" t="s">
        <v>34</v>
      </c>
      <c r="K59" s="3" t="s">
        <v>35</v>
      </c>
      <c r="L59" s="3" t="s">
        <v>78</v>
      </c>
      <c r="M59" s="3" t="s">
        <v>37</v>
      </c>
      <c r="N59" s="3" t="s">
        <v>250</v>
      </c>
      <c r="O59" s="3" t="s">
        <v>251</v>
      </c>
      <c r="P59" s="3" t="s">
        <v>252</v>
      </c>
      <c r="Q59" s="3" t="s">
        <v>41</v>
      </c>
      <c r="R59" s="3" t="s">
        <v>82</v>
      </c>
      <c r="S59" s="3" t="s">
        <v>83</v>
      </c>
      <c r="T59" s="3" t="s">
        <v>74</v>
      </c>
      <c r="U59" s="3" t="s">
        <v>68</v>
      </c>
      <c r="V59" s="3"/>
      <c r="W59" s="3"/>
      <c r="X59" s="3"/>
      <c r="Y59" s="3"/>
      <c r="Z59" s="3"/>
      <c r="AA59" s="3"/>
      <c r="AB59" s="3"/>
      <c r="AC59" s="3"/>
      <c r="AD59" s="3" t="s">
        <v>41</v>
      </c>
      <c r="AE59" s="3" t="s">
        <v>41</v>
      </c>
      <c r="AF59" s="3" t="s">
        <v>47</v>
      </c>
      <c r="AG59" s="3" t="s">
        <v>41</v>
      </c>
      <c r="AH59" s="3" t="s">
        <v>41</v>
      </c>
      <c r="AI59" s="3" t="s">
        <v>41</v>
      </c>
    </row>
    <row r="60">
      <c r="A60" s="2">
        <v>44321.89690153935</v>
      </c>
      <c r="B60" s="3" t="s">
        <v>253</v>
      </c>
      <c r="C60" s="3" t="s">
        <v>29</v>
      </c>
      <c r="D60" s="3" t="s">
        <v>179</v>
      </c>
      <c r="E60" s="3">
        <f>if(Raw!D60="below 18",1,IF(Raw!D60="18-25",1,2))</f>
        <v>2</v>
      </c>
      <c r="F60" s="3" t="s">
        <v>180</v>
      </c>
      <c r="G60" s="3">
        <f t="shared" si="1"/>
        <v>2</v>
      </c>
      <c r="H60" s="3" t="s">
        <v>32</v>
      </c>
      <c r="I60" s="3" t="s">
        <v>55</v>
      </c>
      <c r="J60" s="3" t="s">
        <v>92</v>
      </c>
      <c r="K60" s="3" t="s">
        <v>35</v>
      </c>
      <c r="L60" s="3" t="s">
        <v>36</v>
      </c>
      <c r="M60" s="3" t="s">
        <v>37</v>
      </c>
      <c r="N60" s="3" t="s">
        <v>231</v>
      </c>
      <c r="O60" s="3" t="s">
        <v>254</v>
      </c>
      <c r="P60" s="3" t="s">
        <v>249</v>
      </c>
      <c r="Q60" s="3" t="s">
        <v>52</v>
      </c>
      <c r="R60" s="3"/>
      <c r="S60" s="3"/>
      <c r="T60" s="3"/>
      <c r="U60" s="3"/>
      <c r="V60" s="3" t="s">
        <v>209</v>
      </c>
      <c r="W60" s="3" t="s">
        <v>73</v>
      </c>
      <c r="X60" s="3" t="s">
        <v>44</v>
      </c>
      <c r="Y60" s="3" t="s">
        <v>120</v>
      </c>
      <c r="Z60" s="3"/>
      <c r="AA60" s="3"/>
      <c r="AB60" s="3"/>
      <c r="AC60" s="3"/>
      <c r="AD60" s="3" t="s">
        <v>48</v>
      </c>
      <c r="AE60" s="3" t="s">
        <v>48</v>
      </c>
      <c r="AF60" s="3" t="s">
        <v>48</v>
      </c>
      <c r="AG60" s="3" t="s">
        <v>75</v>
      </c>
      <c r="AH60" s="3" t="s">
        <v>96</v>
      </c>
      <c r="AI60" s="3" t="s">
        <v>48</v>
      </c>
    </row>
    <row r="61" hidden="1">
      <c r="A61" s="2">
        <v>44321.89734738426</v>
      </c>
      <c r="B61" s="3" t="s">
        <v>255</v>
      </c>
      <c r="C61" s="3" t="s">
        <v>62</v>
      </c>
      <c r="D61" s="3" t="s">
        <v>30</v>
      </c>
      <c r="E61" s="3">
        <f>if(Raw!D61="below 18",1,IF(Raw!D61="18-25",1,2))</f>
        <v>1</v>
      </c>
      <c r="F61" s="3" t="s">
        <v>31</v>
      </c>
      <c r="G61" s="3">
        <f t="shared" si="1"/>
        <v>1</v>
      </c>
      <c r="H61" s="3" t="s">
        <v>32</v>
      </c>
      <c r="I61" s="3" t="s">
        <v>55</v>
      </c>
      <c r="J61" s="3" t="s">
        <v>192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>
      <c r="A62" s="2">
        <v>44321.897884108796</v>
      </c>
      <c r="B62" s="3" t="s">
        <v>256</v>
      </c>
      <c r="C62" s="3" t="s">
        <v>62</v>
      </c>
      <c r="D62" s="3" t="s">
        <v>179</v>
      </c>
      <c r="E62" s="3">
        <f>if(Raw!D62="below 18",1,IF(Raw!D62="18-25",1,2))</f>
        <v>2</v>
      </c>
      <c r="F62" s="3" t="s">
        <v>192</v>
      </c>
      <c r="G62" s="3">
        <f t="shared" si="1"/>
        <v>2</v>
      </c>
      <c r="H62" s="3" t="s">
        <v>145</v>
      </c>
      <c r="I62" s="3" t="s">
        <v>55</v>
      </c>
      <c r="J62" s="3" t="s">
        <v>34</v>
      </c>
      <c r="K62" s="3" t="s">
        <v>51</v>
      </c>
      <c r="L62" s="3" t="s">
        <v>63</v>
      </c>
      <c r="M62" s="3" t="s">
        <v>64</v>
      </c>
      <c r="N62" s="3" t="s">
        <v>231</v>
      </c>
      <c r="O62" s="3" t="s">
        <v>257</v>
      </c>
      <c r="P62" s="3" t="s">
        <v>258</v>
      </c>
      <c r="Q62" s="3" t="s">
        <v>52</v>
      </c>
      <c r="R62" s="3"/>
      <c r="S62" s="3"/>
      <c r="T62" s="3"/>
      <c r="U62" s="3"/>
      <c r="V62" s="3" t="s">
        <v>82</v>
      </c>
      <c r="W62" s="3" t="s">
        <v>73</v>
      </c>
      <c r="X62" s="3" t="s">
        <v>44</v>
      </c>
      <c r="Y62" s="3" t="s">
        <v>68</v>
      </c>
      <c r="Z62" s="3"/>
      <c r="AA62" s="3"/>
      <c r="AB62" s="3"/>
      <c r="AC62" s="3"/>
      <c r="AD62" s="3" t="s">
        <v>48</v>
      </c>
      <c r="AE62" s="3" t="s">
        <v>48</v>
      </c>
      <c r="AF62" s="3" t="s">
        <v>48</v>
      </c>
      <c r="AG62" s="3" t="s">
        <v>48</v>
      </c>
      <c r="AH62" s="3" t="s">
        <v>41</v>
      </c>
      <c r="AI62" s="3" t="s">
        <v>48</v>
      </c>
    </row>
    <row r="63">
      <c r="A63" s="2">
        <v>44321.89864153935</v>
      </c>
      <c r="B63" s="3" t="s">
        <v>139</v>
      </c>
      <c r="C63" s="3" t="s">
        <v>62</v>
      </c>
      <c r="D63" s="3" t="s">
        <v>30</v>
      </c>
      <c r="E63" s="3">
        <f>if(Raw!D63="below 18",1,IF(Raw!D63="18-25",1,2))</f>
        <v>1</v>
      </c>
      <c r="F63" s="3" t="s">
        <v>31</v>
      </c>
      <c r="G63" s="3">
        <f t="shared" si="1"/>
        <v>1</v>
      </c>
      <c r="H63" s="3" t="s">
        <v>32</v>
      </c>
      <c r="I63" s="3" t="s">
        <v>55</v>
      </c>
      <c r="J63" s="3" t="s">
        <v>34</v>
      </c>
      <c r="K63" s="3" t="s">
        <v>35</v>
      </c>
      <c r="L63" s="3" t="s">
        <v>36</v>
      </c>
      <c r="M63" s="3" t="s">
        <v>37</v>
      </c>
      <c r="N63" s="3" t="s">
        <v>231</v>
      </c>
      <c r="O63" s="3" t="s">
        <v>259</v>
      </c>
      <c r="P63" s="3" t="s">
        <v>66</v>
      </c>
      <c r="Q63" s="3" t="s">
        <v>52</v>
      </c>
      <c r="R63" s="3"/>
      <c r="S63" s="3"/>
      <c r="T63" s="3"/>
      <c r="U63" s="3"/>
      <c r="V63" s="3" t="s">
        <v>55</v>
      </c>
      <c r="W63" s="3" t="s">
        <v>43</v>
      </c>
      <c r="X63" s="3" t="s">
        <v>74</v>
      </c>
      <c r="Y63" s="3" t="s">
        <v>68</v>
      </c>
      <c r="Z63" s="3"/>
      <c r="AA63" s="3"/>
      <c r="AB63" s="3"/>
      <c r="AC63" s="3"/>
      <c r="AD63" s="3" t="s">
        <v>75</v>
      </c>
      <c r="AE63" s="3" t="s">
        <v>48</v>
      </c>
      <c r="AF63" s="3" t="s">
        <v>96</v>
      </c>
      <c r="AG63" s="3" t="s">
        <v>48</v>
      </c>
      <c r="AH63" s="3" t="s">
        <v>96</v>
      </c>
      <c r="AI63" s="3" t="s">
        <v>48</v>
      </c>
    </row>
    <row r="64" hidden="1">
      <c r="A64" s="2">
        <v>44321.90022481482</v>
      </c>
      <c r="B64" s="3" t="s">
        <v>260</v>
      </c>
      <c r="C64" s="3" t="s">
        <v>29</v>
      </c>
      <c r="D64" s="3" t="s">
        <v>30</v>
      </c>
      <c r="E64" s="3">
        <f>if(Raw!D64="below 18",1,IF(Raw!D64="18-25",1,2))</f>
        <v>1</v>
      </c>
      <c r="F64" s="3" t="s">
        <v>180</v>
      </c>
      <c r="G64" s="3">
        <f t="shared" si="1"/>
        <v>2</v>
      </c>
      <c r="H64" s="3" t="s">
        <v>32</v>
      </c>
      <c r="I64" s="3" t="s">
        <v>55</v>
      </c>
      <c r="J64" s="3" t="s">
        <v>34</v>
      </c>
      <c r="K64" s="3" t="s">
        <v>35</v>
      </c>
      <c r="L64" s="3" t="s">
        <v>36</v>
      </c>
      <c r="M64" s="3" t="s">
        <v>86</v>
      </c>
      <c r="N64" s="3" t="s">
        <v>261</v>
      </c>
      <c r="O64" s="3" t="s">
        <v>262</v>
      </c>
      <c r="P64" s="3" t="s">
        <v>127</v>
      </c>
      <c r="Q64" s="3" t="s">
        <v>41</v>
      </c>
      <c r="R64" s="3" t="s">
        <v>55</v>
      </c>
      <c r="S64" s="3" t="s">
        <v>67</v>
      </c>
      <c r="T64" s="3" t="s">
        <v>44</v>
      </c>
      <c r="U64" s="3" t="s">
        <v>116</v>
      </c>
      <c r="V64" s="3"/>
      <c r="W64" s="3"/>
      <c r="X64" s="3"/>
      <c r="Y64" s="3"/>
      <c r="Z64" s="3"/>
      <c r="AA64" s="3"/>
      <c r="AB64" s="3"/>
      <c r="AC64" s="3"/>
      <c r="AD64" s="3" t="s">
        <v>46</v>
      </c>
      <c r="AE64" s="3" t="s">
        <v>46</v>
      </c>
      <c r="AF64" s="3" t="s">
        <v>47</v>
      </c>
      <c r="AG64" s="3" t="s">
        <v>46</v>
      </c>
      <c r="AH64" s="3" t="s">
        <v>47</v>
      </c>
      <c r="AI64" s="3" t="s">
        <v>47</v>
      </c>
    </row>
    <row r="65">
      <c r="A65" s="2">
        <v>44321.90026207176</v>
      </c>
      <c r="B65" s="3" t="s">
        <v>191</v>
      </c>
      <c r="C65" s="3" t="s">
        <v>29</v>
      </c>
      <c r="D65" s="3" t="s">
        <v>30</v>
      </c>
      <c r="E65" s="3">
        <f>if(Raw!D65="below 18",1,IF(Raw!D65="18-25",1,2))</f>
        <v>1</v>
      </c>
      <c r="F65" s="3" t="s">
        <v>31</v>
      </c>
      <c r="G65" s="3">
        <f t="shared" si="1"/>
        <v>1</v>
      </c>
      <c r="H65" s="3" t="s">
        <v>50</v>
      </c>
      <c r="I65" s="3" t="s">
        <v>42</v>
      </c>
      <c r="J65" s="3" t="s">
        <v>34</v>
      </c>
      <c r="K65" s="3" t="s">
        <v>51</v>
      </c>
      <c r="L65" s="3" t="s">
        <v>36</v>
      </c>
      <c r="M65" s="3" t="s">
        <v>64</v>
      </c>
      <c r="N65" s="3" t="s">
        <v>46</v>
      </c>
      <c r="O65" s="3" t="s">
        <v>126</v>
      </c>
      <c r="P65" s="3" t="s">
        <v>138</v>
      </c>
      <c r="Q65" s="3" t="s">
        <v>52</v>
      </c>
      <c r="R65" s="3"/>
      <c r="S65" s="3"/>
      <c r="T65" s="3"/>
      <c r="U65" s="3"/>
      <c r="V65" s="3" t="s">
        <v>42</v>
      </c>
      <c r="W65" s="3" t="s">
        <v>67</v>
      </c>
      <c r="X65" s="3" t="s">
        <v>44</v>
      </c>
      <c r="Y65" s="3" t="s">
        <v>68</v>
      </c>
      <c r="Z65" s="3"/>
      <c r="AA65" s="3"/>
      <c r="AB65" s="3"/>
      <c r="AC65" s="3"/>
      <c r="AD65" s="3" t="s">
        <v>58</v>
      </c>
      <c r="AE65" s="3" t="s">
        <v>98</v>
      </c>
      <c r="AF65" s="3" t="s">
        <v>46</v>
      </c>
      <c r="AG65" s="3" t="s">
        <v>263</v>
      </c>
      <c r="AH65" s="3" t="s">
        <v>143</v>
      </c>
      <c r="AI65" s="3" t="s">
        <v>46</v>
      </c>
    </row>
    <row r="66" hidden="1">
      <c r="A66" s="2">
        <v>44321.900976793986</v>
      </c>
      <c r="B66" s="3" t="s">
        <v>264</v>
      </c>
      <c r="C66" s="3" t="s">
        <v>29</v>
      </c>
      <c r="D66" s="3" t="s">
        <v>30</v>
      </c>
      <c r="E66" s="3">
        <f>if(Raw!D66="below 18",1,IF(Raw!D66="18-25",1,2))</f>
        <v>1</v>
      </c>
      <c r="F66" s="3" t="s">
        <v>31</v>
      </c>
      <c r="G66" s="3">
        <f t="shared" si="1"/>
        <v>1</v>
      </c>
      <c r="H66" s="3" t="s">
        <v>50</v>
      </c>
      <c r="I66" s="3" t="s">
        <v>33</v>
      </c>
      <c r="J66" s="3" t="s">
        <v>123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idden="1">
      <c r="A67" s="2">
        <v>44321.90173575231</v>
      </c>
      <c r="B67" s="3" t="s">
        <v>265</v>
      </c>
      <c r="C67" s="3" t="s">
        <v>62</v>
      </c>
      <c r="D67" s="3" t="s">
        <v>30</v>
      </c>
      <c r="E67" s="3">
        <f>if(Raw!D67="below 18",1,IF(Raw!D67="18-25",1,2))</f>
        <v>1</v>
      </c>
      <c r="F67" s="3" t="s">
        <v>31</v>
      </c>
      <c r="G67" s="3">
        <f t="shared" si="1"/>
        <v>1</v>
      </c>
      <c r="H67" s="3" t="s">
        <v>50</v>
      </c>
      <c r="I67" s="3" t="s">
        <v>55</v>
      </c>
      <c r="J67" s="3" t="s">
        <v>34</v>
      </c>
      <c r="K67" s="3" t="s">
        <v>51</v>
      </c>
      <c r="L67" s="3" t="s">
        <v>36</v>
      </c>
      <c r="M67" s="3" t="s">
        <v>105</v>
      </c>
      <c r="N67" s="3" t="s">
        <v>111</v>
      </c>
      <c r="O67" s="3" t="s">
        <v>192</v>
      </c>
      <c r="P67" s="3" t="s">
        <v>41</v>
      </c>
      <c r="Q67" s="3" t="s">
        <v>41</v>
      </c>
      <c r="R67" s="3" t="s">
        <v>42</v>
      </c>
      <c r="S67" s="3" t="s">
        <v>67</v>
      </c>
      <c r="T67" s="3" t="s">
        <v>44</v>
      </c>
      <c r="U67" s="3" t="s">
        <v>120</v>
      </c>
      <c r="V67" s="3"/>
      <c r="W67" s="3"/>
      <c r="X67" s="3"/>
      <c r="Y67" s="3"/>
      <c r="Z67" s="3"/>
      <c r="AA67" s="3"/>
      <c r="AB67" s="3"/>
      <c r="AC67" s="3"/>
      <c r="AD67" s="3" t="s">
        <v>41</v>
      </c>
      <c r="AE67" s="3" t="s">
        <v>41</v>
      </c>
      <c r="AF67" s="3" t="s">
        <v>41</v>
      </c>
      <c r="AG67" s="3" t="s">
        <v>41</v>
      </c>
      <c r="AH67" s="3" t="s">
        <v>41</v>
      </c>
      <c r="AI67" s="3" t="s">
        <v>41</v>
      </c>
    </row>
    <row r="68" hidden="1">
      <c r="A68" s="2">
        <v>44321.90214805555</v>
      </c>
      <c r="B68" s="3" t="s">
        <v>266</v>
      </c>
      <c r="C68" s="3" t="s">
        <v>29</v>
      </c>
      <c r="D68" s="3" t="s">
        <v>30</v>
      </c>
      <c r="E68" s="3">
        <f>if(Raw!D68="below 18",1,IF(Raw!D68="18-25",1,2))</f>
        <v>1</v>
      </c>
      <c r="F68" s="3" t="s">
        <v>31</v>
      </c>
      <c r="G68" s="3">
        <f t="shared" si="1"/>
        <v>1</v>
      </c>
      <c r="H68" s="3" t="s">
        <v>50</v>
      </c>
      <c r="I68" s="3" t="s">
        <v>77</v>
      </c>
      <c r="J68" s="3" t="s">
        <v>34</v>
      </c>
      <c r="K68" s="3" t="s">
        <v>35</v>
      </c>
      <c r="L68" s="3" t="s">
        <v>36</v>
      </c>
      <c r="M68" s="3" t="s">
        <v>105</v>
      </c>
      <c r="N68" s="3" t="s">
        <v>267</v>
      </c>
      <c r="O68" s="3" t="s">
        <v>268</v>
      </c>
      <c r="P68" s="3" t="s">
        <v>269</v>
      </c>
      <c r="Q68" s="3" t="s">
        <v>41</v>
      </c>
      <c r="R68" s="3" t="s">
        <v>55</v>
      </c>
      <c r="S68" s="3" t="s">
        <v>67</v>
      </c>
      <c r="T68" s="3" t="s">
        <v>44</v>
      </c>
      <c r="U68" s="3" t="s">
        <v>68</v>
      </c>
      <c r="V68" s="3"/>
      <c r="W68" s="3"/>
      <c r="X68" s="3"/>
      <c r="Y68" s="3"/>
      <c r="Z68" s="3"/>
      <c r="AA68" s="3"/>
      <c r="AB68" s="3"/>
      <c r="AC68" s="3"/>
      <c r="AD68" s="3" t="s">
        <v>143</v>
      </c>
      <c r="AE68" s="3" t="s">
        <v>210</v>
      </c>
      <c r="AF68" s="3" t="s">
        <v>143</v>
      </c>
      <c r="AG68" s="3" t="s">
        <v>185</v>
      </c>
      <c r="AH68" s="3" t="s">
        <v>98</v>
      </c>
      <c r="AI68" s="3" t="s">
        <v>143</v>
      </c>
    </row>
    <row r="69" hidden="1">
      <c r="A69" s="2">
        <v>44321.902356527775</v>
      </c>
      <c r="B69" s="3" t="s">
        <v>270</v>
      </c>
      <c r="C69" s="3" t="s">
        <v>62</v>
      </c>
      <c r="D69" s="3" t="s">
        <v>30</v>
      </c>
      <c r="E69" s="3">
        <f>if(Raw!D69="below 18",1,IF(Raw!D69="18-25",1,2))</f>
        <v>1</v>
      </c>
      <c r="F69" s="3" t="s">
        <v>31</v>
      </c>
      <c r="G69" s="3">
        <f t="shared" si="1"/>
        <v>1</v>
      </c>
      <c r="H69" s="3" t="s">
        <v>32</v>
      </c>
      <c r="I69" s="3" t="s">
        <v>55</v>
      </c>
      <c r="J69" s="3" t="s">
        <v>34</v>
      </c>
      <c r="K69" s="3" t="s">
        <v>35</v>
      </c>
      <c r="L69" s="3" t="s">
        <v>36</v>
      </c>
      <c r="M69" s="3" t="s">
        <v>105</v>
      </c>
      <c r="N69" s="3" t="s">
        <v>271</v>
      </c>
      <c r="O69" s="3" t="s">
        <v>272</v>
      </c>
      <c r="P69" s="3" t="s">
        <v>273</v>
      </c>
      <c r="Q69" s="3" t="s">
        <v>41</v>
      </c>
      <c r="R69" s="3" t="s">
        <v>42</v>
      </c>
      <c r="S69" s="3" t="s">
        <v>83</v>
      </c>
      <c r="T69" s="3" t="s">
        <v>74</v>
      </c>
      <c r="U69" s="3" t="s">
        <v>120</v>
      </c>
      <c r="V69" s="3"/>
      <c r="W69" s="3"/>
      <c r="X69" s="3"/>
      <c r="Y69" s="3"/>
      <c r="Z69" s="3"/>
      <c r="AA69" s="3"/>
      <c r="AB69" s="3"/>
      <c r="AC69" s="3"/>
      <c r="AD69" s="3" t="s">
        <v>41</v>
      </c>
      <c r="AE69" s="3" t="s">
        <v>47</v>
      </c>
      <c r="AF69" s="3" t="s">
        <v>41</v>
      </c>
      <c r="AG69" s="3" t="s">
        <v>48</v>
      </c>
      <c r="AH69" s="3" t="s">
        <v>48</v>
      </c>
      <c r="AI69" s="3" t="s">
        <v>97</v>
      </c>
    </row>
    <row r="70">
      <c r="A70" s="2">
        <v>44321.90268988426</v>
      </c>
      <c r="B70" s="3" t="s">
        <v>274</v>
      </c>
      <c r="C70" s="3" t="s">
        <v>29</v>
      </c>
      <c r="D70" s="3" t="s">
        <v>179</v>
      </c>
      <c r="E70" s="3">
        <f>if(Raw!D70="below 18",1,IF(Raw!D70="18-25",1,2))</f>
        <v>2</v>
      </c>
      <c r="F70" s="3" t="s">
        <v>85</v>
      </c>
      <c r="G70" s="3">
        <f t="shared" si="1"/>
        <v>2</v>
      </c>
      <c r="H70" s="3" t="s">
        <v>32</v>
      </c>
      <c r="I70" s="3" t="s">
        <v>55</v>
      </c>
      <c r="J70" s="3" t="s">
        <v>34</v>
      </c>
      <c r="K70" s="3" t="s">
        <v>35</v>
      </c>
      <c r="L70" s="3" t="s">
        <v>36</v>
      </c>
      <c r="M70" s="3" t="s">
        <v>37</v>
      </c>
      <c r="N70" s="3" t="s">
        <v>275</v>
      </c>
      <c r="O70" s="3" t="s">
        <v>276</v>
      </c>
      <c r="P70" s="3" t="s">
        <v>46</v>
      </c>
      <c r="Q70" s="3" t="s">
        <v>52</v>
      </c>
      <c r="R70" s="3"/>
      <c r="S70" s="3"/>
      <c r="T70" s="3"/>
      <c r="U70" s="3"/>
      <c r="V70" s="3" t="s">
        <v>42</v>
      </c>
      <c r="W70" s="3" t="s">
        <v>88</v>
      </c>
      <c r="X70" s="3" t="s">
        <v>74</v>
      </c>
      <c r="Y70" s="3" t="s">
        <v>45</v>
      </c>
      <c r="Z70" s="3"/>
      <c r="AA70" s="3"/>
      <c r="AB70" s="3"/>
      <c r="AC70" s="3"/>
      <c r="AD70" s="3" t="s">
        <v>48</v>
      </c>
      <c r="AE70" s="3" t="s">
        <v>46</v>
      </c>
      <c r="AF70" s="3" t="s">
        <v>109</v>
      </c>
      <c r="AG70" s="3" t="s">
        <v>47</v>
      </c>
      <c r="AH70" s="3" t="s">
        <v>46</v>
      </c>
      <c r="AI70" s="3" t="s">
        <v>46</v>
      </c>
    </row>
    <row r="71" hidden="1">
      <c r="A71" s="2">
        <v>44321.90270070602</v>
      </c>
      <c r="B71" s="3" t="s">
        <v>277</v>
      </c>
      <c r="C71" s="3" t="s">
        <v>62</v>
      </c>
      <c r="D71" s="3" t="s">
        <v>100</v>
      </c>
      <c r="E71" s="3">
        <f>if(Raw!D71="below 18",1,IF(Raw!D71="18-25",1,2))</f>
        <v>2</v>
      </c>
      <c r="F71" s="3" t="s">
        <v>31</v>
      </c>
      <c r="G71" s="3">
        <f t="shared" si="1"/>
        <v>1</v>
      </c>
      <c r="H71" s="3" t="s">
        <v>32</v>
      </c>
      <c r="I71" s="3" t="s">
        <v>33</v>
      </c>
      <c r="J71" s="3" t="s">
        <v>34</v>
      </c>
      <c r="K71" s="3" t="s">
        <v>35</v>
      </c>
      <c r="L71" s="3" t="s">
        <v>36</v>
      </c>
      <c r="M71" s="3" t="s">
        <v>105</v>
      </c>
      <c r="N71" s="3" t="s">
        <v>217</v>
      </c>
      <c r="O71" s="3" t="s">
        <v>131</v>
      </c>
      <c r="P71" s="3" t="s">
        <v>278</v>
      </c>
      <c r="Q71" s="3" t="s">
        <v>41</v>
      </c>
      <c r="R71" s="3" t="s">
        <v>82</v>
      </c>
      <c r="S71" s="3" t="s">
        <v>83</v>
      </c>
      <c r="T71" s="3" t="s">
        <v>74</v>
      </c>
      <c r="U71" s="3" t="s">
        <v>68</v>
      </c>
      <c r="V71" s="3"/>
      <c r="W71" s="3"/>
      <c r="X71" s="3"/>
      <c r="Y71" s="3"/>
      <c r="Z71" s="3"/>
      <c r="AA71" s="3"/>
      <c r="AB71" s="3"/>
      <c r="AC71" s="3"/>
      <c r="AD71" s="3" t="s">
        <v>41</v>
      </c>
      <c r="AE71" s="3" t="s">
        <v>41</v>
      </c>
      <c r="AF71" s="3" t="s">
        <v>41</v>
      </c>
      <c r="AG71" s="3" t="s">
        <v>41</v>
      </c>
      <c r="AH71" s="3" t="s">
        <v>41</v>
      </c>
      <c r="AI71" s="3" t="s">
        <v>41</v>
      </c>
    </row>
    <row r="72" hidden="1">
      <c r="A72" s="2">
        <v>44321.90351650463</v>
      </c>
      <c r="B72" s="3" t="s">
        <v>279</v>
      </c>
      <c r="C72" s="3" t="s">
        <v>29</v>
      </c>
      <c r="D72" s="3" t="s">
        <v>30</v>
      </c>
      <c r="E72" s="3">
        <f>if(Raw!D72="below 18",1,IF(Raw!D72="18-25",1,2))</f>
        <v>1</v>
      </c>
      <c r="F72" s="3" t="s">
        <v>31</v>
      </c>
      <c r="G72" s="3">
        <f t="shared" si="1"/>
        <v>1</v>
      </c>
      <c r="H72" s="3" t="s">
        <v>32</v>
      </c>
      <c r="I72" s="3" t="s">
        <v>42</v>
      </c>
      <c r="J72" s="3" t="s">
        <v>34</v>
      </c>
      <c r="K72" s="3" t="s">
        <v>51</v>
      </c>
      <c r="L72" s="3" t="s">
        <v>36</v>
      </c>
      <c r="M72" s="3" t="s">
        <v>37</v>
      </c>
      <c r="N72" s="3" t="s">
        <v>280</v>
      </c>
      <c r="O72" s="3" t="s">
        <v>281</v>
      </c>
      <c r="P72" s="3" t="s">
        <v>138</v>
      </c>
      <c r="Q72" s="3" t="s">
        <v>41</v>
      </c>
      <c r="R72" s="3" t="s">
        <v>42</v>
      </c>
      <c r="S72" s="3" t="s">
        <v>67</v>
      </c>
      <c r="T72" s="3" t="s">
        <v>74</v>
      </c>
      <c r="U72" s="3" t="s">
        <v>68</v>
      </c>
      <c r="V72" s="3"/>
      <c r="W72" s="3"/>
      <c r="X72" s="3"/>
      <c r="Y72" s="3"/>
      <c r="Z72" s="3"/>
      <c r="AA72" s="3"/>
      <c r="AB72" s="3"/>
      <c r="AC72" s="3"/>
      <c r="AD72" s="3" t="s">
        <v>143</v>
      </c>
      <c r="AE72" s="3" t="s">
        <v>46</v>
      </c>
      <c r="AF72" s="3" t="s">
        <v>143</v>
      </c>
      <c r="AG72" s="3" t="s">
        <v>41</v>
      </c>
      <c r="AH72" s="3" t="s">
        <v>41</v>
      </c>
      <c r="AI72" s="3" t="s">
        <v>143</v>
      </c>
    </row>
    <row r="73" hidden="1">
      <c r="A73" s="2">
        <v>44321.90448423611</v>
      </c>
      <c r="B73" s="3" t="s">
        <v>282</v>
      </c>
      <c r="C73" s="3" t="s">
        <v>29</v>
      </c>
      <c r="D73" s="3" t="s">
        <v>30</v>
      </c>
      <c r="E73" s="3">
        <f>if(Raw!D73="below 18",1,IF(Raw!D73="18-25",1,2))</f>
        <v>1</v>
      </c>
      <c r="F73" s="3" t="s">
        <v>31</v>
      </c>
      <c r="G73" s="3">
        <f t="shared" si="1"/>
        <v>1</v>
      </c>
      <c r="H73" s="3" t="s">
        <v>50</v>
      </c>
      <c r="I73" s="3" t="s">
        <v>42</v>
      </c>
      <c r="J73" s="3" t="s">
        <v>92</v>
      </c>
      <c r="K73" s="3" t="s">
        <v>51</v>
      </c>
      <c r="L73" s="3" t="s">
        <v>36</v>
      </c>
      <c r="M73" s="3" t="s">
        <v>64</v>
      </c>
      <c r="N73" s="3" t="s">
        <v>283</v>
      </c>
      <c r="O73" s="3" t="s">
        <v>38</v>
      </c>
      <c r="P73" s="3" t="s">
        <v>284</v>
      </c>
      <c r="Q73" s="3" t="s">
        <v>47</v>
      </c>
      <c r="R73" s="3"/>
      <c r="S73" s="3"/>
      <c r="T73" s="3"/>
      <c r="U73" s="3"/>
      <c r="V73" s="3"/>
      <c r="W73" s="3"/>
      <c r="X73" s="3"/>
      <c r="Y73" s="3"/>
      <c r="Z73" s="3" t="s">
        <v>42</v>
      </c>
      <c r="AA73" s="3" t="s">
        <v>83</v>
      </c>
      <c r="AB73" s="3" t="s">
        <v>44</v>
      </c>
      <c r="AC73" s="3" t="s">
        <v>116</v>
      </c>
      <c r="AD73" s="3" t="s">
        <v>47</v>
      </c>
      <c r="AE73" s="3" t="s">
        <v>46</v>
      </c>
      <c r="AF73" s="3" t="s">
        <v>46</v>
      </c>
      <c r="AG73" s="3" t="s">
        <v>47</v>
      </c>
      <c r="AH73" s="3" t="s">
        <v>46</v>
      </c>
      <c r="AI73" s="3" t="s">
        <v>46</v>
      </c>
    </row>
    <row r="74" hidden="1">
      <c r="A74" s="2">
        <v>44321.90460918982</v>
      </c>
      <c r="B74" s="3" t="s">
        <v>285</v>
      </c>
      <c r="C74" s="3" t="s">
        <v>29</v>
      </c>
      <c r="D74" s="3" t="s">
        <v>30</v>
      </c>
      <c r="E74" s="3">
        <f>if(Raw!D74="below 18",1,IF(Raw!D74="18-25",1,2))</f>
        <v>1</v>
      </c>
      <c r="F74" s="3" t="s">
        <v>31</v>
      </c>
      <c r="G74" s="3">
        <f t="shared" si="1"/>
        <v>1</v>
      </c>
      <c r="H74" s="3" t="s">
        <v>192</v>
      </c>
      <c r="I74" s="3" t="s">
        <v>77</v>
      </c>
      <c r="J74" s="3" t="s">
        <v>192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>
      <c r="A75" s="2">
        <v>44321.90628200231</v>
      </c>
      <c r="B75" s="3" t="s">
        <v>286</v>
      </c>
      <c r="C75" s="3" t="s">
        <v>62</v>
      </c>
      <c r="D75" s="3" t="s">
        <v>179</v>
      </c>
      <c r="E75" s="3">
        <f>if(Raw!D75="below 18",1,IF(Raw!D75="18-25",1,2))</f>
        <v>2</v>
      </c>
      <c r="F75" s="3" t="s">
        <v>192</v>
      </c>
      <c r="G75" s="3">
        <f t="shared" si="1"/>
        <v>2</v>
      </c>
      <c r="H75" s="3" t="s">
        <v>32</v>
      </c>
      <c r="I75" s="3" t="s">
        <v>42</v>
      </c>
      <c r="J75" s="3" t="s">
        <v>92</v>
      </c>
      <c r="K75" s="3" t="s">
        <v>196</v>
      </c>
      <c r="L75" s="3" t="s">
        <v>86</v>
      </c>
      <c r="M75" s="3" t="s">
        <v>105</v>
      </c>
      <c r="N75" s="3" t="s">
        <v>153</v>
      </c>
      <c r="O75" s="3" t="s">
        <v>131</v>
      </c>
      <c r="P75" s="3" t="s">
        <v>172</v>
      </c>
      <c r="Q75" s="3" t="s">
        <v>52</v>
      </c>
      <c r="R75" s="3"/>
      <c r="S75" s="3"/>
      <c r="T75" s="3"/>
      <c r="U75" s="3"/>
      <c r="V75" s="3" t="s">
        <v>42</v>
      </c>
      <c r="W75" s="3" t="s">
        <v>88</v>
      </c>
      <c r="X75" s="3" t="s">
        <v>44</v>
      </c>
      <c r="Y75" s="3" t="s">
        <v>116</v>
      </c>
      <c r="Z75" s="3"/>
      <c r="AA75" s="3"/>
      <c r="AB75" s="3"/>
      <c r="AC75" s="3"/>
      <c r="AD75" s="3" t="s">
        <v>96</v>
      </c>
      <c r="AE75" s="3" t="s">
        <v>109</v>
      </c>
      <c r="AF75" s="3" t="s">
        <v>46</v>
      </c>
      <c r="AG75" s="3" t="s">
        <v>47</v>
      </c>
      <c r="AH75" s="3" t="s">
        <v>47</v>
      </c>
      <c r="AI75" s="3" t="s">
        <v>48</v>
      </c>
    </row>
    <row r="76" hidden="1">
      <c r="A76" s="2">
        <v>44321.9095502662</v>
      </c>
      <c r="B76" s="3" t="s">
        <v>38</v>
      </c>
      <c r="C76" s="3" t="s">
        <v>29</v>
      </c>
      <c r="D76" s="3" t="s">
        <v>287</v>
      </c>
      <c r="E76" s="3">
        <f>if(Raw!D76="below 18",1,IF(Raw!D76="18-25",1,2))</f>
        <v>2</v>
      </c>
      <c r="F76" s="3" t="s">
        <v>180</v>
      </c>
      <c r="G76" s="3">
        <f t="shared" si="1"/>
        <v>2</v>
      </c>
      <c r="H76" s="3" t="s">
        <v>32</v>
      </c>
      <c r="I76" s="3" t="s">
        <v>42</v>
      </c>
      <c r="J76" s="3" t="s">
        <v>34</v>
      </c>
      <c r="K76" s="3" t="s">
        <v>51</v>
      </c>
      <c r="L76" s="3" t="s">
        <v>36</v>
      </c>
      <c r="M76" s="3" t="s">
        <v>37</v>
      </c>
      <c r="N76" s="3" t="s">
        <v>38</v>
      </c>
      <c r="O76" s="3" t="s">
        <v>38</v>
      </c>
      <c r="P76" s="3" t="s">
        <v>41</v>
      </c>
      <c r="Q76" s="3" t="s">
        <v>41</v>
      </c>
      <c r="R76" s="3" t="s">
        <v>77</v>
      </c>
      <c r="S76" s="3" t="s">
        <v>43</v>
      </c>
      <c r="T76" s="3" t="s">
        <v>44</v>
      </c>
      <c r="U76" s="3" t="s">
        <v>68</v>
      </c>
      <c r="V76" s="3"/>
      <c r="W76" s="3"/>
      <c r="X76" s="3"/>
      <c r="Y76" s="3"/>
      <c r="Z76" s="3"/>
      <c r="AA76" s="3"/>
      <c r="AB76" s="3"/>
      <c r="AC76" s="3"/>
      <c r="AD76" s="3" t="s">
        <v>41</v>
      </c>
      <c r="AE76" s="3" t="s">
        <v>41</v>
      </c>
      <c r="AF76" s="3" t="s">
        <v>41</v>
      </c>
      <c r="AG76" s="3" t="s">
        <v>41</v>
      </c>
      <c r="AH76" s="3" t="s">
        <v>41</v>
      </c>
      <c r="AI76" s="3" t="s">
        <v>41</v>
      </c>
    </row>
    <row r="77" hidden="1">
      <c r="A77" s="2">
        <v>44321.90972344908</v>
      </c>
      <c r="B77" s="3" t="s">
        <v>288</v>
      </c>
      <c r="C77" s="3" t="s">
        <v>29</v>
      </c>
      <c r="D77" s="3" t="s">
        <v>30</v>
      </c>
      <c r="E77" s="3">
        <f>if(Raw!D77="below 18",1,IF(Raw!D77="18-25",1,2))</f>
        <v>1</v>
      </c>
      <c r="F77" s="3" t="s">
        <v>85</v>
      </c>
      <c r="G77" s="3">
        <f t="shared" si="1"/>
        <v>2</v>
      </c>
      <c r="H77" s="3" t="s">
        <v>32</v>
      </c>
      <c r="I77" s="3" t="s">
        <v>55</v>
      </c>
      <c r="J77" s="3" t="s">
        <v>92</v>
      </c>
      <c r="K77" s="3" t="s">
        <v>35</v>
      </c>
      <c r="L77" s="3" t="s">
        <v>78</v>
      </c>
      <c r="M77" s="3" t="s">
        <v>64</v>
      </c>
      <c r="N77" s="3" t="s">
        <v>47</v>
      </c>
      <c r="O77" s="3" t="s">
        <v>53</v>
      </c>
      <c r="P77" s="3" t="s">
        <v>54</v>
      </c>
      <c r="Q77" s="3" t="s">
        <v>47</v>
      </c>
      <c r="R77" s="3"/>
      <c r="S77" s="3"/>
      <c r="T77" s="3"/>
      <c r="U77" s="3"/>
      <c r="V77" s="3"/>
      <c r="W77" s="3"/>
      <c r="X77" s="3"/>
      <c r="Y77" s="3"/>
      <c r="Z77" s="3" t="s">
        <v>209</v>
      </c>
      <c r="AA77" s="3" t="s">
        <v>56</v>
      </c>
      <c r="AB77" s="3" t="s">
        <v>44</v>
      </c>
      <c r="AC77" s="3" t="s">
        <v>45</v>
      </c>
      <c r="AD77" s="3" t="s">
        <v>47</v>
      </c>
      <c r="AE77" s="3" t="s">
        <v>47</v>
      </c>
      <c r="AF77" s="3" t="s">
        <v>47</v>
      </c>
      <c r="AG77" s="3" t="s">
        <v>47</v>
      </c>
      <c r="AH77" s="3" t="s">
        <v>47</v>
      </c>
      <c r="AI77" s="3" t="s">
        <v>47</v>
      </c>
    </row>
    <row r="78" hidden="1">
      <c r="A78" s="2">
        <v>44321.91074265046</v>
      </c>
      <c r="B78" s="3" t="s">
        <v>289</v>
      </c>
      <c r="C78" s="3" t="s">
        <v>62</v>
      </c>
      <c r="D78" s="3" t="s">
        <v>30</v>
      </c>
      <c r="E78" s="3">
        <f>if(Raw!D78="below 18",1,IF(Raw!D78="18-25",1,2))</f>
        <v>1</v>
      </c>
      <c r="F78" s="3" t="s">
        <v>31</v>
      </c>
      <c r="G78" s="3">
        <f t="shared" si="1"/>
        <v>1</v>
      </c>
      <c r="H78" s="3" t="s">
        <v>50</v>
      </c>
      <c r="I78" s="3" t="s">
        <v>55</v>
      </c>
      <c r="J78" s="3" t="s">
        <v>34</v>
      </c>
      <c r="K78" s="3" t="s">
        <v>51</v>
      </c>
      <c r="L78" s="3" t="s">
        <v>86</v>
      </c>
      <c r="M78" s="3" t="s">
        <v>37</v>
      </c>
      <c r="N78" s="3" t="s">
        <v>290</v>
      </c>
      <c r="O78" s="3" t="s">
        <v>126</v>
      </c>
      <c r="P78" s="3" t="s">
        <v>269</v>
      </c>
      <c r="Q78" s="3" t="s">
        <v>41</v>
      </c>
      <c r="R78" s="3" t="s">
        <v>209</v>
      </c>
      <c r="S78" s="3" t="s">
        <v>83</v>
      </c>
      <c r="T78" s="3" t="s">
        <v>44</v>
      </c>
      <c r="U78" s="3" t="s">
        <v>68</v>
      </c>
      <c r="V78" s="3"/>
      <c r="W78" s="3"/>
      <c r="X78" s="3"/>
      <c r="Y78" s="3"/>
      <c r="Z78" s="3"/>
      <c r="AA78" s="3"/>
      <c r="AB78" s="3"/>
      <c r="AC78" s="3"/>
      <c r="AD78" s="3" t="s">
        <v>41</v>
      </c>
      <c r="AE78" s="3" t="s">
        <v>75</v>
      </c>
      <c r="AF78" s="3" t="s">
        <v>48</v>
      </c>
      <c r="AG78" s="3" t="s">
        <v>109</v>
      </c>
      <c r="AH78" s="3" t="s">
        <v>109</v>
      </c>
      <c r="AI78" s="3" t="s">
        <v>75</v>
      </c>
    </row>
    <row r="79" hidden="1">
      <c r="A79" s="2">
        <v>44321.91153341436</v>
      </c>
      <c r="B79" s="3" t="s">
        <v>291</v>
      </c>
      <c r="C79" s="3" t="s">
        <v>62</v>
      </c>
      <c r="D79" s="3" t="s">
        <v>30</v>
      </c>
      <c r="E79" s="3">
        <f>if(Raw!D79="below 18",1,IF(Raw!D79="18-25",1,2))</f>
        <v>1</v>
      </c>
      <c r="F79" s="3" t="s">
        <v>31</v>
      </c>
      <c r="G79" s="3">
        <f t="shared" si="1"/>
        <v>1</v>
      </c>
      <c r="H79" s="3" t="s">
        <v>32</v>
      </c>
      <c r="I79" s="3" t="s">
        <v>55</v>
      </c>
      <c r="J79" s="3" t="s">
        <v>34</v>
      </c>
      <c r="K79" s="3" t="s">
        <v>35</v>
      </c>
      <c r="L79" s="3" t="s">
        <v>78</v>
      </c>
      <c r="M79" s="3" t="s">
        <v>37</v>
      </c>
      <c r="N79" s="3" t="s">
        <v>292</v>
      </c>
      <c r="O79" s="3" t="s">
        <v>126</v>
      </c>
      <c r="P79" s="3" t="s">
        <v>293</v>
      </c>
      <c r="Q79" s="3" t="s">
        <v>41</v>
      </c>
      <c r="R79" s="3" t="s">
        <v>55</v>
      </c>
      <c r="S79" s="3" t="s">
        <v>83</v>
      </c>
      <c r="T79" s="3" t="s">
        <v>74</v>
      </c>
      <c r="U79" s="3" t="s">
        <v>68</v>
      </c>
      <c r="V79" s="3"/>
      <c r="W79" s="3"/>
      <c r="X79" s="3"/>
      <c r="Y79" s="3"/>
      <c r="Z79" s="3"/>
      <c r="AA79" s="3"/>
      <c r="AB79" s="3"/>
      <c r="AC79" s="3"/>
      <c r="AD79" s="3" t="s">
        <v>41</v>
      </c>
      <c r="AE79" s="3" t="s">
        <v>48</v>
      </c>
      <c r="AF79" s="3" t="s">
        <v>47</v>
      </c>
      <c r="AG79" s="3" t="s">
        <v>41</v>
      </c>
      <c r="AH79" s="3" t="s">
        <v>41</v>
      </c>
      <c r="AI79" s="3" t="s">
        <v>47</v>
      </c>
    </row>
    <row r="80" hidden="1">
      <c r="A80" s="2">
        <v>44321.911691076384</v>
      </c>
      <c r="B80" s="3" t="s">
        <v>294</v>
      </c>
      <c r="C80" s="3" t="s">
        <v>62</v>
      </c>
      <c r="D80" s="3" t="s">
        <v>30</v>
      </c>
      <c r="E80" s="3">
        <f>if(Raw!D80="below 18",1,IF(Raw!D80="18-25",1,2))</f>
        <v>1</v>
      </c>
      <c r="F80" s="3" t="s">
        <v>31</v>
      </c>
      <c r="G80" s="3">
        <f t="shared" si="1"/>
        <v>1</v>
      </c>
      <c r="H80" s="3" t="s">
        <v>32</v>
      </c>
      <c r="I80" s="3" t="s">
        <v>42</v>
      </c>
      <c r="J80" s="3" t="s">
        <v>34</v>
      </c>
      <c r="K80" s="3" t="s">
        <v>51</v>
      </c>
      <c r="L80" s="3" t="s">
        <v>78</v>
      </c>
      <c r="M80" s="3" t="s">
        <v>105</v>
      </c>
      <c r="N80" s="3" t="s">
        <v>295</v>
      </c>
      <c r="O80" s="3" t="s">
        <v>131</v>
      </c>
      <c r="P80" s="3" t="s">
        <v>296</v>
      </c>
      <c r="Q80" s="3" t="s">
        <v>47</v>
      </c>
      <c r="R80" s="3"/>
      <c r="S80" s="3"/>
      <c r="T80" s="3"/>
      <c r="U80" s="3"/>
      <c r="V80" s="3"/>
      <c r="W80" s="3"/>
      <c r="X80" s="3"/>
      <c r="Y80" s="3"/>
      <c r="Z80" s="3" t="s">
        <v>42</v>
      </c>
      <c r="AA80" s="3" t="s">
        <v>83</v>
      </c>
      <c r="AB80" s="3" t="s">
        <v>74</v>
      </c>
      <c r="AC80" s="3" t="s">
        <v>68</v>
      </c>
      <c r="AD80" s="3" t="s">
        <v>47</v>
      </c>
      <c r="AE80" s="3" t="s">
        <v>129</v>
      </c>
      <c r="AF80" s="3" t="s">
        <v>41</v>
      </c>
      <c r="AG80" s="3" t="s">
        <v>57</v>
      </c>
      <c r="AH80" s="3" t="s">
        <v>47</v>
      </c>
      <c r="AI80" s="3" t="s">
        <v>47</v>
      </c>
    </row>
    <row r="81" hidden="1">
      <c r="A81" s="2">
        <v>44321.91471195602</v>
      </c>
      <c r="B81" s="3" t="s">
        <v>297</v>
      </c>
      <c r="C81" s="3" t="s">
        <v>62</v>
      </c>
      <c r="D81" s="3" t="s">
        <v>100</v>
      </c>
      <c r="E81" s="3">
        <f>if(Raw!D81="below 18",1,IF(Raw!D81="18-25",1,2))</f>
        <v>2</v>
      </c>
      <c r="F81" s="3" t="s">
        <v>85</v>
      </c>
      <c r="G81" s="3">
        <f t="shared" si="1"/>
        <v>2</v>
      </c>
      <c r="H81" s="3" t="s">
        <v>32</v>
      </c>
      <c r="I81" s="3" t="s">
        <v>42</v>
      </c>
      <c r="J81" s="3" t="s">
        <v>34</v>
      </c>
      <c r="K81" s="3" t="s">
        <v>51</v>
      </c>
      <c r="L81" s="3" t="s">
        <v>78</v>
      </c>
      <c r="M81" s="3" t="s">
        <v>37</v>
      </c>
      <c r="N81" s="3" t="s">
        <v>298</v>
      </c>
      <c r="O81" s="3" t="s">
        <v>131</v>
      </c>
      <c r="P81" s="3" t="s">
        <v>299</v>
      </c>
      <c r="Q81" s="3" t="s">
        <v>41</v>
      </c>
      <c r="R81" s="3" t="s">
        <v>55</v>
      </c>
      <c r="S81" s="3" t="s">
        <v>67</v>
      </c>
      <c r="T81" s="3" t="s">
        <v>74</v>
      </c>
      <c r="U81" s="3" t="s">
        <v>45</v>
      </c>
      <c r="V81" s="3"/>
      <c r="W81" s="3"/>
      <c r="X81" s="3"/>
      <c r="Y81" s="3"/>
      <c r="Z81" s="3"/>
      <c r="AA81" s="3"/>
      <c r="AB81" s="3"/>
      <c r="AC81" s="3"/>
      <c r="AD81" s="3" t="s">
        <v>41</v>
      </c>
      <c r="AE81" s="3" t="s">
        <v>41</v>
      </c>
      <c r="AF81" s="3" t="s">
        <v>48</v>
      </c>
      <c r="AG81" s="3" t="s">
        <v>47</v>
      </c>
      <c r="AH81" s="3" t="s">
        <v>47</v>
      </c>
      <c r="AI81" s="3" t="s">
        <v>48</v>
      </c>
    </row>
    <row r="82" hidden="1">
      <c r="A82" s="2">
        <v>44321.91807263889</v>
      </c>
      <c r="B82" s="3" t="s">
        <v>300</v>
      </c>
      <c r="C82" s="3" t="s">
        <v>62</v>
      </c>
      <c r="D82" s="3" t="s">
        <v>30</v>
      </c>
      <c r="E82" s="3">
        <f>if(Raw!D82="below 18",1,IF(Raw!D82="18-25",1,2))</f>
        <v>1</v>
      </c>
      <c r="F82" s="3" t="s">
        <v>85</v>
      </c>
      <c r="G82" s="3">
        <f t="shared" si="1"/>
        <v>2</v>
      </c>
      <c r="H82" s="3" t="s">
        <v>50</v>
      </c>
      <c r="I82" s="3" t="s">
        <v>55</v>
      </c>
      <c r="J82" s="3" t="s">
        <v>34</v>
      </c>
      <c r="K82" s="3" t="s">
        <v>51</v>
      </c>
      <c r="L82" s="3" t="s">
        <v>78</v>
      </c>
      <c r="M82" s="3" t="s">
        <v>37</v>
      </c>
      <c r="N82" s="3" t="s">
        <v>301</v>
      </c>
      <c r="O82" s="3" t="s">
        <v>302</v>
      </c>
      <c r="P82" s="3" t="s">
        <v>303</v>
      </c>
      <c r="Q82" s="3" t="s">
        <v>41</v>
      </c>
      <c r="R82" s="3" t="s">
        <v>77</v>
      </c>
      <c r="S82" s="3" t="s">
        <v>56</v>
      </c>
      <c r="T82" s="3" t="s">
        <v>74</v>
      </c>
      <c r="U82" s="3" t="s">
        <v>68</v>
      </c>
      <c r="V82" s="3"/>
      <c r="W82" s="3"/>
      <c r="X82" s="3"/>
      <c r="Y82" s="3"/>
      <c r="Z82" s="3"/>
      <c r="AA82" s="3"/>
      <c r="AB82" s="3"/>
      <c r="AC82" s="3"/>
      <c r="AD82" s="3" t="s">
        <v>41</v>
      </c>
      <c r="AE82" s="3" t="s">
        <v>75</v>
      </c>
      <c r="AF82" s="3" t="s">
        <v>109</v>
      </c>
      <c r="AG82" s="3" t="s">
        <v>41</v>
      </c>
      <c r="AH82" s="3" t="s">
        <v>47</v>
      </c>
      <c r="AI82" s="3" t="s">
        <v>75</v>
      </c>
    </row>
    <row r="83" hidden="1">
      <c r="A83" s="2">
        <v>44321.91869071759</v>
      </c>
      <c r="B83" s="3" t="s">
        <v>304</v>
      </c>
      <c r="C83" s="3" t="s">
        <v>62</v>
      </c>
      <c r="D83" s="3" t="s">
        <v>100</v>
      </c>
      <c r="E83" s="3">
        <f>if(Raw!D83="below 18",1,IF(Raw!D83="18-25",1,2))</f>
        <v>2</v>
      </c>
      <c r="F83" s="3" t="s">
        <v>192</v>
      </c>
      <c r="G83" s="3">
        <f t="shared" si="1"/>
        <v>2</v>
      </c>
      <c r="H83" s="3" t="s">
        <v>32</v>
      </c>
      <c r="I83" s="3" t="s">
        <v>55</v>
      </c>
      <c r="J83" s="3" t="s">
        <v>34</v>
      </c>
      <c r="K83" s="3" t="s">
        <v>196</v>
      </c>
      <c r="L83" s="3" t="s">
        <v>36</v>
      </c>
      <c r="M83" s="3" t="s">
        <v>105</v>
      </c>
      <c r="N83" s="3" t="s">
        <v>202</v>
      </c>
      <c r="O83" s="3" t="s">
        <v>192</v>
      </c>
      <c r="P83" s="3" t="s">
        <v>41</v>
      </c>
      <c r="Q83" s="3" t="s">
        <v>41</v>
      </c>
      <c r="R83" s="3" t="s">
        <v>55</v>
      </c>
      <c r="S83" s="3" t="s">
        <v>56</v>
      </c>
      <c r="T83" s="3" t="s">
        <v>44</v>
      </c>
      <c r="U83" s="3" t="s">
        <v>116</v>
      </c>
      <c r="V83" s="3"/>
      <c r="W83" s="3"/>
      <c r="X83" s="3"/>
      <c r="Y83" s="3"/>
      <c r="Z83" s="3"/>
      <c r="AA83" s="3"/>
      <c r="AB83" s="3"/>
      <c r="AC83" s="3"/>
      <c r="AD83" s="3" t="s">
        <v>41</v>
      </c>
      <c r="AE83" s="3" t="s">
        <v>41</v>
      </c>
      <c r="AF83" s="3" t="s">
        <v>41</v>
      </c>
      <c r="AG83" s="3" t="s">
        <v>41</v>
      </c>
      <c r="AH83" s="3" t="s">
        <v>41</v>
      </c>
      <c r="AI83" s="3" t="s">
        <v>41</v>
      </c>
    </row>
    <row r="84">
      <c r="A84" s="2">
        <v>44321.9210084838</v>
      </c>
      <c r="B84" s="3" t="s">
        <v>305</v>
      </c>
      <c r="C84" s="3" t="s">
        <v>29</v>
      </c>
      <c r="D84" s="3" t="s">
        <v>30</v>
      </c>
      <c r="E84" s="3">
        <f>if(Raw!D84="below 18",1,IF(Raw!D84="18-25",1,2))</f>
        <v>1</v>
      </c>
      <c r="F84" s="3" t="s">
        <v>31</v>
      </c>
      <c r="G84" s="3">
        <f t="shared" si="1"/>
        <v>1</v>
      </c>
      <c r="H84" s="3" t="s">
        <v>32</v>
      </c>
      <c r="I84" s="3" t="s">
        <v>55</v>
      </c>
      <c r="J84" s="3" t="s">
        <v>34</v>
      </c>
      <c r="K84" s="3" t="s">
        <v>35</v>
      </c>
      <c r="L84" s="3" t="s">
        <v>36</v>
      </c>
      <c r="M84" s="3" t="s">
        <v>105</v>
      </c>
      <c r="N84" s="3" t="s">
        <v>46</v>
      </c>
      <c r="O84" s="3" t="s">
        <v>126</v>
      </c>
      <c r="P84" s="3" t="s">
        <v>87</v>
      </c>
      <c r="Q84" s="3" t="s">
        <v>47</v>
      </c>
      <c r="R84" s="3"/>
      <c r="S84" s="3"/>
      <c r="T84" s="3"/>
      <c r="U84" s="3"/>
      <c r="V84" s="3"/>
      <c r="W84" s="3"/>
      <c r="X84" s="3"/>
      <c r="Y84" s="3"/>
      <c r="Z84" s="3" t="s">
        <v>42</v>
      </c>
      <c r="AA84" s="3" t="s">
        <v>67</v>
      </c>
      <c r="AB84" s="3" t="s">
        <v>74</v>
      </c>
      <c r="AC84" s="3" t="s">
        <v>68</v>
      </c>
      <c r="AD84" s="3" t="s">
        <v>58</v>
      </c>
      <c r="AE84" s="3" t="s">
        <v>98</v>
      </c>
      <c r="AF84" s="3" t="s">
        <v>98</v>
      </c>
      <c r="AG84" s="3" t="s">
        <v>129</v>
      </c>
      <c r="AH84" s="3" t="s">
        <v>98</v>
      </c>
      <c r="AI84" s="3" t="s">
        <v>98</v>
      </c>
    </row>
    <row r="85" hidden="1">
      <c r="A85" s="2">
        <v>44321.92107408565</v>
      </c>
      <c r="B85" s="3"/>
      <c r="C85" s="3" t="s">
        <v>62</v>
      </c>
      <c r="D85" s="3" t="s">
        <v>30</v>
      </c>
      <c r="E85" s="3">
        <f>if(Raw!D85="below 18",1,IF(Raw!D85="18-25",1,2))</f>
        <v>1</v>
      </c>
      <c r="F85" s="3" t="s">
        <v>31</v>
      </c>
      <c r="G85" s="3">
        <f t="shared" si="1"/>
        <v>1</v>
      </c>
      <c r="H85" s="3" t="s">
        <v>192</v>
      </c>
      <c r="I85" s="3" t="s">
        <v>55</v>
      </c>
      <c r="J85" s="3" t="s">
        <v>123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>
      <c r="A86" s="2">
        <v>44321.92315003472</v>
      </c>
      <c r="B86" s="3" t="s">
        <v>306</v>
      </c>
      <c r="C86" s="3" t="s">
        <v>29</v>
      </c>
      <c r="D86" s="3" t="s">
        <v>90</v>
      </c>
      <c r="E86" s="3">
        <f>if(Raw!D86="below 18",1,IF(Raw!D86="18-25",1,2))</f>
        <v>1</v>
      </c>
      <c r="F86" s="3" t="s">
        <v>31</v>
      </c>
      <c r="G86" s="3">
        <f t="shared" si="1"/>
        <v>1</v>
      </c>
      <c r="H86" s="3" t="s">
        <v>50</v>
      </c>
      <c r="I86" s="3" t="s">
        <v>55</v>
      </c>
      <c r="J86" s="3" t="s">
        <v>34</v>
      </c>
      <c r="K86" s="3" t="s">
        <v>51</v>
      </c>
      <c r="L86" s="3" t="s">
        <v>63</v>
      </c>
      <c r="M86" s="3" t="s">
        <v>86</v>
      </c>
      <c r="N86" s="3" t="s">
        <v>41</v>
      </c>
      <c r="O86" s="3" t="s">
        <v>192</v>
      </c>
      <c r="P86" s="3" t="s">
        <v>307</v>
      </c>
      <c r="Q86" s="3" t="s">
        <v>41</v>
      </c>
      <c r="R86" s="3" t="s">
        <v>42</v>
      </c>
      <c r="S86" s="3" t="s">
        <v>83</v>
      </c>
      <c r="T86" s="3" t="s">
        <v>74</v>
      </c>
      <c r="U86" s="3" t="s">
        <v>116</v>
      </c>
      <c r="V86" s="3"/>
      <c r="W86" s="3"/>
      <c r="X86" s="3"/>
      <c r="Y86" s="3"/>
      <c r="Z86" s="3"/>
      <c r="AA86" s="3"/>
      <c r="AB86" s="3"/>
      <c r="AC86" s="3"/>
      <c r="AD86" s="3" t="s">
        <v>185</v>
      </c>
      <c r="AE86" s="3" t="s">
        <v>48</v>
      </c>
      <c r="AF86" s="3" t="s">
        <v>109</v>
      </c>
      <c r="AG86" s="3" t="s">
        <v>47</v>
      </c>
      <c r="AH86" s="3" t="s">
        <v>109</v>
      </c>
      <c r="AI86" s="3" t="s">
        <v>48</v>
      </c>
    </row>
    <row r="87" hidden="1">
      <c r="A87" s="2">
        <v>44321.923213518516</v>
      </c>
      <c r="B87" s="3" t="s">
        <v>308</v>
      </c>
      <c r="C87" s="3" t="s">
        <v>29</v>
      </c>
      <c r="D87" s="3" t="s">
        <v>30</v>
      </c>
      <c r="E87" s="3">
        <f>if(Raw!D87="below 18",1,IF(Raw!D87="18-25",1,2))</f>
        <v>1</v>
      </c>
      <c r="F87" s="3" t="s">
        <v>31</v>
      </c>
      <c r="G87" s="3">
        <f t="shared" si="1"/>
        <v>1</v>
      </c>
      <c r="H87" s="3" t="s">
        <v>50</v>
      </c>
      <c r="I87" s="3" t="s">
        <v>42</v>
      </c>
      <c r="J87" s="3" t="s">
        <v>34</v>
      </c>
      <c r="K87" s="3" t="s">
        <v>51</v>
      </c>
      <c r="L87" s="3" t="s">
        <v>78</v>
      </c>
      <c r="M87" s="3" t="s">
        <v>37</v>
      </c>
      <c r="N87" s="3" t="s">
        <v>46</v>
      </c>
      <c r="O87" s="3" t="s">
        <v>126</v>
      </c>
      <c r="P87" s="3" t="s">
        <v>309</v>
      </c>
      <c r="Q87" s="3" t="s">
        <v>52</v>
      </c>
      <c r="R87" s="3"/>
      <c r="S87" s="3"/>
      <c r="T87" s="3"/>
      <c r="U87" s="3"/>
      <c r="V87" s="3" t="s">
        <v>55</v>
      </c>
      <c r="W87" s="3" t="s">
        <v>67</v>
      </c>
      <c r="X87" s="3" t="s">
        <v>74</v>
      </c>
      <c r="Y87" s="3" t="s">
        <v>45</v>
      </c>
      <c r="Z87" s="3"/>
      <c r="AA87" s="3"/>
      <c r="AB87" s="3"/>
      <c r="AC87" s="3"/>
      <c r="AD87" s="3" t="s">
        <v>46</v>
      </c>
      <c r="AE87" s="3" t="s">
        <v>46</v>
      </c>
      <c r="AF87" s="3" t="s">
        <v>46</v>
      </c>
      <c r="AG87" s="3" t="s">
        <v>46</v>
      </c>
      <c r="AH87" s="3" t="s">
        <v>46</v>
      </c>
      <c r="AI87" s="3" t="s">
        <v>46</v>
      </c>
    </row>
    <row r="88" hidden="1">
      <c r="A88" s="2">
        <v>44321.92600953704</v>
      </c>
      <c r="B88" s="3" t="s">
        <v>310</v>
      </c>
      <c r="C88" s="3" t="s">
        <v>29</v>
      </c>
      <c r="D88" s="3" t="s">
        <v>30</v>
      </c>
      <c r="E88" s="3">
        <f>if(Raw!D88="below 18",1,IF(Raw!D88="18-25",1,2))</f>
        <v>1</v>
      </c>
      <c r="F88" s="3" t="s">
        <v>31</v>
      </c>
      <c r="G88" s="3">
        <f t="shared" si="1"/>
        <v>1</v>
      </c>
      <c r="H88" s="3" t="s">
        <v>50</v>
      </c>
      <c r="I88" s="3" t="s">
        <v>42</v>
      </c>
      <c r="J88" s="3" t="s">
        <v>34</v>
      </c>
      <c r="K88" s="3" t="s">
        <v>51</v>
      </c>
      <c r="L88" s="3" t="s">
        <v>36</v>
      </c>
      <c r="M88" s="3" t="s">
        <v>37</v>
      </c>
      <c r="N88" s="3" t="s">
        <v>46</v>
      </c>
      <c r="O88" s="3" t="s">
        <v>46</v>
      </c>
      <c r="P88" s="3" t="s">
        <v>311</v>
      </c>
      <c r="Q88" s="3" t="s">
        <v>47</v>
      </c>
      <c r="R88" s="3"/>
      <c r="S88" s="3"/>
      <c r="T88" s="3"/>
      <c r="U88" s="3"/>
      <c r="V88" s="3"/>
      <c r="W88" s="3"/>
      <c r="X88" s="3"/>
      <c r="Y88" s="3"/>
      <c r="Z88" s="3" t="s">
        <v>42</v>
      </c>
      <c r="AA88" s="3" t="s">
        <v>67</v>
      </c>
      <c r="AB88" s="3" t="s">
        <v>44</v>
      </c>
      <c r="AC88" s="3" t="s">
        <v>116</v>
      </c>
      <c r="AD88" s="3" t="s">
        <v>41</v>
      </c>
      <c r="AE88" s="3" t="s">
        <v>48</v>
      </c>
      <c r="AF88" s="3" t="s">
        <v>47</v>
      </c>
      <c r="AG88" s="3" t="s">
        <v>47</v>
      </c>
      <c r="AH88" s="3" t="s">
        <v>46</v>
      </c>
      <c r="AI88" s="3" t="s">
        <v>46</v>
      </c>
    </row>
    <row r="89">
      <c r="A89" s="2">
        <v>44321.92926858796</v>
      </c>
      <c r="B89" s="3" t="s">
        <v>274</v>
      </c>
      <c r="C89" s="3" t="s">
        <v>29</v>
      </c>
      <c r="D89" s="3" t="s">
        <v>179</v>
      </c>
      <c r="E89" s="3">
        <f>if(Raw!D89="below 18",1,IF(Raw!D89="18-25",1,2))</f>
        <v>2</v>
      </c>
      <c r="F89" s="3" t="s">
        <v>85</v>
      </c>
      <c r="G89" s="3">
        <f t="shared" si="1"/>
        <v>2</v>
      </c>
      <c r="H89" s="3" t="s">
        <v>32</v>
      </c>
      <c r="I89" s="3" t="s">
        <v>55</v>
      </c>
      <c r="J89" s="3" t="s">
        <v>34</v>
      </c>
      <c r="K89" s="3" t="s">
        <v>35</v>
      </c>
      <c r="L89" s="3" t="s">
        <v>36</v>
      </c>
      <c r="M89" s="3" t="s">
        <v>37</v>
      </c>
      <c r="N89" s="3" t="s">
        <v>275</v>
      </c>
      <c r="O89" s="3" t="s">
        <v>276</v>
      </c>
      <c r="P89" s="3" t="s">
        <v>46</v>
      </c>
      <c r="Q89" s="3" t="s">
        <v>52</v>
      </c>
      <c r="R89" s="3"/>
      <c r="S89" s="3"/>
      <c r="T89" s="3"/>
      <c r="U89" s="3"/>
      <c r="V89" s="3" t="s">
        <v>42</v>
      </c>
      <c r="W89" s="3" t="s">
        <v>88</v>
      </c>
      <c r="X89" s="3" t="s">
        <v>74</v>
      </c>
      <c r="Y89" s="3" t="s">
        <v>45</v>
      </c>
      <c r="Z89" s="3"/>
      <c r="AA89" s="3"/>
      <c r="AB89" s="3"/>
      <c r="AC89" s="3"/>
      <c r="AD89" s="3" t="s">
        <v>48</v>
      </c>
      <c r="AE89" s="3" t="s">
        <v>46</v>
      </c>
      <c r="AF89" s="3" t="s">
        <v>109</v>
      </c>
      <c r="AG89" s="3" t="s">
        <v>47</v>
      </c>
      <c r="AH89" s="3" t="s">
        <v>46</v>
      </c>
      <c r="AI89" s="3" t="s">
        <v>46</v>
      </c>
    </row>
    <row r="90" hidden="1">
      <c r="A90" s="2">
        <v>44321.92943925926</v>
      </c>
      <c r="B90" s="3" t="s">
        <v>312</v>
      </c>
      <c r="C90" s="3" t="s">
        <v>62</v>
      </c>
      <c r="D90" s="3" t="s">
        <v>30</v>
      </c>
      <c r="E90" s="3">
        <f>if(Raw!D90="below 18",1,IF(Raw!D90="18-25",1,2))</f>
        <v>1</v>
      </c>
      <c r="F90" s="3" t="s">
        <v>31</v>
      </c>
      <c r="G90" s="3">
        <f t="shared" si="1"/>
        <v>1</v>
      </c>
      <c r="H90" s="3" t="s">
        <v>32</v>
      </c>
      <c r="I90" s="3" t="s">
        <v>33</v>
      </c>
      <c r="J90" s="3" t="s">
        <v>192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idden="1">
      <c r="A91" s="2">
        <v>44321.929833055554</v>
      </c>
      <c r="B91" s="3" t="s">
        <v>313</v>
      </c>
      <c r="C91" s="3" t="s">
        <v>62</v>
      </c>
      <c r="D91" s="3" t="s">
        <v>30</v>
      </c>
      <c r="E91" s="3">
        <f>if(Raw!D91="below 18",1,IF(Raw!D91="18-25",1,2))</f>
        <v>1</v>
      </c>
      <c r="F91" s="3" t="s">
        <v>31</v>
      </c>
      <c r="G91" s="3">
        <f t="shared" si="1"/>
        <v>1</v>
      </c>
      <c r="H91" s="3" t="s">
        <v>50</v>
      </c>
      <c r="I91" s="3" t="s">
        <v>55</v>
      </c>
      <c r="J91" s="3" t="s">
        <v>34</v>
      </c>
      <c r="K91" s="3" t="s">
        <v>35</v>
      </c>
      <c r="L91" s="3" t="s">
        <v>86</v>
      </c>
      <c r="M91" s="3" t="s">
        <v>86</v>
      </c>
      <c r="N91" s="3" t="s">
        <v>47</v>
      </c>
      <c r="O91" s="3" t="s">
        <v>126</v>
      </c>
      <c r="P91" s="3" t="s">
        <v>314</v>
      </c>
      <c r="Q91" s="3" t="s">
        <v>47</v>
      </c>
      <c r="R91" s="3"/>
      <c r="S91" s="3"/>
      <c r="T91" s="3"/>
      <c r="U91" s="3"/>
      <c r="V91" s="3"/>
      <c r="W91" s="3"/>
      <c r="X91" s="3"/>
      <c r="Y91" s="3"/>
      <c r="Z91" s="3" t="s">
        <v>77</v>
      </c>
      <c r="AA91" s="3" t="s">
        <v>83</v>
      </c>
      <c r="AB91" s="3" t="s">
        <v>44</v>
      </c>
      <c r="AC91" s="3" t="s">
        <v>116</v>
      </c>
      <c r="AD91" s="3" t="s">
        <v>47</v>
      </c>
      <c r="AE91" s="3" t="s">
        <v>47</v>
      </c>
      <c r="AF91" s="3" t="s">
        <v>47</v>
      </c>
      <c r="AG91" s="3" t="s">
        <v>47</v>
      </c>
      <c r="AH91" s="3" t="s">
        <v>47</v>
      </c>
      <c r="AI91" s="3" t="s">
        <v>47</v>
      </c>
    </row>
    <row r="92" hidden="1">
      <c r="A92" s="2">
        <v>44321.93202112269</v>
      </c>
      <c r="B92" s="3" t="s">
        <v>315</v>
      </c>
      <c r="C92" s="3" t="s">
        <v>62</v>
      </c>
      <c r="D92" s="3" t="s">
        <v>30</v>
      </c>
      <c r="E92" s="3">
        <f>if(Raw!D92="below 18",1,IF(Raw!D92="18-25",1,2))</f>
        <v>1</v>
      </c>
      <c r="F92" s="3" t="s">
        <v>31</v>
      </c>
      <c r="G92" s="3">
        <f t="shared" si="1"/>
        <v>1</v>
      </c>
      <c r="H92" s="3" t="s">
        <v>32</v>
      </c>
      <c r="I92" s="3" t="s">
        <v>55</v>
      </c>
      <c r="J92" s="3" t="s">
        <v>34</v>
      </c>
      <c r="K92" s="3" t="s">
        <v>35</v>
      </c>
      <c r="L92" s="3" t="s">
        <v>36</v>
      </c>
      <c r="M92" s="3" t="s">
        <v>37</v>
      </c>
      <c r="N92" s="3" t="s">
        <v>315</v>
      </c>
      <c r="O92" s="3" t="s">
        <v>316</v>
      </c>
      <c r="P92" s="3" t="s">
        <v>317</v>
      </c>
      <c r="Q92" s="3" t="s">
        <v>47</v>
      </c>
      <c r="R92" s="3"/>
      <c r="S92" s="3"/>
      <c r="T92" s="3"/>
      <c r="U92" s="3"/>
      <c r="V92" s="3"/>
      <c r="W92" s="3"/>
      <c r="X92" s="3"/>
      <c r="Y92" s="3"/>
      <c r="Z92" s="3" t="s">
        <v>77</v>
      </c>
      <c r="AA92" s="3" t="s">
        <v>56</v>
      </c>
      <c r="AB92" s="3" t="s">
        <v>74</v>
      </c>
      <c r="AC92" s="3" t="s">
        <v>68</v>
      </c>
      <c r="AD92" s="3" t="s">
        <v>128</v>
      </c>
      <c r="AE92" s="3" t="s">
        <v>60</v>
      </c>
      <c r="AF92" s="3" t="s">
        <v>60</v>
      </c>
      <c r="AG92" s="3" t="s">
        <v>60</v>
      </c>
      <c r="AH92" s="3" t="s">
        <v>60</v>
      </c>
      <c r="AI92" s="3" t="s">
        <v>60</v>
      </c>
    </row>
    <row r="93" hidden="1">
      <c r="A93" s="2">
        <v>44321.93354386574</v>
      </c>
      <c r="B93" s="3" t="s">
        <v>318</v>
      </c>
      <c r="C93" s="3" t="s">
        <v>29</v>
      </c>
      <c r="D93" s="3" t="s">
        <v>179</v>
      </c>
      <c r="E93" s="3">
        <f>if(Raw!D93="below 18",1,IF(Raw!D93="18-25",1,2))</f>
        <v>2</v>
      </c>
      <c r="F93" s="3" t="s">
        <v>192</v>
      </c>
      <c r="G93" s="3">
        <f t="shared" si="1"/>
        <v>2</v>
      </c>
      <c r="H93" s="3" t="s">
        <v>32</v>
      </c>
      <c r="I93" s="3" t="s">
        <v>55</v>
      </c>
      <c r="J93" s="3" t="s">
        <v>123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>
      <c r="A94" s="2">
        <v>44321.935411701386</v>
      </c>
      <c r="B94" s="3" t="s">
        <v>319</v>
      </c>
      <c r="C94" s="3" t="s">
        <v>62</v>
      </c>
      <c r="D94" s="3" t="s">
        <v>30</v>
      </c>
      <c r="E94" s="3">
        <f>if(Raw!D94="below 18",1,IF(Raw!D94="18-25",1,2))</f>
        <v>1</v>
      </c>
      <c r="F94" s="3" t="s">
        <v>31</v>
      </c>
      <c r="G94" s="3">
        <f t="shared" si="1"/>
        <v>1</v>
      </c>
      <c r="H94" s="3" t="s">
        <v>32</v>
      </c>
      <c r="I94" s="3" t="s">
        <v>55</v>
      </c>
      <c r="J94" s="3" t="s">
        <v>34</v>
      </c>
      <c r="K94" s="3" t="s">
        <v>51</v>
      </c>
      <c r="L94" s="3" t="s">
        <v>86</v>
      </c>
      <c r="M94" s="3" t="s">
        <v>105</v>
      </c>
      <c r="N94" s="3" t="s">
        <v>320</v>
      </c>
      <c r="O94" s="3" t="s">
        <v>321</v>
      </c>
      <c r="P94" s="3" t="s">
        <v>322</v>
      </c>
      <c r="Q94" s="3" t="s">
        <v>52</v>
      </c>
      <c r="R94" s="3"/>
      <c r="S94" s="3"/>
      <c r="T94" s="3"/>
      <c r="U94" s="3"/>
      <c r="V94" s="3" t="s">
        <v>42</v>
      </c>
      <c r="W94" s="3" t="s">
        <v>88</v>
      </c>
      <c r="X94" s="3" t="s">
        <v>74</v>
      </c>
      <c r="Y94" s="3" t="s">
        <v>68</v>
      </c>
      <c r="Z94" s="3"/>
      <c r="AA94" s="3"/>
      <c r="AB94" s="3"/>
      <c r="AC94" s="3"/>
      <c r="AD94" s="3" t="s">
        <v>48</v>
      </c>
      <c r="AE94" s="3" t="s">
        <v>48</v>
      </c>
      <c r="AF94" s="3" t="s">
        <v>41</v>
      </c>
      <c r="AG94" s="3" t="s">
        <v>41</v>
      </c>
      <c r="AH94" s="3" t="s">
        <v>75</v>
      </c>
      <c r="AI94" s="3" t="s">
        <v>41</v>
      </c>
    </row>
    <row r="95" hidden="1">
      <c r="A95" s="2">
        <v>44321.93613189815</v>
      </c>
      <c r="B95" s="3" t="s">
        <v>323</v>
      </c>
      <c r="C95" s="3" t="s">
        <v>29</v>
      </c>
      <c r="D95" s="3" t="s">
        <v>30</v>
      </c>
      <c r="E95" s="3">
        <f>if(Raw!D95="below 18",1,IF(Raw!D95="18-25",1,2))</f>
        <v>1</v>
      </c>
      <c r="F95" s="3" t="s">
        <v>31</v>
      </c>
      <c r="G95" s="3">
        <f t="shared" si="1"/>
        <v>1</v>
      </c>
      <c r="H95" s="3" t="s">
        <v>50</v>
      </c>
      <c r="I95" s="3" t="s">
        <v>42</v>
      </c>
      <c r="J95" s="3" t="s">
        <v>34</v>
      </c>
      <c r="K95" s="3" t="s">
        <v>140</v>
      </c>
      <c r="L95" s="3" t="s">
        <v>36</v>
      </c>
      <c r="M95" s="3" t="s">
        <v>64</v>
      </c>
      <c r="N95" s="3" t="s">
        <v>324</v>
      </c>
      <c r="O95" s="3" t="s">
        <v>281</v>
      </c>
      <c r="P95" s="3" t="s">
        <v>41</v>
      </c>
      <c r="Q95" s="3" t="s">
        <v>41</v>
      </c>
      <c r="R95" s="3" t="s">
        <v>209</v>
      </c>
      <c r="S95" s="3" t="s">
        <v>67</v>
      </c>
      <c r="T95" s="3" t="s">
        <v>74</v>
      </c>
      <c r="U95" s="3" t="s">
        <v>120</v>
      </c>
      <c r="V95" s="3"/>
      <c r="W95" s="3"/>
      <c r="X95" s="3"/>
      <c r="Y95" s="3"/>
      <c r="Z95" s="3"/>
      <c r="AA95" s="3"/>
      <c r="AB95" s="3"/>
      <c r="AC95" s="3"/>
      <c r="AD95" s="3" t="s">
        <v>41</v>
      </c>
      <c r="AE95" s="3" t="s">
        <v>41</v>
      </c>
      <c r="AF95" s="3" t="s">
        <v>41</v>
      </c>
      <c r="AG95" s="3" t="s">
        <v>41</v>
      </c>
      <c r="AH95" s="3" t="s">
        <v>41</v>
      </c>
      <c r="AI95" s="3" t="s">
        <v>41</v>
      </c>
    </row>
    <row r="96" hidden="1">
      <c r="A96" s="2">
        <v>44321.93652472222</v>
      </c>
      <c r="B96" s="3" t="s">
        <v>325</v>
      </c>
      <c r="C96" s="3" t="s">
        <v>29</v>
      </c>
      <c r="D96" s="3" t="s">
        <v>30</v>
      </c>
      <c r="E96" s="3">
        <f>if(Raw!D96="below 18",1,IF(Raw!D96="18-25",1,2))</f>
        <v>1</v>
      </c>
      <c r="F96" s="3" t="s">
        <v>31</v>
      </c>
      <c r="G96" s="3">
        <f t="shared" si="1"/>
        <v>1</v>
      </c>
      <c r="H96" s="3" t="s">
        <v>32</v>
      </c>
      <c r="I96" s="3" t="s">
        <v>42</v>
      </c>
      <c r="J96" s="3" t="s">
        <v>34</v>
      </c>
      <c r="K96" s="3" t="s">
        <v>51</v>
      </c>
      <c r="L96" s="3" t="s">
        <v>36</v>
      </c>
      <c r="M96" s="3" t="s">
        <v>105</v>
      </c>
      <c r="N96" s="3" t="s">
        <v>46</v>
      </c>
      <c r="O96" s="3" t="s">
        <v>326</v>
      </c>
      <c r="P96" s="3" t="s">
        <v>46</v>
      </c>
      <c r="Q96" s="3" t="s">
        <v>41</v>
      </c>
      <c r="R96" s="3" t="s">
        <v>55</v>
      </c>
      <c r="S96" s="3" t="s">
        <v>56</v>
      </c>
      <c r="T96" s="3" t="s">
        <v>44</v>
      </c>
      <c r="U96" s="3" t="s">
        <v>68</v>
      </c>
      <c r="V96" s="3"/>
      <c r="W96" s="3"/>
      <c r="X96" s="3"/>
      <c r="Y96" s="3"/>
      <c r="Z96" s="3"/>
      <c r="AA96" s="3"/>
      <c r="AB96" s="3"/>
      <c r="AC96" s="3"/>
      <c r="AD96" s="3" t="s">
        <v>129</v>
      </c>
      <c r="AE96" s="3" t="s">
        <v>75</v>
      </c>
      <c r="AF96" s="3" t="s">
        <v>75</v>
      </c>
      <c r="AG96" s="3" t="s">
        <v>129</v>
      </c>
      <c r="AH96" s="3" t="s">
        <v>143</v>
      </c>
      <c r="AI96" s="3" t="s">
        <v>327</v>
      </c>
    </row>
    <row r="97" hidden="1">
      <c r="A97" s="2">
        <v>44321.937196134255</v>
      </c>
      <c r="B97" s="3" t="s">
        <v>328</v>
      </c>
      <c r="C97" s="3" t="s">
        <v>62</v>
      </c>
      <c r="D97" s="3" t="s">
        <v>30</v>
      </c>
      <c r="E97" s="3">
        <f>if(Raw!D97="below 18",1,IF(Raw!D97="18-25",1,2))</f>
        <v>1</v>
      </c>
      <c r="F97" s="3" t="s">
        <v>31</v>
      </c>
      <c r="G97" s="3">
        <f t="shared" si="1"/>
        <v>1</v>
      </c>
      <c r="H97" s="3" t="s">
        <v>50</v>
      </c>
      <c r="I97" s="3" t="s">
        <v>42</v>
      </c>
      <c r="J97" s="3" t="s">
        <v>34</v>
      </c>
      <c r="K97" s="3" t="s">
        <v>51</v>
      </c>
      <c r="L97" s="3" t="s">
        <v>36</v>
      </c>
      <c r="M97" s="3" t="s">
        <v>64</v>
      </c>
      <c r="N97" s="3" t="s">
        <v>41</v>
      </c>
      <c r="O97" s="3" t="s">
        <v>126</v>
      </c>
      <c r="P97" s="3" t="s">
        <v>173</v>
      </c>
      <c r="Q97" s="3" t="s">
        <v>41</v>
      </c>
      <c r="R97" s="3" t="s">
        <v>77</v>
      </c>
      <c r="S97" s="3" t="s">
        <v>56</v>
      </c>
      <c r="T97" s="3" t="s">
        <v>44</v>
      </c>
      <c r="U97" s="3" t="s">
        <v>120</v>
      </c>
      <c r="V97" s="3"/>
      <c r="W97" s="3"/>
      <c r="X97" s="3"/>
      <c r="Y97" s="3"/>
      <c r="Z97" s="3"/>
      <c r="AA97" s="3"/>
      <c r="AB97" s="3"/>
      <c r="AC97" s="3"/>
      <c r="AD97" s="3" t="s">
        <v>41</v>
      </c>
      <c r="AE97" s="3" t="s">
        <v>41</v>
      </c>
      <c r="AF97" s="3" t="s">
        <v>128</v>
      </c>
      <c r="AG97" s="3" t="s">
        <v>59</v>
      </c>
      <c r="AH97" s="3" t="s">
        <v>58</v>
      </c>
      <c r="AI97" s="3" t="s">
        <v>46</v>
      </c>
    </row>
    <row r="98" hidden="1">
      <c r="A98" s="2">
        <v>44321.94073405092</v>
      </c>
      <c r="B98" s="3" t="s">
        <v>329</v>
      </c>
      <c r="C98" s="3" t="s">
        <v>29</v>
      </c>
      <c r="D98" s="3" t="s">
        <v>30</v>
      </c>
      <c r="E98" s="3">
        <f>if(Raw!D98="below 18",1,IF(Raw!D98="18-25",1,2))</f>
        <v>1</v>
      </c>
      <c r="F98" s="3" t="s">
        <v>31</v>
      </c>
      <c r="G98" s="3">
        <f t="shared" si="1"/>
        <v>1</v>
      </c>
      <c r="H98" s="3" t="s">
        <v>32</v>
      </c>
      <c r="I98" s="3" t="s">
        <v>42</v>
      </c>
      <c r="J98" s="3" t="s">
        <v>34</v>
      </c>
      <c r="K98" s="3" t="s">
        <v>51</v>
      </c>
      <c r="L98" s="3" t="s">
        <v>78</v>
      </c>
      <c r="M98" s="3" t="s">
        <v>37</v>
      </c>
      <c r="N98" s="3" t="s">
        <v>46</v>
      </c>
      <c r="O98" s="3" t="s">
        <v>46</v>
      </c>
      <c r="P98" s="3" t="s">
        <v>46</v>
      </c>
      <c r="Q98" s="3" t="s">
        <v>52</v>
      </c>
      <c r="R98" s="3"/>
      <c r="S98" s="3"/>
      <c r="T98" s="3"/>
      <c r="U98" s="3"/>
      <c r="V98" s="3" t="s">
        <v>42</v>
      </c>
      <c r="W98" s="3" t="s">
        <v>88</v>
      </c>
      <c r="X98" s="3" t="s">
        <v>44</v>
      </c>
      <c r="Y98" s="3" t="s">
        <v>68</v>
      </c>
      <c r="Z98" s="3"/>
      <c r="AA98" s="3"/>
      <c r="AB98" s="3"/>
      <c r="AC98" s="3"/>
      <c r="AD98" s="3" t="s">
        <v>46</v>
      </c>
      <c r="AE98" s="3" t="s">
        <v>46</v>
      </c>
      <c r="AF98" s="3" t="s">
        <v>46</v>
      </c>
      <c r="AG98" s="3" t="s">
        <v>46</v>
      </c>
      <c r="AH98" s="3" t="s">
        <v>46</v>
      </c>
      <c r="AI98" s="3" t="s">
        <v>46</v>
      </c>
    </row>
    <row r="99" hidden="1">
      <c r="A99" s="2">
        <v>44321.94174332176</v>
      </c>
      <c r="B99" s="3" t="s">
        <v>330</v>
      </c>
      <c r="C99" s="3" t="s">
        <v>29</v>
      </c>
      <c r="D99" s="3" t="s">
        <v>30</v>
      </c>
      <c r="E99" s="3">
        <f>if(Raw!D99="below 18",1,IF(Raw!D99="18-25",1,2))</f>
        <v>1</v>
      </c>
      <c r="F99" s="3" t="s">
        <v>31</v>
      </c>
      <c r="G99" s="3">
        <f t="shared" si="1"/>
        <v>1</v>
      </c>
      <c r="H99" s="3" t="s">
        <v>32</v>
      </c>
      <c r="I99" s="3" t="s">
        <v>42</v>
      </c>
      <c r="J99" s="3" t="s">
        <v>123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>
      <c r="A100" s="2">
        <v>44321.94693327547</v>
      </c>
      <c r="B100" s="3" t="s">
        <v>331</v>
      </c>
      <c r="C100" s="3" t="s">
        <v>62</v>
      </c>
      <c r="D100" s="3" t="s">
        <v>30</v>
      </c>
      <c r="E100" s="3">
        <f>if(Raw!D100="below 18",1,IF(Raw!D100="18-25",1,2))</f>
        <v>1</v>
      </c>
      <c r="F100" s="3" t="s">
        <v>31</v>
      </c>
      <c r="G100" s="3">
        <f t="shared" si="1"/>
        <v>1</v>
      </c>
      <c r="H100" s="3" t="s">
        <v>32</v>
      </c>
      <c r="I100" s="3" t="s">
        <v>55</v>
      </c>
      <c r="J100" s="3" t="s">
        <v>34</v>
      </c>
      <c r="K100" s="3" t="s">
        <v>51</v>
      </c>
      <c r="L100" s="3" t="s">
        <v>36</v>
      </c>
      <c r="M100" s="3" t="s">
        <v>86</v>
      </c>
      <c r="N100" s="3" t="s">
        <v>332</v>
      </c>
      <c r="O100" s="3" t="s">
        <v>192</v>
      </c>
      <c r="P100" s="3" t="s">
        <v>333</v>
      </c>
      <c r="Q100" s="3" t="s">
        <v>52</v>
      </c>
      <c r="R100" s="3"/>
      <c r="S100" s="3"/>
      <c r="T100" s="3"/>
      <c r="U100" s="3"/>
      <c r="V100" s="3" t="s">
        <v>77</v>
      </c>
      <c r="W100" s="3" t="s">
        <v>88</v>
      </c>
      <c r="X100" s="3" t="s">
        <v>44</v>
      </c>
      <c r="Y100" s="3" t="s">
        <v>120</v>
      </c>
      <c r="Z100" s="3"/>
      <c r="AA100" s="3"/>
      <c r="AB100" s="3"/>
      <c r="AC100" s="3"/>
      <c r="AD100" s="3" t="s">
        <v>48</v>
      </c>
      <c r="AE100" s="3" t="s">
        <v>48</v>
      </c>
      <c r="AF100" s="3" t="s">
        <v>41</v>
      </c>
      <c r="AG100" s="3" t="s">
        <v>41</v>
      </c>
      <c r="AH100" s="3" t="s">
        <v>48</v>
      </c>
      <c r="AI100" s="3" t="s">
        <v>41</v>
      </c>
    </row>
    <row r="101" hidden="1">
      <c r="A101" s="2">
        <v>44321.94990662037</v>
      </c>
      <c r="B101" s="3" t="s">
        <v>334</v>
      </c>
      <c r="C101" s="3" t="s">
        <v>62</v>
      </c>
      <c r="D101" s="3" t="s">
        <v>30</v>
      </c>
      <c r="E101" s="3">
        <f>if(Raw!D101="below 18",1,IF(Raw!D101="18-25",1,2))</f>
        <v>1</v>
      </c>
      <c r="F101" s="3" t="s">
        <v>31</v>
      </c>
      <c r="G101" s="3">
        <f t="shared" si="1"/>
        <v>1</v>
      </c>
      <c r="H101" s="3" t="s">
        <v>50</v>
      </c>
      <c r="I101" s="3" t="s">
        <v>55</v>
      </c>
      <c r="J101" s="3" t="s">
        <v>34</v>
      </c>
      <c r="K101" s="3" t="s">
        <v>35</v>
      </c>
      <c r="L101" s="3" t="s">
        <v>78</v>
      </c>
      <c r="M101" s="3" t="s">
        <v>37</v>
      </c>
      <c r="N101" s="3" t="s">
        <v>243</v>
      </c>
      <c r="O101" s="3" t="s">
        <v>41</v>
      </c>
      <c r="P101" s="3" t="s">
        <v>273</v>
      </c>
      <c r="Q101" s="3" t="s">
        <v>41</v>
      </c>
      <c r="R101" s="3" t="s">
        <v>42</v>
      </c>
      <c r="S101" s="3" t="s">
        <v>56</v>
      </c>
      <c r="T101" s="3" t="s">
        <v>74</v>
      </c>
      <c r="U101" s="3" t="s">
        <v>68</v>
      </c>
      <c r="V101" s="3"/>
      <c r="W101" s="3"/>
      <c r="X101" s="3"/>
      <c r="Y101" s="3"/>
      <c r="Z101" s="3"/>
      <c r="AA101" s="3"/>
      <c r="AB101" s="3"/>
      <c r="AC101" s="3"/>
      <c r="AD101" s="3" t="s">
        <v>41</v>
      </c>
      <c r="AE101" s="3" t="s">
        <v>41</v>
      </c>
      <c r="AF101" s="3" t="s">
        <v>41</v>
      </c>
      <c r="AG101" s="3" t="s">
        <v>41</v>
      </c>
      <c r="AH101" s="3" t="s">
        <v>41</v>
      </c>
      <c r="AI101" s="3" t="s">
        <v>41</v>
      </c>
    </row>
    <row r="102">
      <c r="A102" s="2">
        <v>44321.95337471065</v>
      </c>
      <c r="B102" s="3" t="s">
        <v>335</v>
      </c>
      <c r="C102" s="3" t="s">
        <v>62</v>
      </c>
      <c r="D102" s="3" t="s">
        <v>30</v>
      </c>
      <c r="E102" s="3">
        <f>if(Raw!D102="below 18",1,IF(Raw!D102="18-25",1,2))</f>
        <v>1</v>
      </c>
      <c r="F102" s="3" t="s">
        <v>31</v>
      </c>
      <c r="G102" s="3">
        <f t="shared" si="1"/>
        <v>1</v>
      </c>
      <c r="H102" s="3" t="s">
        <v>32</v>
      </c>
      <c r="I102" s="3" t="s">
        <v>55</v>
      </c>
      <c r="J102" s="3" t="s">
        <v>34</v>
      </c>
      <c r="K102" s="3" t="s">
        <v>35</v>
      </c>
      <c r="L102" s="3" t="s">
        <v>78</v>
      </c>
      <c r="M102" s="3" t="s">
        <v>37</v>
      </c>
      <c r="N102" s="3" t="s">
        <v>47</v>
      </c>
      <c r="O102" s="3" t="s">
        <v>126</v>
      </c>
      <c r="P102" s="3" t="s">
        <v>336</v>
      </c>
      <c r="Q102" s="3" t="s">
        <v>47</v>
      </c>
      <c r="R102" s="3"/>
      <c r="S102" s="3"/>
      <c r="T102" s="3"/>
      <c r="U102" s="3"/>
      <c r="V102" s="3"/>
      <c r="W102" s="3"/>
      <c r="X102" s="3"/>
      <c r="Y102" s="3"/>
      <c r="Z102" s="3" t="s">
        <v>77</v>
      </c>
      <c r="AA102" s="3" t="s">
        <v>56</v>
      </c>
      <c r="AB102" s="3" t="s">
        <v>74</v>
      </c>
      <c r="AC102" s="3" t="s">
        <v>68</v>
      </c>
      <c r="AD102" s="3" t="s">
        <v>48</v>
      </c>
      <c r="AE102" s="3" t="s">
        <v>47</v>
      </c>
      <c r="AF102" s="3" t="s">
        <v>47</v>
      </c>
      <c r="AG102" s="3" t="s">
        <v>41</v>
      </c>
      <c r="AH102" s="3" t="s">
        <v>128</v>
      </c>
      <c r="AI102" s="3" t="s">
        <v>48</v>
      </c>
    </row>
    <row r="103" hidden="1">
      <c r="A103" s="2">
        <v>44321.95409905093</v>
      </c>
      <c r="B103" s="3"/>
      <c r="C103" s="3" t="s">
        <v>62</v>
      </c>
      <c r="D103" s="3" t="s">
        <v>30</v>
      </c>
      <c r="E103" s="3">
        <f>if(Raw!D103="below 18",1,IF(Raw!D103="18-25",1,2))</f>
        <v>1</v>
      </c>
      <c r="F103" s="3" t="s">
        <v>31</v>
      </c>
      <c r="G103" s="3">
        <f t="shared" si="1"/>
        <v>1</v>
      </c>
      <c r="H103" s="3" t="s">
        <v>32</v>
      </c>
      <c r="I103" s="3" t="s">
        <v>42</v>
      </c>
      <c r="J103" s="3" t="s">
        <v>34</v>
      </c>
      <c r="K103" s="3" t="s">
        <v>51</v>
      </c>
      <c r="L103" s="3" t="s">
        <v>78</v>
      </c>
      <c r="M103" s="3" t="s">
        <v>37</v>
      </c>
      <c r="N103" s="3" t="s">
        <v>52</v>
      </c>
      <c r="O103" s="3" t="s">
        <v>337</v>
      </c>
      <c r="P103" s="3" t="s">
        <v>338</v>
      </c>
      <c r="Q103" s="3" t="s">
        <v>52</v>
      </c>
      <c r="R103" s="3"/>
      <c r="S103" s="3"/>
      <c r="T103" s="3"/>
      <c r="U103" s="3"/>
      <c r="V103" s="3" t="s">
        <v>77</v>
      </c>
      <c r="W103" s="3" t="s">
        <v>88</v>
      </c>
      <c r="X103" s="3" t="s">
        <v>44</v>
      </c>
      <c r="Y103" s="3" t="s">
        <v>68</v>
      </c>
      <c r="Z103" s="3"/>
      <c r="AA103" s="3"/>
      <c r="AB103" s="3"/>
      <c r="AC103" s="3"/>
      <c r="AD103" s="3" t="s">
        <v>41</v>
      </c>
      <c r="AE103" s="3" t="s">
        <v>48</v>
      </c>
      <c r="AF103" s="3" t="s">
        <v>47</v>
      </c>
      <c r="AG103" s="3" t="s">
        <v>48</v>
      </c>
      <c r="AH103" s="3" t="s">
        <v>48</v>
      </c>
      <c r="AI103" s="3" t="s">
        <v>48</v>
      </c>
    </row>
    <row r="104" hidden="1">
      <c r="A104" s="2">
        <v>44321.95768373842</v>
      </c>
      <c r="B104" s="3" t="s">
        <v>339</v>
      </c>
      <c r="C104" s="3" t="s">
        <v>62</v>
      </c>
      <c r="D104" s="3" t="s">
        <v>30</v>
      </c>
      <c r="E104" s="3">
        <f>if(Raw!D104="below 18",1,IF(Raw!D104="18-25",1,2))</f>
        <v>1</v>
      </c>
      <c r="F104" s="3" t="s">
        <v>31</v>
      </c>
      <c r="G104" s="3">
        <f t="shared" si="1"/>
        <v>1</v>
      </c>
      <c r="H104" s="3" t="s">
        <v>32</v>
      </c>
      <c r="I104" s="3" t="s">
        <v>55</v>
      </c>
      <c r="J104" s="3" t="s">
        <v>34</v>
      </c>
      <c r="K104" s="3" t="s">
        <v>35</v>
      </c>
      <c r="L104" s="3" t="s">
        <v>78</v>
      </c>
      <c r="M104" s="3" t="s">
        <v>86</v>
      </c>
      <c r="N104" s="3" t="s">
        <v>41</v>
      </c>
      <c r="O104" s="3" t="s">
        <v>190</v>
      </c>
      <c r="P104" s="3" t="s">
        <v>190</v>
      </c>
      <c r="Q104" s="3" t="s">
        <v>41</v>
      </c>
      <c r="R104" s="3" t="s">
        <v>82</v>
      </c>
      <c r="S104" s="3" t="s">
        <v>56</v>
      </c>
      <c r="T104" s="3" t="s">
        <v>74</v>
      </c>
      <c r="U104" s="3" t="s">
        <v>68</v>
      </c>
      <c r="V104" s="3"/>
      <c r="W104" s="3"/>
      <c r="X104" s="3"/>
      <c r="Y104" s="3"/>
      <c r="Z104" s="3"/>
      <c r="AA104" s="3"/>
      <c r="AB104" s="3"/>
      <c r="AC104" s="3"/>
      <c r="AD104" s="3" t="s">
        <v>41</v>
      </c>
      <c r="AE104" s="3" t="s">
        <v>41</v>
      </c>
      <c r="AF104" s="3" t="s">
        <v>41</v>
      </c>
      <c r="AG104" s="3" t="s">
        <v>41</v>
      </c>
      <c r="AH104" s="3" t="s">
        <v>41</v>
      </c>
      <c r="AI104" s="3" t="s">
        <v>41</v>
      </c>
    </row>
    <row r="105">
      <c r="A105" s="2">
        <v>44321.959977673614</v>
      </c>
      <c r="B105" s="3" t="s">
        <v>340</v>
      </c>
      <c r="C105" s="3" t="s">
        <v>62</v>
      </c>
      <c r="D105" s="3" t="s">
        <v>30</v>
      </c>
      <c r="E105" s="3">
        <f>if(Raw!D105="below 18",1,IF(Raw!D105="18-25",1,2))</f>
        <v>1</v>
      </c>
      <c r="F105" s="3" t="s">
        <v>31</v>
      </c>
      <c r="G105" s="3">
        <f t="shared" si="1"/>
        <v>1</v>
      </c>
      <c r="H105" s="3" t="s">
        <v>50</v>
      </c>
      <c r="I105" s="3" t="s">
        <v>42</v>
      </c>
      <c r="J105" s="3" t="s">
        <v>34</v>
      </c>
      <c r="K105" s="3" t="s">
        <v>51</v>
      </c>
      <c r="L105" s="3" t="s">
        <v>86</v>
      </c>
      <c r="M105" s="3" t="s">
        <v>37</v>
      </c>
      <c r="N105" s="3" t="s">
        <v>340</v>
      </c>
      <c r="O105" s="3" t="s">
        <v>126</v>
      </c>
      <c r="P105" s="3" t="s">
        <v>341</v>
      </c>
      <c r="Q105" s="3" t="s">
        <v>47</v>
      </c>
      <c r="R105" s="3"/>
      <c r="S105" s="3"/>
      <c r="T105" s="3"/>
      <c r="U105" s="3"/>
      <c r="V105" s="3"/>
      <c r="W105" s="3"/>
      <c r="X105" s="3"/>
      <c r="Y105" s="3"/>
      <c r="Z105" s="3" t="s">
        <v>82</v>
      </c>
      <c r="AA105" s="3" t="s">
        <v>67</v>
      </c>
      <c r="AB105" s="3" t="s">
        <v>44</v>
      </c>
      <c r="AC105" s="3" t="s">
        <v>45</v>
      </c>
      <c r="AD105" s="3" t="s">
        <v>48</v>
      </c>
      <c r="AE105" s="3" t="s">
        <v>48</v>
      </c>
      <c r="AF105" s="3" t="s">
        <v>47</v>
      </c>
      <c r="AG105" s="3" t="s">
        <v>47</v>
      </c>
      <c r="AH105" s="3" t="s">
        <v>109</v>
      </c>
      <c r="AI105" s="3" t="s">
        <v>47</v>
      </c>
    </row>
    <row r="106">
      <c r="A106" s="2">
        <v>44321.96000474537</v>
      </c>
      <c r="B106" s="3" t="s">
        <v>342</v>
      </c>
      <c r="C106" s="3" t="s">
        <v>29</v>
      </c>
      <c r="D106" s="3" t="s">
        <v>30</v>
      </c>
      <c r="E106" s="3">
        <f>if(Raw!D106="below 18",1,IF(Raw!D106="18-25",1,2))</f>
        <v>1</v>
      </c>
      <c r="F106" s="3" t="s">
        <v>180</v>
      </c>
      <c r="G106" s="3">
        <f t="shared" si="1"/>
        <v>2</v>
      </c>
      <c r="H106" s="3" t="s">
        <v>192</v>
      </c>
      <c r="I106" s="3" t="s">
        <v>55</v>
      </c>
      <c r="J106" s="3" t="s">
        <v>34</v>
      </c>
      <c r="K106" s="3" t="s">
        <v>35</v>
      </c>
      <c r="L106" s="3" t="s">
        <v>36</v>
      </c>
      <c r="M106" s="3" t="s">
        <v>64</v>
      </c>
      <c r="N106" s="3" t="s">
        <v>343</v>
      </c>
      <c r="O106" s="3" t="s">
        <v>344</v>
      </c>
      <c r="P106" s="3" t="s">
        <v>345</v>
      </c>
      <c r="Q106" s="3" t="s">
        <v>52</v>
      </c>
      <c r="R106" s="3"/>
      <c r="S106" s="3"/>
      <c r="T106" s="3"/>
      <c r="U106" s="3"/>
      <c r="V106" s="3" t="s">
        <v>82</v>
      </c>
      <c r="W106" s="3" t="s">
        <v>73</v>
      </c>
      <c r="X106" s="3" t="s">
        <v>74</v>
      </c>
      <c r="Y106" s="3" t="s">
        <v>68</v>
      </c>
      <c r="Z106" s="3"/>
      <c r="AA106" s="3"/>
      <c r="AB106" s="3"/>
      <c r="AC106" s="3"/>
      <c r="AD106" s="3" t="s">
        <v>48</v>
      </c>
      <c r="AE106" s="3" t="s">
        <v>48</v>
      </c>
      <c r="AF106" s="3" t="s">
        <v>48</v>
      </c>
      <c r="AG106" s="3" t="s">
        <v>48</v>
      </c>
      <c r="AH106" s="3" t="s">
        <v>48</v>
      </c>
      <c r="AI106" s="3" t="s">
        <v>48</v>
      </c>
    </row>
    <row r="107" hidden="1">
      <c r="A107" s="2">
        <v>44321.96458189815</v>
      </c>
      <c r="B107" s="3" t="s">
        <v>346</v>
      </c>
      <c r="C107" s="3" t="s">
        <v>62</v>
      </c>
      <c r="D107" s="3" t="s">
        <v>30</v>
      </c>
      <c r="E107" s="3">
        <f>if(Raw!D107="below 18",1,IF(Raw!D107="18-25",1,2))</f>
        <v>1</v>
      </c>
      <c r="F107" s="3" t="s">
        <v>31</v>
      </c>
      <c r="G107" s="3">
        <f t="shared" si="1"/>
        <v>1</v>
      </c>
      <c r="H107" s="3" t="s">
        <v>32</v>
      </c>
      <c r="I107" s="3" t="s">
        <v>55</v>
      </c>
      <c r="J107" s="3" t="s">
        <v>34</v>
      </c>
      <c r="K107" s="3" t="s">
        <v>35</v>
      </c>
      <c r="L107" s="3" t="s">
        <v>63</v>
      </c>
      <c r="M107" s="3" t="s">
        <v>105</v>
      </c>
      <c r="N107" s="3" t="s">
        <v>347</v>
      </c>
      <c r="O107" s="3" t="s">
        <v>348</v>
      </c>
      <c r="P107" s="3" t="s">
        <v>278</v>
      </c>
      <c r="Q107" s="3" t="s">
        <v>47</v>
      </c>
      <c r="R107" s="3"/>
      <c r="S107" s="3"/>
      <c r="T107" s="3"/>
      <c r="U107" s="3"/>
      <c r="V107" s="3"/>
      <c r="W107" s="3"/>
      <c r="X107" s="3"/>
      <c r="Y107" s="3"/>
      <c r="Z107" s="3" t="s">
        <v>55</v>
      </c>
      <c r="AA107" s="3" t="s">
        <v>56</v>
      </c>
      <c r="AB107" s="3" t="s">
        <v>44</v>
      </c>
      <c r="AC107" s="3" t="s">
        <v>45</v>
      </c>
      <c r="AD107" s="3" t="s">
        <v>41</v>
      </c>
      <c r="AE107" s="3" t="s">
        <v>48</v>
      </c>
      <c r="AF107" s="3" t="s">
        <v>47</v>
      </c>
      <c r="AG107" s="3" t="s">
        <v>47</v>
      </c>
      <c r="AH107" s="3" t="s">
        <v>47</v>
      </c>
      <c r="AI107" s="3" t="s">
        <v>47</v>
      </c>
    </row>
    <row r="108">
      <c r="A108" s="2">
        <v>44321.96473140046</v>
      </c>
      <c r="B108" s="3" t="s">
        <v>349</v>
      </c>
      <c r="C108" s="3" t="s">
        <v>29</v>
      </c>
      <c r="D108" s="3" t="s">
        <v>30</v>
      </c>
      <c r="E108" s="3">
        <f>if(Raw!D108="below 18",1,IF(Raw!D108="18-25",1,2))</f>
        <v>1</v>
      </c>
      <c r="F108" s="3" t="s">
        <v>31</v>
      </c>
      <c r="G108" s="3">
        <f t="shared" si="1"/>
        <v>1</v>
      </c>
      <c r="H108" s="3" t="s">
        <v>32</v>
      </c>
      <c r="I108" s="3" t="s">
        <v>55</v>
      </c>
      <c r="J108" s="3" t="s">
        <v>34</v>
      </c>
      <c r="K108" s="3" t="s">
        <v>35</v>
      </c>
      <c r="L108" s="3" t="s">
        <v>36</v>
      </c>
      <c r="M108" s="3" t="s">
        <v>105</v>
      </c>
      <c r="N108" s="3" t="s">
        <v>38</v>
      </c>
      <c r="O108" s="3" t="s">
        <v>281</v>
      </c>
      <c r="P108" s="3" t="s">
        <v>350</v>
      </c>
      <c r="Q108" s="3" t="s">
        <v>52</v>
      </c>
      <c r="R108" s="3"/>
      <c r="S108" s="3"/>
      <c r="T108" s="3"/>
      <c r="U108" s="3"/>
      <c r="V108" s="3" t="s">
        <v>42</v>
      </c>
      <c r="W108" s="3" t="s">
        <v>88</v>
      </c>
      <c r="X108" s="3" t="s">
        <v>74</v>
      </c>
      <c r="Y108" s="3" t="s">
        <v>68</v>
      </c>
      <c r="Z108" s="3"/>
      <c r="AA108" s="3"/>
      <c r="AB108" s="3"/>
      <c r="AC108" s="3"/>
      <c r="AD108" s="3" t="s">
        <v>48</v>
      </c>
      <c r="AE108" s="3" t="s">
        <v>46</v>
      </c>
      <c r="AF108" s="3" t="s">
        <v>109</v>
      </c>
      <c r="AG108" s="3" t="s">
        <v>48</v>
      </c>
      <c r="AH108" s="3" t="s">
        <v>161</v>
      </c>
      <c r="AI108" s="3" t="s">
        <v>46</v>
      </c>
    </row>
    <row r="109" hidden="1">
      <c r="A109" s="2">
        <v>44321.96651863426</v>
      </c>
      <c r="B109" s="3" t="s">
        <v>351</v>
      </c>
      <c r="C109" s="3" t="s">
        <v>62</v>
      </c>
      <c r="D109" s="3" t="s">
        <v>30</v>
      </c>
      <c r="E109" s="3">
        <f>if(Raw!D109="below 18",1,IF(Raw!D109="18-25",1,2))</f>
        <v>1</v>
      </c>
      <c r="F109" s="3" t="s">
        <v>31</v>
      </c>
      <c r="G109" s="3">
        <f t="shared" si="1"/>
        <v>1</v>
      </c>
      <c r="H109" s="3" t="s">
        <v>50</v>
      </c>
      <c r="I109" s="3" t="s">
        <v>33</v>
      </c>
      <c r="J109" s="3" t="s">
        <v>192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idden="1">
      <c r="A110" s="2">
        <v>44321.968043483794</v>
      </c>
      <c r="B110" s="3" t="s">
        <v>352</v>
      </c>
      <c r="C110" s="3" t="s">
        <v>62</v>
      </c>
      <c r="D110" s="3" t="s">
        <v>30</v>
      </c>
      <c r="E110" s="3">
        <f>if(Raw!D110="below 18",1,IF(Raw!D110="18-25",1,2))</f>
        <v>1</v>
      </c>
      <c r="F110" s="3" t="s">
        <v>180</v>
      </c>
      <c r="G110" s="3">
        <f t="shared" si="1"/>
        <v>2</v>
      </c>
      <c r="H110" s="3" t="s">
        <v>50</v>
      </c>
      <c r="I110" s="3" t="s">
        <v>55</v>
      </c>
      <c r="J110" s="3" t="s">
        <v>34</v>
      </c>
      <c r="K110" s="3" t="s">
        <v>51</v>
      </c>
      <c r="L110" s="3" t="s">
        <v>78</v>
      </c>
      <c r="M110" s="3" t="s">
        <v>105</v>
      </c>
      <c r="N110" s="3" t="s">
        <v>353</v>
      </c>
      <c r="O110" s="3" t="s">
        <v>126</v>
      </c>
      <c r="P110" s="3" t="s">
        <v>40</v>
      </c>
      <c r="Q110" s="3" t="s">
        <v>41</v>
      </c>
      <c r="R110" s="3" t="s">
        <v>77</v>
      </c>
      <c r="S110" s="3" t="s">
        <v>83</v>
      </c>
      <c r="T110" s="3" t="s">
        <v>44</v>
      </c>
      <c r="U110" s="3" t="s">
        <v>116</v>
      </c>
      <c r="V110" s="3"/>
      <c r="W110" s="3"/>
      <c r="X110" s="3"/>
      <c r="Y110" s="3"/>
      <c r="Z110" s="3"/>
      <c r="AA110" s="3"/>
      <c r="AB110" s="3"/>
      <c r="AC110" s="3"/>
      <c r="AD110" s="3" t="s">
        <v>41</v>
      </c>
      <c r="AE110" s="3" t="s">
        <v>48</v>
      </c>
      <c r="AF110" s="3" t="s">
        <v>109</v>
      </c>
      <c r="AG110" s="3" t="s">
        <v>109</v>
      </c>
      <c r="AH110" s="3" t="s">
        <v>46</v>
      </c>
      <c r="AI110" s="3" t="s">
        <v>47</v>
      </c>
    </row>
    <row r="111" hidden="1">
      <c r="A111" s="2">
        <v>44321.9683075</v>
      </c>
      <c r="B111" s="3" t="s">
        <v>354</v>
      </c>
      <c r="C111" s="3" t="s">
        <v>29</v>
      </c>
      <c r="D111" s="3" t="s">
        <v>30</v>
      </c>
      <c r="E111" s="3">
        <f>if(Raw!D111="below 18",1,IF(Raw!D111="18-25",1,2))</f>
        <v>1</v>
      </c>
      <c r="F111" s="3" t="s">
        <v>31</v>
      </c>
      <c r="G111" s="3">
        <f t="shared" si="1"/>
        <v>1</v>
      </c>
      <c r="H111" s="3" t="s">
        <v>50</v>
      </c>
      <c r="I111" s="3" t="s">
        <v>55</v>
      </c>
      <c r="J111" s="3" t="s">
        <v>34</v>
      </c>
      <c r="K111" s="3" t="s">
        <v>51</v>
      </c>
      <c r="L111" s="3" t="s">
        <v>86</v>
      </c>
      <c r="M111" s="3" t="s">
        <v>105</v>
      </c>
      <c r="N111" s="3" t="s">
        <v>46</v>
      </c>
      <c r="O111" s="3" t="s">
        <v>53</v>
      </c>
      <c r="P111" s="3" t="s">
        <v>355</v>
      </c>
      <c r="Q111" s="3" t="s">
        <v>52</v>
      </c>
      <c r="R111" s="3"/>
      <c r="S111" s="3"/>
      <c r="T111" s="3"/>
      <c r="U111" s="3"/>
      <c r="V111" s="3" t="s">
        <v>42</v>
      </c>
      <c r="W111" s="3" t="s">
        <v>88</v>
      </c>
      <c r="X111" s="3" t="s">
        <v>74</v>
      </c>
      <c r="Y111" s="3" t="s">
        <v>45</v>
      </c>
      <c r="Z111" s="3"/>
      <c r="AA111" s="3"/>
      <c r="AB111" s="3"/>
      <c r="AC111" s="3"/>
      <c r="AD111" s="3" t="s">
        <v>46</v>
      </c>
      <c r="AE111" s="3" t="s">
        <v>46</v>
      </c>
      <c r="AF111" s="3" t="s">
        <v>48</v>
      </c>
      <c r="AG111" s="3" t="s">
        <v>48</v>
      </c>
      <c r="AH111" s="3" t="s">
        <v>48</v>
      </c>
      <c r="AI111" s="3" t="s">
        <v>46</v>
      </c>
    </row>
    <row r="112" hidden="1">
      <c r="A112" s="2">
        <v>44321.97250128472</v>
      </c>
      <c r="B112" s="3" t="s">
        <v>356</v>
      </c>
      <c r="C112" s="3" t="s">
        <v>29</v>
      </c>
      <c r="D112" s="3" t="s">
        <v>30</v>
      </c>
      <c r="E112" s="3">
        <f>if(Raw!D112="below 18",1,IF(Raw!D112="18-25",1,2))</f>
        <v>1</v>
      </c>
      <c r="F112" s="3" t="s">
        <v>31</v>
      </c>
      <c r="G112" s="3">
        <f t="shared" si="1"/>
        <v>1</v>
      </c>
      <c r="H112" s="3" t="s">
        <v>50</v>
      </c>
      <c r="I112" s="3" t="s">
        <v>55</v>
      </c>
      <c r="J112" s="3" t="s">
        <v>34</v>
      </c>
      <c r="K112" s="3" t="s">
        <v>51</v>
      </c>
      <c r="L112" s="3" t="s">
        <v>36</v>
      </c>
      <c r="M112" s="3" t="s">
        <v>37</v>
      </c>
      <c r="N112" s="3" t="s">
        <v>41</v>
      </c>
      <c r="O112" s="3" t="s">
        <v>53</v>
      </c>
      <c r="P112" s="3" t="s">
        <v>357</v>
      </c>
      <c r="Q112" s="3" t="s">
        <v>41</v>
      </c>
      <c r="R112" s="3" t="s">
        <v>82</v>
      </c>
      <c r="S112" s="3" t="s">
        <v>56</v>
      </c>
      <c r="T112" s="3" t="s">
        <v>74</v>
      </c>
      <c r="U112" s="3" t="s">
        <v>68</v>
      </c>
      <c r="V112" s="3"/>
      <c r="W112" s="3"/>
      <c r="X112" s="3"/>
      <c r="Y112" s="3"/>
      <c r="Z112" s="3"/>
      <c r="AA112" s="3"/>
      <c r="AB112" s="3"/>
      <c r="AC112" s="3"/>
      <c r="AD112" s="3" t="s">
        <v>41</v>
      </c>
      <c r="AE112" s="3" t="s">
        <v>46</v>
      </c>
      <c r="AF112" s="3" t="s">
        <v>47</v>
      </c>
      <c r="AG112" s="3" t="s">
        <v>47</v>
      </c>
      <c r="AH112" s="3" t="s">
        <v>41</v>
      </c>
      <c r="AI112" s="3" t="s">
        <v>46</v>
      </c>
    </row>
    <row r="113" hidden="1">
      <c r="A113" s="2">
        <v>44321.97517967592</v>
      </c>
      <c r="B113" s="3" t="s">
        <v>358</v>
      </c>
      <c r="C113" s="3" t="s">
        <v>29</v>
      </c>
      <c r="D113" s="3" t="s">
        <v>30</v>
      </c>
      <c r="E113" s="3">
        <f>if(Raw!D113="below 18",1,IF(Raw!D113="18-25",1,2))</f>
        <v>1</v>
      </c>
      <c r="F113" s="3" t="s">
        <v>31</v>
      </c>
      <c r="G113" s="3">
        <f t="shared" si="1"/>
        <v>1</v>
      </c>
      <c r="H113" s="3" t="s">
        <v>50</v>
      </c>
      <c r="I113" s="3" t="s">
        <v>42</v>
      </c>
      <c r="J113" s="3" t="s">
        <v>34</v>
      </c>
      <c r="K113" s="3" t="s">
        <v>51</v>
      </c>
      <c r="L113" s="3" t="s">
        <v>78</v>
      </c>
      <c r="M113" s="3" t="s">
        <v>86</v>
      </c>
      <c r="N113" s="3" t="s">
        <v>38</v>
      </c>
      <c r="O113" s="3" t="s">
        <v>53</v>
      </c>
      <c r="P113" s="3" t="s">
        <v>350</v>
      </c>
      <c r="Q113" s="3" t="s">
        <v>41</v>
      </c>
      <c r="R113" s="3" t="s">
        <v>42</v>
      </c>
      <c r="S113" s="3" t="s">
        <v>83</v>
      </c>
      <c r="T113" s="3" t="s">
        <v>74</v>
      </c>
      <c r="U113" s="3" t="s">
        <v>45</v>
      </c>
      <c r="V113" s="3"/>
      <c r="W113" s="3"/>
      <c r="X113" s="3"/>
      <c r="Y113" s="3"/>
      <c r="Z113" s="3"/>
      <c r="AA113" s="3"/>
      <c r="AB113" s="3"/>
      <c r="AC113" s="3"/>
      <c r="AD113" s="3" t="s">
        <v>41</v>
      </c>
      <c r="AE113" s="3" t="s">
        <v>47</v>
      </c>
      <c r="AF113" s="3" t="s">
        <v>47</v>
      </c>
      <c r="AG113" s="3" t="s">
        <v>41</v>
      </c>
      <c r="AH113" s="3" t="s">
        <v>109</v>
      </c>
      <c r="AI113" s="3" t="s">
        <v>46</v>
      </c>
    </row>
    <row r="114">
      <c r="A114" s="2">
        <v>44321.98515287037</v>
      </c>
      <c r="B114" s="3" t="s">
        <v>359</v>
      </c>
      <c r="C114" s="3" t="s">
        <v>62</v>
      </c>
      <c r="D114" s="3" t="s">
        <v>30</v>
      </c>
      <c r="E114" s="3">
        <f>if(Raw!D114="below 18",1,IF(Raw!D114="18-25",1,2))</f>
        <v>1</v>
      </c>
      <c r="F114" s="3" t="s">
        <v>31</v>
      </c>
      <c r="G114" s="3">
        <f t="shared" si="1"/>
        <v>1</v>
      </c>
      <c r="H114" s="3" t="s">
        <v>32</v>
      </c>
      <c r="I114" s="3" t="s">
        <v>55</v>
      </c>
      <c r="J114" s="3" t="s">
        <v>34</v>
      </c>
      <c r="K114" s="3" t="s">
        <v>35</v>
      </c>
      <c r="L114" s="3" t="s">
        <v>78</v>
      </c>
      <c r="M114" s="3" t="s">
        <v>86</v>
      </c>
      <c r="N114" s="3" t="s">
        <v>360</v>
      </c>
      <c r="O114" s="3" t="s">
        <v>118</v>
      </c>
      <c r="P114" s="3" t="s">
        <v>66</v>
      </c>
      <c r="Q114" s="3" t="s">
        <v>52</v>
      </c>
      <c r="R114" s="3"/>
      <c r="S114" s="3"/>
      <c r="T114" s="3"/>
      <c r="U114" s="3"/>
      <c r="V114" s="3" t="s">
        <v>42</v>
      </c>
      <c r="W114" s="3" t="s">
        <v>88</v>
      </c>
      <c r="X114" s="3" t="s">
        <v>74</v>
      </c>
      <c r="Y114" s="3" t="s">
        <v>68</v>
      </c>
      <c r="Z114" s="3"/>
      <c r="AA114" s="3"/>
      <c r="AB114" s="3"/>
      <c r="AC114" s="3"/>
      <c r="AD114" s="3" t="s">
        <v>75</v>
      </c>
      <c r="AE114" s="3" t="s">
        <v>75</v>
      </c>
      <c r="AF114" s="3" t="s">
        <v>48</v>
      </c>
      <c r="AG114" s="3" t="s">
        <v>75</v>
      </c>
      <c r="AH114" s="3" t="s">
        <v>128</v>
      </c>
      <c r="AI114" s="3" t="s">
        <v>327</v>
      </c>
    </row>
    <row r="115" hidden="1">
      <c r="A115" s="2">
        <v>44321.99254274306</v>
      </c>
      <c r="B115" s="3" t="s">
        <v>361</v>
      </c>
      <c r="C115" s="3" t="s">
        <v>29</v>
      </c>
      <c r="D115" s="3" t="s">
        <v>30</v>
      </c>
      <c r="E115" s="3">
        <f>if(Raw!D115="below 18",1,IF(Raw!D115="18-25",1,2))</f>
        <v>1</v>
      </c>
      <c r="F115" s="3" t="s">
        <v>31</v>
      </c>
      <c r="G115" s="3">
        <f t="shared" si="1"/>
        <v>1</v>
      </c>
      <c r="H115" s="3" t="s">
        <v>50</v>
      </c>
      <c r="I115" s="3" t="s">
        <v>55</v>
      </c>
      <c r="J115" s="3" t="s">
        <v>92</v>
      </c>
      <c r="K115" s="3" t="s">
        <v>104</v>
      </c>
      <c r="L115" s="3" t="s">
        <v>36</v>
      </c>
      <c r="M115" s="3" t="s">
        <v>37</v>
      </c>
      <c r="N115" s="3" t="s">
        <v>79</v>
      </c>
      <c r="O115" s="3" t="s">
        <v>79</v>
      </c>
      <c r="P115" s="3" t="s">
        <v>79</v>
      </c>
      <c r="Q115" s="3" t="s">
        <v>41</v>
      </c>
      <c r="R115" s="3" t="s">
        <v>42</v>
      </c>
      <c r="S115" s="3" t="s">
        <v>83</v>
      </c>
      <c r="T115" s="3" t="s">
        <v>44</v>
      </c>
      <c r="U115" s="3" t="s">
        <v>68</v>
      </c>
      <c r="V115" s="3"/>
      <c r="W115" s="3"/>
      <c r="X115" s="3"/>
      <c r="Y115" s="3"/>
      <c r="Z115" s="3"/>
      <c r="AA115" s="3"/>
      <c r="AB115" s="3"/>
      <c r="AC115" s="3"/>
      <c r="AD115" s="3" t="s">
        <v>41</v>
      </c>
      <c r="AE115" s="3" t="s">
        <v>47</v>
      </c>
      <c r="AF115" s="3" t="s">
        <v>48</v>
      </c>
      <c r="AG115" s="3" t="s">
        <v>48</v>
      </c>
      <c r="AH115" s="3" t="s">
        <v>46</v>
      </c>
      <c r="AI115" s="3" t="s">
        <v>109</v>
      </c>
    </row>
    <row r="116" hidden="1">
      <c r="A116" s="2">
        <v>44322.01274800926</v>
      </c>
      <c r="B116" s="3" t="s">
        <v>362</v>
      </c>
      <c r="C116" s="3" t="s">
        <v>62</v>
      </c>
      <c r="D116" s="3" t="s">
        <v>30</v>
      </c>
      <c r="E116" s="3">
        <f>if(Raw!D116="below 18",1,IF(Raw!D116="18-25",1,2))</f>
        <v>1</v>
      </c>
      <c r="F116" s="3" t="s">
        <v>85</v>
      </c>
      <c r="G116" s="3">
        <f t="shared" si="1"/>
        <v>2</v>
      </c>
      <c r="H116" s="3" t="s">
        <v>50</v>
      </c>
      <c r="I116" s="3" t="s">
        <v>55</v>
      </c>
      <c r="J116" s="3" t="s">
        <v>192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idden="1">
      <c r="A117" s="2">
        <v>44322.01353473379</v>
      </c>
      <c r="B117" s="3" t="s">
        <v>363</v>
      </c>
      <c r="C117" s="3" t="s">
        <v>29</v>
      </c>
      <c r="D117" s="3" t="s">
        <v>100</v>
      </c>
      <c r="E117" s="3">
        <f>if(Raw!D117="below 18",1,IF(Raw!D117="18-25",1,2))</f>
        <v>2</v>
      </c>
      <c r="F117" s="3" t="s">
        <v>85</v>
      </c>
      <c r="G117" s="3">
        <f t="shared" si="1"/>
        <v>2</v>
      </c>
      <c r="H117" s="3" t="s">
        <v>50</v>
      </c>
      <c r="I117" s="3" t="s">
        <v>55</v>
      </c>
      <c r="J117" s="3" t="s">
        <v>34</v>
      </c>
      <c r="K117" s="3" t="s">
        <v>35</v>
      </c>
      <c r="L117" s="3" t="s">
        <v>36</v>
      </c>
      <c r="M117" s="3" t="s">
        <v>105</v>
      </c>
      <c r="N117" s="3" t="s">
        <v>364</v>
      </c>
      <c r="O117" s="3" t="s">
        <v>192</v>
      </c>
      <c r="P117" s="3" t="s">
        <v>365</v>
      </c>
      <c r="Q117" s="3" t="s">
        <v>52</v>
      </c>
      <c r="R117" s="3"/>
      <c r="S117" s="3"/>
      <c r="T117" s="3"/>
      <c r="U117" s="3"/>
      <c r="V117" s="3" t="s">
        <v>42</v>
      </c>
      <c r="W117" s="3" t="s">
        <v>88</v>
      </c>
      <c r="X117" s="3" t="s">
        <v>74</v>
      </c>
      <c r="Y117" s="3" t="s">
        <v>45</v>
      </c>
      <c r="Z117" s="3"/>
      <c r="AA117" s="3"/>
      <c r="AB117" s="3"/>
      <c r="AC117" s="3"/>
      <c r="AD117" s="3" t="s">
        <v>47</v>
      </c>
      <c r="AE117" s="3" t="s">
        <v>48</v>
      </c>
      <c r="AF117" s="3" t="s">
        <v>48</v>
      </c>
      <c r="AG117" s="3" t="s">
        <v>47</v>
      </c>
      <c r="AH117" s="3" t="s">
        <v>58</v>
      </c>
      <c r="AI117" s="3" t="s">
        <v>58</v>
      </c>
    </row>
    <row r="118" hidden="1">
      <c r="A118" s="2">
        <v>44322.01365420139</v>
      </c>
      <c r="B118" s="3" t="s">
        <v>366</v>
      </c>
      <c r="C118" s="3" t="s">
        <v>29</v>
      </c>
      <c r="D118" s="3" t="s">
        <v>30</v>
      </c>
      <c r="E118" s="3">
        <f>if(Raw!D118="below 18",1,IF(Raw!D118="18-25",1,2))</f>
        <v>1</v>
      </c>
      <c r="F118" s="3" t="s">
        <v>31</v>
      </c>
      <c r="G118" s="3">
        <f t="shared" si="1"/>
        <v>1</v>
      </c>
      <c r="H118" s="3" t="s">
        <v>32</v>
      </c>
      <c r="I118" s="3" t="s">
        <v>42</v>
      </c>
      <c r="J118" s="3" t="s">
        <v>123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idden="1">
      <c r="A119" s="2">
        <v>44322.014383946764</v>
      </c>
      <c r="B119" s="3" t="s">
        <v>367</v>
      </c>
      <c r="C119" s="3" t="s">
        <v>29</v>
      </c>
      <c r="D119" s="3" t="s">
        <v>30</v>
      </c>
      <c r="E119" s="3">
        <f>if(Raw!D119="below 18",1,IF(Raw!D119="18-25",1,2))</f>
        <v>1</v>
      </c>
      <c r="F119" s="3" t="s">
        <v>31</v>
      </c>
      <c r="G119" s="3">
        <f t="shared" si="1"/>
        <v>1</v>
      </c>
      <c r="H119" s="3" t="s">
        <v>50</v>
      </c>
      <c r="I119" s="3" t="s">
        <v>42</v>
      </c>
      <c r="J119" s="3" t="s">
        <v>92</v>
      </c>
      <c r="K119" s="3" t="s">
        <v>51</v>
      </c>
      <c r="L119" s="3" t="s">
        <v>36</v>
      </c>
      <c r="M119" s="3" t="s">
        <v>105</v>
      </c>
      <c r="N119" s="3" t="s">
        <v>41</v>
      </c>
      <c r="O119" s="3" t="s">
        <v>40</v>
      </c>
      <c r="P119" s="3" t="s">
        <v>40</v>
      </c>
      <c r="Q119" s="3" t="s">
        <v>41</v>
      </c>
      <c r="R119" s="3" t="s">
        <v>77</v>
      </c>
      <c r="S119" s="3" t="s">
        <v>83</v>
      </c>
      <c r="T119" s="3" t="s">
        <v>74</v>
      </c>
      <c r="U119" s="3" t="s">
        <v>45</v>
      </c>
      <c r="V119" s="3"/>
      <c r="W119" s="3"/>
      <c r="X119" s="3"/>
      <c r="Y119" s="3"/>
      <c r="Z119" s="3"/>
      <c r="AA119" s="3"/>
      <c r="AB119" s="3"/>
      <c r="AC119" s="3"/>
      <c r="AD119" s="3" t="s">
        <v>41</v>
      </c>
      <c r="AE119" s="3" t="s">
        <v>41</v>
      </c>
      <c r="AF119" s="3" t="s">
        <v>41</v>
      </c>
      <c r="AG119" s="3" t="s">
        <v>41</v>
      </c>
      <c r="AH119" s="3" t="s">
        <v>41</v>
      </c>
      <c r="AI119" s="3" t="s">
        <v>41</v>
      </c>
    </row>
    <row r="120">
      <c r="A120" s="2">
        <v>44322.016012939814</v>
      </c>
      <c r="B120" s="3" t="s">
        <v>368</v>
      </c>
      <c r="C120" s="3" t="s">
        <v>62</v>
      </c>
      <c r="D120" s="3" t="s">
        <v>30</v>
      </c>
      <c r="E120" s="3">
        <f>if(Raw!D120="below 18",1,IF(Raw!D120="18-25",1,2))</f>
        <v>1</v>
      </c>
      <c r="F120" s="3" t="s">
        <v>85</v>
      </c>
      <c r="G120" s="3">
        <f t="shared" si="1"/>
        <v>2</v>
      </c>
      <c r="H120" s="3" t="s">
        <v>32</v>
      </c>
      <c r="I120" s="3" t="s">
        <v>55</v>
      </c>
      <c r="J120" s="3" t="s">
        <v>34</v>
      </c>
      <c r="K120" s="3" t="s">
        <v>35</v>
      </c>
      <c r="L120" s="3" t="s">
        <v>78</v>
      </c>
      <c r="M120" s="3" t="s">
        <v>37</v>
      </c>
      <c r="N120" s="3" t="s">
        <v>369</v>
      </c>
      <c r="O120" s="3" t="s">
        <v>126</v>
      </c>
      <c r="P120" s="3" t="s">
        <v>166</v>
      </c>
      <c r="Q120" s="3" t="s">
        <v>47</v>
      </c>
      <c r="R120" s="3"/>
      <c r="S120" s="3"/>
      <c r="T120" s="3"/>
      <c r="U120" s="3"/>
      <c r="V120" s="3"/>
      <c r="W120" s="3"/>
      <c r="X120" s="3"/>
      <c r="Y120" s="3"/>
      <c r="Z120" s="3" t="s">
        <v>55</v>
      </c>
      <c r="AA120" s="3" t="s">
        <v>83</v>
      </c>
      <c r="AB120" s="3" t="s">
        <v>44</v>
      </c>
      <c r="AC120" s="3" t="s">
        <v>68</v>
      </c>
      <c r="AD120" s="3" t="s">
        <v>75</v>
      </c>
      <c r="AE120" s="3" t="s">
        <v>185</v>
      </c>
      <c r="AF120" s="3" t="s">
        <v>46</v>
      </c>
      <c r="AG120" s="3" t="s">
        <v>48</v>
      </c>
      <c r="AH120" s="3" t="s">
        <v>48</v>
      </c>
      <c r="AI120" s="3" t="s">
        <v>47</v>
      </c>
    </row>
    <row r="121">
      <c r="A121" s="2">
        <v>44322.02024267361</v>
      </c>
      <c r="B121" s="3" t="s">
        <v>370</v>
      </c>
      <c r="C121" s="3" t="s">
        <v>62</v>
      </c>
      <c r="D121" s="3" t="s">
        <v>30</v>
      </c>
      <c r="E121" s="3">
        <f>if(Raw!D121="below 18",1,IF(Raw!D121="18-25",1,2))</f>
        <v>1</v>
      </c>
      <c r="F121" s="3" t="s">
        <v>31</v>
      </c>
      <c r="G121" s="3">
        <f t="shared" si="1"/>
        <v>1</v>
      </c>
      <c r="H121" s="3" t="s">
        <v>50</v>
      </c>
      <c r="I121" s="3" t="s">
        <v>55</v>
      </c>
      <c r="J121" s="3" t="s">
        <v>34</v>
      </c>
      <c r="K121" s="3" t="s">
        <v>51</v>
      </c>
      <c r="L121" s="3" t="s">
        <v>36</v>
      </c>
      <c r="M121" s="3" t="s">
        <v>37</v>
      </c>
      <c r="N121" s="3" t="s">
        <v>371</v>
      </c>
      <c r="O121" s="3" t="s">
        <v>372</v>
      </c>
      <c r="P121" s="3" t="s">
        <v>299</v>
      </c>
      <c r="Q121" s="3" t="s">
        <v>41</v>
      </c>
      <c r="R121" s="3" t="s">
        <v>82</v>
      </c>
      <c r="S121" s="3" t="s">
        <v>56</v>
      </c>
      <c r="T121" s="3" t="s">
        <v>44</v>
      </c>
      <c r="U121" s="3" t="s">
        <v>68</v>
      </c>
      <c r="V121" s="3"/>
      <c r="W121" s="3"/>
      <c r="X121" s="3"/>
      <c r="Y121" s="3"/>
      <c r="Z121" s="3"/>
      <c r="AA121" s="3"/>
      <c r="AB121" s="3"/>
      <c r="AC121" s="3"/>
      <c r="AD121" s="3" t="s">
        <v>150</v>
      </c>
      <c r="AE121" s="3" t="s">
        <v>57</v>
      </c>
      <c r="AF121" s="3" t="s">
        <v>109</v>
      </c>
      <c r="AG121" s="3" t="s">
        <v>373</v>
      </c>
      <c r="AH121" s="3" t="s">
        <v>109</v>
      </c>
      <c r="AI121" s="3" t="s">
        <v>263</v>
      </c>
    </row>
    <row r="122" hidden="1">
      <c r="A122" s="2">
        <v>44322.023360011575</v>
      </c>
      <c r="B122" s="3" t="s">
        <v>374</v>
      </c>
      <c r="C122" s="3" t="s">
        <v>62</v>
      </c>
      <c r="D122" s="3" t="s">
        <v>30</v>
      </c>
      <c r="E122" s="3">
        <f>if(Raw!D122="below 18",1,IF(Raw!D122="18-25",1,2))</f>
        <v>1</v>
      </c>
      <c r="F122" s="3" t="s">
        <v>31</v>
      </c>
      <c r="G122" s="3">
        <f t="shared" si="1"/>
        <v>1</v>
      </c>
      <c r="H122" s="3" t="s">
        <v>32</v>
      </c>
      <c r="I122" s="3" t="s">
        <v>55</v>
      </c>
      <c r="J122" s="3" t="s">
        <v>34</v>
      </c>
      <c r="K122" s="3" t="s">
        <v>51</v>
      </c>
      <c r="L122" s="3" t="s">
        <v>78</v>
      </c>
      <c r="M122" s="3" t="s">
        <v>37</v>
      </c>
      <c r="N122" s="3" t="s">
        <v>41</v>
      </c>
      <c r="O122" s="3" t="s">
        <v>375</v>
      </c>
      <c r="P122" s="3" t="s">
        <v>215</v>
      </c>
      <c r="Q122" s="3" t="s">
        <v>41</v>
      </c>
      <c r="R122" s="3" t="s">
        <v>77</v>
      </c>
      <c r="S122" s="3" t="s">
        <v>67</v>
      </c>
      <c r="T122" s="3" t="s">
        <v>74</v>
      </c>
      <c r="U122" s="3" t="s">
        <v>45</v>
      </c>
      <c r="V122" s="3"/>
      <c r="W122" s="3"/>
      <c r="X122" s="3"/>
      <c r="Y122" s="3"/>
      <c r="Z122" s="3"/>
      <c r="AA122" s="3"/>
      <c r="AB122" s="3"/>
      <c r="AC122" s="3"/>
      <c r="AD122" s="3" t="s">
        <v>41</v>
      </c>
      <c r="AE122" s="3" t="s">
        <v>41</v>
      </c>
      <c r="AF122" s="3" t="s">
        <v>47</v>
      </c>
      <c r="AG122" s="3" t="s">
        <v>41</v>
      </c>
      <c r="AH122" s="3" t="s">
        <v>48</v>
      </c>
      <c r="AI122" s="3" t="s">
        <v>46</v>
      </c>
    </row>
    <row r="123">
      <c r="A123" s="2">
        <v>44322.025010219906</v>
      </c>
      <c r="B123" s="3" t="s">
        <v>376</v>
      </c>
      <c r="C123" s="3" t="s">
        <v>29</v>
      </c>
      <c r="D123" s="3" t="s">
        <v>30</v>
      </c>
      <c r="E123" s="3">
        <f>if(Raw!D123="below 18",1,IF(Raw!D123="18-25",1,2))</f>
        <v>1</v>
      </c>
      <c r="F123" s="3" t="s">
        <v>85</v>
      </c>
      <c r="G123" s="3">
        <f t="shared" si="1"/>
        <v>2</v>
      </c>
      <c r="H123" s="3" t="s">
        <v>32</v>
      </c>
      <c r="I123" s="3" t="s">
        <v>42</v>
      </c>
      <c r="J123" s="3" t="s">
        <v>34</v>
      </c>
      <c r="K123" s="3" t="s">
        <v>196</v>
      </c>
      <c r="L123" s="3" t="s">
        <v>86</v>
      </c>
      <c r="M123" s="3" t="s">
        <v>37</v>
      </c>
      <c r="N123" s="3" t="s">
        <v>377</v>
      </c>
      <c r="O123" s="3" t="s">
        <v>268</v>
      </c>
      <c r="P123" s="3" t="s">
        <v>357</v>
      </c>
      <c r="Q123" s="3" t="s">
        <v>52</v>
      </c>
      <c r="R123" s="3"/>
      <c r="S123" s="3"/>
      <c r="T123" s="3"/>
      <c r="U123" s="3"/>
      <c r="V123" s="3" t="s">
        <v>209</v>
      </c>
      <c r="W123" s="3" t="s">
        <v>67</v>
      </c>
      <c r="X123" s="3" t="s">
        <v>74</v>
      </c>
      <c r="Y123" s="3" t="s">
        <v>68</v>
      </c>
      <c r="Z123" s="3"/>
      <c r="AA123" s="3"/>
      <c r="AB123" s="3"/>
      <c r="AC123" s="3"/>
      <c r="AD123" s="3" t="s">
        <v>48</v>
      </c>
      <c r="AE123" s="3" t="s">
        <v>48</v>
      </c>
      <c r="AF123" s="3" t="s">
        <v>48</v>
      </c>
      <c r="AG123" s="3" t="s">
        <v>48</v>
      </c>
      <c r="AH123" s="3" t="s">
        <v>48</v>
      </c>
      <c r="AI123" s="3" t="s">
        <v>48</v>
      </c>
    </row>
    <row r="124" hidden="1">
      <c r="A124" s="2">
        <v>44322.025340277774</v>
      </c>
      <c r="B124" s="3" t="s">
        <v>378</v>
      </c>
      <c r="C124" s="3" t="s">
        <v>62</v>
      </c>
      <c r="D124" s="3" t="s">
        <v>30</v>
      </c>
      <c r="E124" s="3">
        <f>if(Raw!D124="below 18",1,IF(Raw!D124="18-25",1,2))</f>
        <v>1</v>
      </c>
      <c r="F124" s="3" t="s">
        <v>85</v>
      </c>
      <c r="G124" s="3">
        <f t="shared" si="1"/>
        <v>2</v>
      </c>
      <c r="H124" s="3" t="s">
        <v>50</v>
      </c>
      <c r="I124" s="3" t="s">
        <v>55</v>
      </c>
      <c r="J124" s="3" t="s">
        <v>34</v>
      </c>
      <c r="K124" s="3" t="s">
        <v>35</v>
      </c>
      <c r="L124" s="3" t="s">
        <v>78</v>
      </c>
      <c r="M124" s="3" t="s">
        <v>105</v>
      </c>
      <c r="N124" s="3" t="s">
        <v>379</v>
      </c>
      <c r="O124" s="3" t="s">
        <v>131</v>
      </c>
      <c r="P124" s="3" t="s">
        <v>81</v>
      </c>
      <c r="Q124" s="3" t="s">
        <v>41</v>
      </c>
      <c r="R124" s="3" t="s">
        <v>42</v>
      </c>
      <c r="S124" s="3" t="s">
        <v>83</v>
      </c>
      <c r="T124" s="3" t="s">
        <v>44</v>
      </c>
      <c r="U124" s="3" t="s">
        <v>68</v>
      </c>
      <c r="V124" s="3"/>
      <c r="W124" s="3"/>
      <c r="X124" s="3"/>
      <c r="Y124" s="3"/>
      <c r="Z124" s="3"/>
      <c r="AA124" s="3"/>
      <c r="AB124" s="3"/>
      <c r="AC124" s="3"/>
      <c r="AD124" s="3" t="s">
        <v>41</v>
      </c>
      <c r="AE124" s="3" t="s">
        <v>41</v>
      </c>
      <c r="AF124" s="3" t="s">
        <v>46</v>
      </c>
      <c r="AG124" s="3" t="s">
        <v>41</v>
      </c>
      <c r="AH124" s="3" t="s">
        <v>41</v>
      </c>
      <c r="AI124" s="3" t="s">
        <v>47</v>
      </c>
    </row>
    <row r="125" hidden="1">
      <c r="A125" s="2">
        <v>44322.03530020833</v>
      </c>
      <c r="B125" s="3" t="s">
        <v>380</v>
      </c>
      <c r="C125" s="3" t="s">
        <v>29</v>
      </c>
      <c r="D125" s="3" t="s">
        <v>30</v>
      </c>
      <c r="E125" s="3">
        <f>if(Raw!D125="below 18",1,IF(Raw!D125="18-25",1,2))</f>
        <v>1</v>
      </c>
      <c r="F125" s="3" t="s">
        <v>85</v>
      </c>
      <c r="G125" s="3">
        <f t="shared" si="1"/>
        <v>2</v>
      </c>
      <c r="H125" s="3" t="s">
        <v>50</v>
      </c>
      <c r="I125" s="3" t="s">
        <v>77</v>
      </c>
      <c r="J125" s="3" t="s">
        <v>34</v>
      </c>
      <c r="K125" s="3" t="s">
        <v>35</v>
      </c>
      <c r="L125" s="3" t="s">
        <v>36</v>
      </c>
      <c r="M125" s="3" t="s">
        <v>37</v>
      </c>
      <c r="N125" s="3" t="s">
        <v>46</v>
      </c>
      <c r="O125" s="3" t="s">
        <v>381</v>
      </c>
      <c r="P125" s="3" t="s">
        <v>311</v>
      </c>
      <c r="Q125" s="3" t="s">
        <v>52</v>
      </c>
      <c r="R125" s="3"/>
      <c r="S125" s="3"/>
      <c r="T125" s="3"/>
      <c r="U125" s="3"/>
      <c r="V125" s="3" t="s">
        <v>42</v>
      </c>
      <c r="W125" s="3" t="s">
        <v>88</v>
      </c>
      <c r="X125" s="3" t="s">
        <v>44</v>
      </c>
      <c r="Y125" s="3" t="s">
        <v>68</v>
      </c>
      <c r="Z125" s="3"/>
      <c r="AA125" s="3"/>
      <c r="AB125" s="3"/>
      <c r="AC125" s="3"/>
      <c r="AD125" s="3" t="s">
        <v>46</v>
      </c>
      <c r="AE125" s="3" t="s">
        <v>46</v>
      </c>
      <c r="AF125" s="3" t="s">
        <v>46</v>
      </c>
      <c r="AG125" s="3" t="s">
        <v>46</v>
      </c>
      <c r="AH125" s="3" t="s">
        <v>46</v>
      </c>
      <c r="AI125" s="3" t="s">
        <v>46</v>
      </c>
    </row>
    <row r="126" hidden="1">
      <c r="A126" s="2">
        <v>44322.04194804398</v>
      </c>
      <c r="B126" s="3" t="s">
        <v>382</v>
      </c>
      <c r="C126" s="3" t="s">
        <v>29</v>
      </c>
      <c r="D126" s="3" t="s">
        <v>30</v>
      </c>
      <c r="E126" s="3">
        <f>if(Raw!D126="below 18",1,IF(Raw!D126="18-25",1,2))</f>
        <v>1</v>
      </c>
      <c r="F126" s="3" t="s">
        <v>31</v>
      </c>
      <c r="G126" s="3">
        <f t="shared" si="1"/>
        <v>1</v>
      </c>
      <c r="H126" s="3" t="s">
        <v>32</v>
      </c>
      <c r="I126" s="3" t="s">
        <v>42</v>
      </c>
      <c r="J126" s="3" t="s">
        <v>34</v>
      </c>
      <c r="K126" s="3" t="s">
        <v>51</v>
      </c>
      <c r="L126" s="3" t="s">
        <v>78</v>
      </c>
      <c r="M126" s="3" t="s">
        <v>105</v>
      </c>
      <c r="N126" s="3" t="s">
        <v>38</v>
      </c>
      <c r="O126" s="3" t="s">
        <v>53</v>
      </c>
      <c r="P126" s="3" t="s">
        <v>357</v>
      </c>
      <c r="Q126" s="3" t="s">
        <v>47</v>
      </c>
      <c r="R126" s="3"/>
      <c r="S126" s="3"/>
      <c r="T126" s="3"/>
      <c r="U126" s="3"/>
      <c r="V126" s="3"/>
      <c r="W126" s="3"/>
      <c r="X126" s="3"/>
      <c r="Y126" s="3"/>
      <c r="Z126" s="3" t="s">
        <v>42</v>
      </c>
      <c r="AA126" s="3" t="s">
        <v>56</v>
      </c>
      <c r="AB126" s="3" t="s">
        <v>74</v>
      </c>
      <c r="AC126" s="3" t="s">
        <v>45</v>
      </c>
      <c r="AD126" s="3" t="s">
        <v>41</v>
      </c>
      <c r="AE126" s="3" t="s">
        <v>46</v>
      </c>
      <c r="AF126" s="3" t="s">
        <v>47</v>
      </c>
      <c r="AG126" s="3" t="s">
        <v>46</v>
      </c>
      <c r="AH126" s="3" t="s">
        <v>48</v>
      </c>
      <c r="AI126" s="3" t="s">
        <v>46</v>
      </c>
    </row>
    <row r="127">
      <c r="A127" s="2">
        <v>44322.05915994213</v>
      </c>
      <c r="B127" s="3" t="s">
        <v>274</v>
      </c>
      <c r="C127" s="3" t="s">
        <v>29</v>
      </c>
      <c r="D127" s="3" t="s">
        <v>179</v>
      </c>
      <c r="E127" s="3">
        <f>if(Raw!D127="below 18",1,IF(Raw!D127="18-25",1,2))</f>
        <v>2</v>
      </c>
      <c r="F127" s="3" t="s">
        <v>85</v>
      </c>
      <c r="G127" s="3">
        <f t="shared" si="1"/>
        <v>2</v>
      </c>
      <c r="H127" s="3" t="s">
        <v>32</v>
      </c>
      <c r="I127" s="3" t="s">
        <v>55</v>
      </c>
      <c r="J127" s="3" t="s">
        <v>34</v>
      </c>
      <c r="K127" s="3" t="s">
        <v>35</v>
      </c>
      <c r="L127" s="3" t="s">
        <v>36</v>
      </c>
      <c r="M127" s="3" t="s">
        <v>37</v>
      </c>
      <c r="N127" s="3" t="s">
        <v>275</v>
      </c>
      <c r="O127" s="3" t="s">
        <v>276</v>
      </c>
      <c r="P127" s="3" t="s">
        <v>46</v>
      </c>
      <c r="Q127" s="3" t="s">
        <v>52</v>
      </c>
      <c r="R127" s="3"/>
      <c r="S127" s="3"/>
      <c r="T127" s="3"/>
      <c r="U127" s="3"/>
      <c r="V127" s="3" t="s">
        <v>42</v>
      </c>
      <c r="W127" s="3" t="s">
        <v>88</v>
      </c>
      <c r="X127" s="3" t="s">
        <v>74</v>
      </c>
      <c r="Y127" s="3" t="s">
        <v>45</v>
      </c>
      <c r="Z127" s="3"/>
      <c r="AA127" s="3"/>
      <c r="AB127" s="3"/>
      <c r="AC127" s="3"/>
      <c r="AD127" s="3" t="s">
        <v>48</v>
      </c>
      <c r="AE127" s="3" t="s">
        <v>46</v>
      </c>
      <c r="AF127" s="3" t="s">
        <v>109</v>
      </c>
      <c r="AG127" s="3" t="s">
        <v>47</v>
      </c>
      <c r="AH127" s="3" t="s">
        <v>46</v>
      </c>
      <c r="AI127" s="3" t="s">
        <v>46</v>
      </c>
    </row>
    <row r="128" hidden="1">
      <c r="A128" s="2">
        <v>44322.16640599537</v>
      </c>
      <c r="B128" s="3" t="s">
        <v>383</v>
      </c>
      <c r="C128" s="3" t="s">
        <v>29</v>
      </c>
      <c r="D128" s="3" t="s">
        <v>30</v>
      </c>
      <c r="E128" s="3">
        <f>if(Raw!D128="below 18",1,IF(Raw!D128="18-25",1,2))</f>
        <v>1</v>
      </c>
      <c r="F128" s="3" t="s">
        <v>31</v>
      </c>
      <c r="G128" s="3">
        <f t="shared" si="1"/>
        <v>1</v>
      </c>
      <c r="H128" s="3" t="s">
        <v>32</v>
      </c>
      <c r="I128" s="3" t="s">
        <v>33</v>
      </c>
      <c r="J128" s="3" t="s">
        <v>192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>
      <c r="A129" s="2">
        <v>44322.277390891206</v>
      </c>
      <c r="B129" s="3" t="s">
        <v>384</v>
      </c>
      <c r="C129" s="3" t="s">
        <v>62</v>
      </c>
      <c r="D129" s="3" t="s">
        <v>30</v>
      </c>
      <c r="E129" s="3">
        <f>if(Raw!D129="below 18",1,IF(Raw!D129="18-25",1,2))</f>
        <v>1</v>
      </c>
      <c r="F129" s="3" t="s">
        <v>31</v>
      </c>
      <c r="G129" s="3">
        <f t="shared" si="1"/>
        <v>1</v>
      </c>
      <c r="H129" s="3" t="s">
        <v>145</v>
      </c>
      <c r="I129" s="3" t="s">
        <v>55</v>
      </c>
      <c r="J129" s="3" t="s">
        <v>34</v>
      </c>
      <c r="K129" s="3" t="s">
        <v>35</v>
      </c>
      <c r="L129" s="3" t="s">
        <v>36</v>
      </c>
      <c r="M129" s="3" t="s">
        <v>37</v>
      </c>
      <c r="N129" s="3" t="s">
        <v>146</v>
      </c>
      <c r="O129" s="3" t="s">
        <v>385</v>
      </c>
      <c r="P129" s="3" t="s">
        <v>385</v>
      </c>
      <c r="Q129" s="3" t="s">
        <v>52</v>
      </c>
      <c r="R129" s="3"/>
      <c r="S129" s="3"/>
      <c r="T129" s="3"/>
      <c r="U129" s="3"/>
      <c r="V129" s="3" t="s">
        <v>209</v>
      </c>
      <c r="W129" s="3" t="s">
        <v>73</v>
      </c>
      <c r="X129" s="3" t="s">
        <v>44</v>
      </c>
      <c r="Y129" s="3" t="s">
        <v>68</v>
      </c>
      <c r="Z129" s="3"/>
      <c r="AA129" s="3"/>
      <c r="AB129" s="3"/>
      <c r="AC129" s="3"/>
      <c r="AD129" s="3" t="s">
        <v>48</v>
      </c>
      <c r="AE129" s="3" t="s">
        <v>48</v>
      </c>
      <c r="AF129" s="3" t="s">
        <v>47</v>
      </c>
      <c r="AG129" s="3" t="s">
        <v>48</v>
      </c>
      <c r="AH129" s="3" t="s">
        <v>48</v>
      </c>
      <c r="AI129" s="3" t="s">
        <v>46</v>
      </c>
    </row>
    <row r="130" hidden="1">
      <c r="A130" s="2">
        <v>44322.283724293986</v>
      </c>
      <c r="B130" s="3" t="s">
        <v>386</v>
      </c>
      <c r="C130" s="3" t="s">
        <v>29</v>
      </c>
      <c r="D130" s="3" t="s">
        <v>30</v>
      </c>
      <c r="E130" s="3">
        <f>if(Raw!D130="below 18",1,IF(Raw!D130="18-25",1,2))</f>
        <v>1</v>
      </c>
      <c r="F130" s="3" t="s">
        <v>31</v>
      </c>
      <c r="G130" s="3">
        <f t="shared" si="1"/>
        <v>1</v>
      </c>
      <c r="H130" s="3" t="s">
        <v>32</v>
      </c>
      <c r="I130" s="3" t="s">
        <v>55</v>
      </c>
      <c r="J130" s="3" t="s">
        <v>34</v>
      </c>
      <c r="K130" s="3" t="s">
        <v>35</v>
      </c>
      <c r="L130" s="3" t="s">
        <v>36</v>
      </c>
      <c r="M130" s="3" t="s">
        <v>64</v>
      </c>
      <c r="N130" s="3" t="s">
        <v>387</v>
      </c>
      <c r="O130" s="3" t="s">
        <v>53</v>
      </c>
      <c r="P130" s="3" t="s">
        <v>357</v>
      </c>
      <c r="Q130" s="3" t="s">
        <v>41</v>
      </c>
      <c r="R130" s="3" t="s">
        <v>55</v>
      </c>
      <c r="S130" s="3" t="s">
        <v>83</v>
      </c>
      <c r="T130" s="3" t="s">
        <v>74</v>
      </c>
      <c r="U130" s="3" t="s">
        <v>68</v>
      </c>
      <c r="V130" s="3"/>
      <c r="W130" s="3"/>
      <c r="X130" s="3"/>
      <c r="Y130" s="3"/>
      <c r="Z130" s="3"/>
      <c r="AA130" s="3"/>
      <c r="AB130" s="3"/>
      <c r="AC130" s="3"/>
      <c r="AD130" s="3" t="s">
        <v>46</v>
      </c>
      <c r="AE130" s="3" t="s">
        <v>46</v>
      </c>
      <c r="AF130" s="3" t="s">
        <v>46</v>
      </c>
      <c r="AG130" s="3" t="s">
        <v>46</v>
      </c>
      <c r="AH130" s="3" t="s">
        <v>46</v>
      </c>
      <c r="AI130" s="3" t="s">
        <v>46</v>
      </c>
    </row>
    <row r="131">
      <c r="A131" s="2">
        <v>44322.297333055554</v>
      </c>
      <c r="B131" s="3" t="s">
        <v>388</v>
      </c>
      <c r="C131" s="3" t="s">
        <v>62</v>
      </c>
      <c r="D131" s="3" t="s">
        <v>90</v>
      </c>
      <c r="E131" s="3">
        <f>if(Raw!D131="below 18",1,IF(Raw!D131="18-25",1,2))</f>
        <v>1</v>
      </c>
      <c r="F131" s="3" t="s">
        <v>31</v>
      </c>
      <c r="G131" s="3">
        <f t="shared" si="1"/>
        <v>1</v>
      </c>
      <c r="H131" s="3" t="s">
        <v>145</v>
      </c>
      <c r="I131" s="3" t="s">
        <v>77</v>
      </c>
      <c r="J131" s="3" t="s">
        <v>34</v>
      </c>
      <c r="K131" s="3" t="s">
        <v>35</v>
      </c>
      <c r="L131" s="3" t="s">
        <v>36</v>
      </c>
      <c r="M131" s="3" t="s">
        <v>37</v>
      </c>
      <c r="N131" s="3" t="s">
        <v>146</v>
      </c>
      <c r="O131" s="3" t="s">
        <v>389</v>
      </c>
      <c r="P131" s="3" t="s">
        <v>303</v>
      </c>
      <c r="Q131" s="3" t="s">
        <v>52</v>
      </c>
      <c r="R131" s="3"/>
      <c r="S131" s="3"/>
      <c r="T131" s="3"/>
      <c r="U131" s="3"/>
      <c r="V131" s="3" t="s">
        <v>77</v>
      </c>
      <c r="W131" s="3" t="s">
        <v>73</v>
      </c>
      <c r="X131" s="3" t="s">
        <v>74</v>
      </c>
      <c r="Y131" s="3" t="s">
        <v>68</v>
      </c>
      <c r="Z131" s="3"/>
      <c r="AA131" s="3"/>
      <c r="AB131" s="3"/>
      <c r="AC131" s="3"/>
      <c r="AD131" s="3" t="s">
        <v>48</v>
      </c>
      <c r="AE131" s="3" t="s">
        <v>48</v>
      </c>
      <c r="AF131" s="3" t="s">
        <v>46</v>
      </c>
      <c r="AG131" s="3" t="s">
        <v>47</v>
      </c>
      <c r="AH131" s="3" t="s">
        <v>48</v>
      </c>
      <c r="AI131" s="3" t="s">
        <v>48</v>
      </c>
    </row>
    <row r="132" hidden="1">
      <c r="A132" s="2">
        <v>44322.31561571759</v>
      </c>
      <c r="B132" s="3" t="s">
        <v>390</v>
      </c>
      <c r="C132" s="3" t="s">
        <v>62</v>
      </c>
      <c r="D132" s="3" t="s">
        <v>30</v>
      </c>
      <c r="E132" s="3">
        <f>if(Raw!D132="below 18",1,IF(Raw!D132="18-25",1,2))</f>
        <v>1</v>
      </c>
      <c r="F132" s="3" t="s">
        <v>31</v>
      </c>
      <c r="G132" s="3">
        <f t="shared" si="1"/>
        <v>1</v>
      </c>
      <c r="H132" s="3" t="s">
        <v>192</v>
      </c>
      <c r="I132" s="3" t="s">
        <v>33</v>
      </c>
      <c r="J132" s="3" t="s">
        <v>34</v>
      </c>
      <c r="K132" s="3" t="s">
        <v>51</v>
      </c>
      <c r="L132" s="3" t="s">
        <v>78</v>
      </c>
      <c r="M132" s="3" t="s">
        <v>37</v>
      </c>
      <c r="N132" s="3" t="s">
        <v>391</v>
      </c>
      <c r="O132" s="3" t="s">
        <v>392</v>
      </c>
      <c r="P132" s="3" t="s">
        <v>393</v>
      </c>
      <c r="Q132" s="3" t="s">
        <v>41</v>
      </c>
      <c r="R132" s="3" t="s">
        <v>55</v>
      </c>
      <c r="S132" s="3" t="s">
        <v>56</v>
      </c>
      <c r="T132" s="3" t="s">
        <v>44</v>
      </c>
      <c r="U132" s="3" t="s">
        <v>45</v>
      </c>
      <c r="V132" s="3"/>
      <c r="W132" s="3"/>
      <c r="X132" s="3"/>
      <c r="Y132" s="3"/>
      <c r="Z132" s="3"/>
      <c r="AA132" s="3"/>
      <c r="AB132" s="3"/>
      <c r="AC132" s="3"/>
      <c r="AD132" s="3" t="s">
        <v>41</v>
      </c>
      <c r="AE132" s="3" t="s">
        <v>46</v>
      </c>
      <c r="AF132" s="3" t="s">
        <v>47</v>
      </c>
      <c r="AG132" s="3" t="s">
        <v>47</v>
      </c>
      <c r="AH132" s="3" t="s">
        <v>41</v>
      </c>
      <c r="AI132" s="3" t="s">
        <v>41</v>
      </c>
    </row>
    <row r="133" hidden="1">
      <c r="A133" s="2">
        <v>44322.33978991898</v>
      </c>
      <c r="B133" s="3" t="s">
        <v>394</v>
      </c>
      <c r="C133" s="3" t="s">
        <v>62</v>
      </c>
      <c r="D133" s="3" t="s">
        <v>30</v>
      </c>
      <c r="E133" s="3">
        <f>if(Raw!D133="below 18",1,IF(Raw!D133="18-25",1,2))</f>
        <v>1</v>
      </c>
      <c r="F133" s="3" t="s">
        <v>31</v>
      </c>
      <c r="G133" s="3">
        <f t="shared" si="1"/>
        <v>1</v>
      </c>
      <c r="H133" s="3" t="s">
        <v>32</v>
      </c>
      <c r="I133" s="3" t="s">
        <v>42</v>
      </c>
      <c r="J133" s="3" t="s">
        <v>34</v>
      </c>
      <c r="K133" s="3" t="s">
        <v>51</v>
      </c>
      <c r="L133" s="3" t="s">
        <v>63</v>
      </c>
      <c r="M133" s="3" t="s">
        <v>105</v>
      </c>
      <c r="N133" s="3" t="s">
        <v>395</v>
      </c>
      <c r="O133" s="3" t="s">
        <v>396</v>
      </c>
      <c r="P133" s="3" t="s">
        <v>40</v>
      </c>
      <c r="Q133" s="3" t="s">
        <v>41</v>
      </c>
      <c r="R133" s="3" t="s">
        <v>42</v>
      </c>
      <c r="S133" s="3" t="s">
        <v>83</v>
      </c>
      <c r="T133" s="3" t="s">
        <v>74</v>
      </c>
      <c r="U133" s="3" t="s">
        <v>68</v>
      </c>
      <c r="V133" s="3"/>
      <c r="W133" s="3"/>
      <c r="X133" s="3"/>
      <c r="Y133" s="3"/>
      <c r="Z133" s="3"/>
      <c r="AA133" s="3"/>
      <c r="AB133" s="3"/>
      <c r="AC133" s="3"/>
      <c r="AD133" s="3" t="s">
        <v>41</v>
      </c>
      <c r="AE133" s="3" t="s">
        <v>41</v>
      </c>
      <c r="AF133" s="3" t="s">
        <v>41</v>
      </c>
      <c r="AG133" s="3" t="s">
        <v>41</v>
      </c>
      <c r="AH133" s="3" t="s">
        <v>41</v>
      </c>
      <c r="AI133" s="3" t="s">
        <v>41</v>
      </c>
    </row>
    <row r="134" hidden="1">
      <c r="A134" s="2">
        <v>44322.36304295139</v>
      </c>
      <c r="B134" s="3" t="s">
        <v>397</v>
      </c>
      <c r="C134" s="3" t="s">
        <v>62</v>
      </c>
      <c r="D134" s="3" t="s">
        <v>30</v>
      </c>
      <c r="E134" s="3">
        <f>if(Raw!D134="below 18",1,IF(Raw!D134="18-25",1,2))</f>
        <v>1</v>
      </c>
      <c r="F134" s="3" t="s">
        <v>192</v>
      </c>
      <c r="G134" s="3">
        <f t="shared" si="1"/>
        <v>2</v>
      </c>
      <c r="H134" s="3" t="s">
        <v>32</v>
      </c>
      <c r="I134" s="3" t="s">
        <v>55</v>
      </c>
      <c r="J134" s="3" t="s">
        <v>34</v>
      </c>
      <c r="K134" s="3" t="s">
        <v>140</v>
      </c>
      <c r="L134" s="3" t="s">
        <v>78</v>
      </c>
      <c r="M134" s="3" t="s">
        <v>37</v>
      </c>
      <c r="N134" s="3" t="s">
        <v>398</v>
      </c>
      <c r="O134" s="3" t="s">
        <v>399</v>
      </c>
      <c r="P134" s="3" t="s">
        <v>160</v>
      </c>
      <c r="Q134" s="3" t="s">
        <v>41</v>
      </c>
      <c r="R134" s="3" t="s">
        <v>77</v>
      </c>
      <c r="S134" s="3" t="s">
        <v>56</v>
      </c>
      <c r="T134" s="3" t="s">
        <v>74</v>
      </c>
      <c r="U134" s="3" t="s">
        <v>68</v>
      </c>
      <c r="V134" s="3"/>
      <c r="W134" s="3"/>
      <c r="X134" s="3"/>
      <c r="Y134" s="3"/>
      <c r="Z134" s="3"/>
      <c r="AA134" s="3"/>
      <c r="AB134" s="3"/>
      <c r="AC134" s="3"/>
      <c r="AD134" s="3" t="s">
        <v>41</v>
      </c>
      <c r="AE134" s="3" t="s">
        <v>41</v>
      </c>
      <c r="AF134" s="3" t="s">
        <v>48</v>
      </c>
      <c r="AG134" s="3" t="s">
        <v>48</v>
      </c>
      <c r="AH134" s="3" t="s">
        <v>47</v>
      </c>
      <c r="AI134" s="3" t="s">
        <v>41</v>
      </c>
    </row>
    <row r="135">
      <c r="A135" s="2">
        <v>44322.36494222222</v>
      </c>
      <c r="B135" s="3" t="s">
        <v>400</v>
      </c>
      <c r="C135" s="3" t="s">
        <v>62</v>
      </c>
      <c r="D135" s="3" t="s">
        <v>30</v>
      </c>
      <c r="E135" s="3">
        <f>if(Raw!D135="below 18",1,IF(Raw!D135="18-25",1,2))</f>
        <v>1</v>
      </c>
      <c r="F135" s="3" t="s">
        <v>31</v>
      </c>
      <c r="G135" s="3">
        <f t="shared" si="1"/>
        <v>1</v>
      </c>
      <c r="H135" s="3" t="s">
        <v>32</v>
      </c>
      <c r="I135" s="3" t="s">
        <v>42</v>
      </c>
      <c r="J135" s="3" t="s">
        <v>34</v>
      </c>
      <c r="K135" s="3" t="s">
        <v>51</v>
      </c>
      <c r="L135" s="3" t="s">
        <v>78</v>
      </c>
      <c r="M135" s="3" t="s">
        <v>105</v>
      </c>
      <c r="N135" s="3" t="s">
        <v>111</v>
      </c>
      <c r="O135" s="3" t="s">
        <v>126</v>
      </c>
      <c r="P135" s="3" t="s">
        <v>132</v>
      </c>
      <c r="Q135" s="3" t="s">
        <v>52</v>
      </c>
      <c r="R135" s="3"/>
      <c r="S135" s="3"/>
      <c r="T135" s="3"/>
      <c r="U135" s="3"/>
      <c r="V135" s="3" t="s">
        <v>55</v>
      </c>
      <c r="W135" s="3" t="s">
        <v>88</v>
      </c>
      <c r="X135" s="3" t="s">
        <v>74</v>
      </c>
      <c r="Y135" s="3" t="s">
        <v>120</v>
      </c>
      <c r="Z135" s="3"/>
      <c r="AA135" s="3"/>
      <c r="AB135" s="3"/>
      <c r="AC135" s="3"/>
      <c r="AD135" s="3" t="s">
        <v>48</v>
      </c>
      <c r="AE135" s="3" t="s">
        <v>48</v>
      </c>
      <c r="AF135" s="3" t="s">
        <v>48</v>
      </c>
      <c r="AG135" s="3" t="s">
        <v>41</v>
      </c>
      <c r="AH135" s="3" t="s">
        <v>48</v>
      </c>
      <c r="AI135" s="3" t="s">
        <v>47</v>
      </c>
    </row>
    <row r="136" hidden="1">
      <c r="A136" s="2">
        <v>44322.36958633101</v>
      </c>
      <c r="B136" s="3"/>
      <c r="C136" s="3" t="s">
        <v>62</v>
      </c>
      <c r="D136" s="3" t="s">
        <v>30</v>
      </c>
      <c r="E136" s="3">
        <f>if(Raw!D136="below 18",1,IF(Raw!D136="18-25",1,2))</f>
        <v>1</v>
      </c>
      <c r="F136" s="3" t="s">
        <v>85</v>
      </c>
      <c r="G136" s="3">
        <f t="shared" si="1"/>
        <v>2</v>
      </c>
      <c r="H136" s="3" t="s">
        <v>50</v>
      </c>
      <c r="I136" s="3" t="s">
        <v>42</v>
      </c>
      <c r="J136" s="3" t="s">
        <v>34</v>
      </c>
      <c r="K136" s="3" t="s">
        <v>51</v>
      </c>
      <c r="L136" s="3" t="s">
        <v>36</v>
      </c>
      <c r="M136" s="3" t="s">
        <v>105</v>
      </c>
      <c r="N136" s="3" t="s">
        <v>401</v>
      </c>
      <c r="O136" s="3" t="s">
        <v>402</v>
      </c>
      <c r="P136" s="3" t="s">
        <v>333</v>
      </c>
      <c r="Q136" s="3" t="s">
        <v>41</v>
      </c>
      <c r="R136" s="3" t="s">
        <v>55</v>
      </c>
      <c r="S136" s="3" t="s">
        <v>83</v>
      </c>
      <c r="T136" s="3" t="s">
        <v>74</v>
      </c>
      <c r="U136" s="3" t="s">
        <v>45</v>
      </c>
      <c r="V136" s="3"/>
      <c r="W136" s="3"/>
      <c r="X136" s="3"/>
      <c r="Y136" s="3"/>
      <c r="Z136" s="3"/>
      <c r="AA136" s="3"/>
      <c r="AB136" s="3"/>
      <c r="AC136" s="3"/>
      <c r="AD136" s="3" t="s">
        <v>41</v>
      </c>
      <c r="AE136" s="3" t="s">
        <v>41</v>
      </c>
      <c r="AF136" s="3" t="s">
        <v>41</v>
      </c>
      <c r="AG136" s="3" t="s">
        <v>41</v>
      </c>
      <c r="AH136" s="3" t="s">
        <v>41</v>
      </c>
      <c r="AI136" s="3" t="s">
        <v>41</v>
      </c>
    </row>
    <row r="137">
      <c r="A137" s="2">
        <v>44322.3772940162</v>
      </c>
      <c r="B137" s="3" t="s">
        <v>403</v>
      </c>
      <c r="C137" s="3" t="s">
        <v>62</v>
      </c>
      <c r="D137" s="3" t="s">
        <v>100</v>
      </c>
      <c r="E137" s="3">
        <f>if(Raw!D137="below 18",1,IF(Raw!D137="18-25",1,2))</f>
        <v>2</v>
      </c>
      <c r="F137" s="3" t="s">
        <v>85</v>
      </c>
      <c r="G137" s="3">
        <f t="shared" si="1"/>
        <v>2</v>
      </c>
      <c r="H137" s="3" t="s">
        <v>32</v>
      </c>
      <c r="I137" s="3" t="s">
        <v>42</v>
      </c>
      <c r="J137" s="3" t="s">
        <v>34</v>
      </c>
      <c r="K137" s="3" t="s">
        <v>51</v>
      </c>
      <c r="L137" s="3" t="s">
        <v>78</v>
      </c>
      <c r="M137" s="3" t="s">
        <v>37</v>
      </c>
      <c r="N137" s="3" t="s">
        <v>404</v>
      </c>
      <c r="O137" s="3" t="s">
        <v>131</v>
      </c>
      <c r="P137" s="3" t="s">
        <v>72</v>
      </c>
      <c r="Q137" s="3" t="s">
        <v>52</v>
      </c>
      <c r="R137" s="3"/>
      <c r="S137" s="3"/>
      <c r="T137" s="3"/>
      <c r="U137" s="3"/>
      <c r="V137" s="3" t="s">
        <v>55</v>
      </c>
      <c r="W137" s="3" t="s">
        <v>88</v>
      </c>
      <c r="X137" s="3" t="s">
        <v>44</v>
      </c>
      <c r="Y137" s="3" t="s">
        <v>116</v>
      </c>
      <c r="Z137" s="3"/>
      <c r="AA137" s="3"/>
      <c r="AB137" s="3"/>
      <c r="AC137" s="3"/>
      <c r="AD137" s="3" t="s">
        <v>75</v>
      </c>
      <c r="AE137" s="3" t="s">
        <v>75</v>
      </c>
      <c r="AF137" s="3" t="s">
        <v>75</v>
      </c>
      <c r="AG137" s="3" t="s">
        <v>75</v>
      </c>
      <c r="AH137" s="3" t="s">
        <v>75</v>
      </c>
      <c r="AI137" s="3" t="s">
        <v>75</v>
      </c>
    </row>
    <row r="138" hidden="1">
      <c r="A138" s="2">
        <v>44322.38078409722</v>
      </c>
      <c r="B138" s="3" t="s">
        <v>405</v>
      </c>
      <c r="C138" s="3" t="s">
        <v>62</v>
      </c>
      <c r="D138" s="3" t="s">
        <v>30</v>
      </c>
      <c r="E138" s="3">
        <f>if(Raw!D138="below 18",1,IF(Raw!D138="18-25",1,2))</f>
        <v>1</v>
      </c>
      <c r="F138" s="3" t="s">
        <v>31</v>
      </c>
      <c r="G138" s="3">
        <f t="shared" si="1"/>
        <v>1</v>
      </c>
      <c r="H138" s="3" t="s">
        <v>50</v>
      </c>
      <c r="I138" s="3" t="s">
        <v>55</v>
      </c>
      <c r="J138" s="3" t="s">
        <v>34</v>
      </c>
      <c r="K138" s="3" t="s">
        <v>35</v>
      </c>
      <c r="L138" s="3" t="s">
        <v>36</v>
      </c>
      <c r="M138" s="3" t="s">
        <v>37</v>
      </c>
      <c r="N138" s="3" t="s">
        <v>406</v>
      </c>
      <c r="O138" s="3" t="s">
        <v>407</v>
      </c>
      <c r="P138" s="3" t="s">
        <v>408</v>
      </c>
      <c r="Q138" s="3" t="s">
        <v>41</v>
      </c>
      <c r="R138" s="3" t="s">
        <v>82</v>
      </c>
      <c r="S138" s="3" t="s">
        <v>56</v>
      </c>
      <c r="T138" s="3" t="s">
        <v>44</v>
      </c>
      <c r="U138" s="3" t="s">
        <v>68</v>
      </c>
      <c r="V138" s="3"/>
      <c r="W138" s="3"/>
      <c r="X138" s="3"/>
      <c r="Y138" s="3"/>
      <c r="Z138" s="3"/>
      <c r="AA138" s="3"/>
      <c r="AB138" s="3"/>
      <c r="AC138" s="3"/>
      <c r="AD138" s="3" t="s">
        <v>41</v>
      </c>
      <c r="AE138" s="3" t="s">
        <v>41</v>
      </c>
      <c r="AF138" s="3" t="s">
        <v>41</v>
      </c>
      <c r="AG138" s="3" t="s">
        <v>41</v>
      </c>
      <c r="AH138" s="3" t="s">
        <v>41</v>
      </c>
      <c r="AI138" s="3" t="s">
        <v>41</v>
      </c>
    </row>
    <row r="139">
      <c r="A139" s="2">
        <v>44322.38680166667</v>
      </c>
      <c r="B139" s="3" t="s">
        <v>409</v>
      </c>
      <c r="C139" s="3" t="s">
        <v>29</v>
      </c>
      <c r="D139" s="3" t="s">
        <v>100</v>
      </c>
      <c r="E139" s="3">
        <f>if(Raw!D139="below 18",1,IF(Raw!D139="18-25",1,2))</f>
        <v>2</v>
      </c>
      <c r="F139" s="3" t="s">
        <v>180</v>
      </c>
      <c r="G139" s="3">
        <f t="shared" si="1"/>
        <v>2</v>
      </c>
      <c r="H139" s="3" t="s">
        <v>32</v>
      </c>
      <c r="I139" s="3" t="s">
        <v>55</v>
      </c>
      <c r="J139" s="3" t="s">
        <v>92</v>
      </c>
      <c r="K139" s="3" t="s">
        <v>35</v>
      </c>
      <c r="L139" s="3" t="s">
        <v>63</v>
      </c>
      <c r="M139" s="3" t="s">
        <v>64</v>
      </c>
      <c r="N139" s="3" t="s">
        <v>231</v>
      </c>
      <c r="O139" s="3" t="s">
        <v>410</v>
      </c>
      <c r="P139" s="3" t="s">
        <v>345</v>
      </c>
      <c r="Q139" s="3" t="s">
        <v>52</v>
      </c>
      <c r="R139" s="3"/>
      <c r="S139" s="3"/>
      <c r="T139" s="3"/>
      <c r="U139" s="3"/>
      <c r="V139" s="3" t="s">
        <v>77</v>
      </c>
      <c r="W139" s="3" t="s">
        <v>73</v>
      </c>
      <c r="X139" s="3" t="s">
        <v>44</v>
      </c>
      <c r="Y139" s="3" t="s">
        <v>68</v>
      </c>
      <c r="Z139" s="3"/>
      <c r="AA139" s="3"/>
      <c r="AB139" s="3"/>
      <c r="AC139" s="3"/>
      <c r="AD139" s="3" t="s">
        <v>48</v>
      </c>
      <c r="AE139" s="3" t="s">
        <v>48</v>
      </c>
      <c r="AF139" s="3" t="s">
        <v>48</v>
      </c>
      <c r="AG139" s="3" t="s">
        <v>48</v>
      </c>
      <c r="AH139" s="3" t="s">
        <v>48</v>
      </c>
      <c r="AI139" s="3" t="s">
        <v>48</v>
      </c>
    </row>
    <row r="140" hidden="1">
      <c r="A140" s="2">
        <v>44322.392236458334</v>
      </c>
      <c r="B140" s="3" t="s">
        <v>411</v>
      </c>
      <c r="C140" s="3" t="s">
        <v>62</v>
      </c>
      <c r="D140" s="3" t="s">
        <v>30</v>
      </c>
      <c r="E140" s="3">
        <f>if(Raw!D140="below 18",1,IF(Raw!D140="18-25",1,2))</f>
        <v>1</v>
      </c>
      <c r="F140" s="3" t="s">
        <v>31</v>
      </c>
      <c r="G140" s="3">
        <f t="shared" si="1"/>
        <v>1</v>
      </c>
      <c r="H140" s="3" t="s">
        <v>32</v>
      </c>
      <c r="I140" s="3" t="s">
        <v>33</v>
      </c>
      <c r="J140" s="3" t="s">
        <v>34</v>
      </c>
      <c r="K140" s="3" t="s">
        <v>35</v>
      </c>
      <c r="L140" s="3" t="s">
        <v>36</v>
      </c>
      <c r="M140" s="3" t="s">
        <v>37</v>
      </c>
      <c r="N140" s="3" t="s">
        <v>146</v>
      </c>
      <c r="O140" s="3" t="s">
        <v>66</v>
      </c>
      <c r="P140" s="3" t="s">
        <v>412</v>
      </c>
      <c r="Q140" s="3" t="s">
        <v>52</v>
      </c>
      <c r="R140" s="3"/>
      <c r="S140" s="3"/>
      <c r="T140" s="3"/>
      <c r="U140" s="3"/>
      <c r="V140" s="3" t="s">
        <v>55</v>
      </c>
      <c r="W140" s="3" t="s">
        <v>73</v>
      </c>
      <c r="X140" s="3" t="s">
        <v>44</v>
      </c>
      <c r="Y140" s="3" t="s">
        <v>68</v>
      </c>
      <c r="Z140" s="3"/>
      <c r="AA140" s="3"/>
      <c r="AB140" s="3"/>
      <c r="AC140" s="3"/>
      <c r="AD140" s="3" t="s">
        <v>47</v>
      </c>
      <c r="AE140" s="3" t="s">
        <v>41</v>
      </c>
      <c r="AF140" s="3" t="s">
        <v>48</v>
      </c>
      <c r="AG140" s="3" t="s">
        <v>46</v>
      </c>
      <c r="AH140" s="3" t="s">
        <v>109</v>
      </c>
      <c r="AI140" s="3" t="s">
        <v>48</v>
      </c>
    </row>
    <row r="141">
      <c r="A141" s="2">
        <v>44322.39636842592</v>
      </c>
      <c r="B141" s="3" t="s">
        <v>274</v>
      </c>
      <c r="C141" s="3" t="s">
        <v>29</v>
      </c>
      <c r="D141" s="3" t="s">
        <v>179</v>
      </c>
      <c r="E141" s="3">
        <f>if(Raw!D141="below 18",1,IF(Raw!D141="18-25",1,2))</f>
        <v>2</v>
      </c>
      <c r="F141" s="3" t="s">
        <v>85</v>
      </c>
      <c r="G141" s="3">
        <f t="shared" si="1"/>
        <v>2</v>
      </c>
      <c r="H141" s="3" t="s">
        <v>32</v>
      </c>
      <c r="I141" s="3" t="s">
        <v>55</v>
      </c>
      <c r="J141" s="3" t="s">
        <v>34</v>
      </c>
      <c r="K141" s="3" t="s">
        <v>35</v>
      </c>
      <c r="L141" s="3" t="s">
        <v>36</v>
      </c>
      <c r="M141" s="3" t="s">
        <v>37</v>
      </c>
      <c r="N141" s="3" t="s">
        <v>275</v>
      </c>
      <c r="O141" s="3" t="s">
        <v>276</v>
      </c>
      <c r="P141" s="3" t="s">
        <v>46</v>
      </c>
      <c r="Q141" s="3" t="s">
        <v>52</v>
      </c>
      <c r="R141" s="3"/>
      <c r="S141" s="3"/>
      <c r="T141" s="3"/>
      <c r="U141" s="3"/>
      <c r="V141" s="3" t="s">
        <v>42</v>
      </c>
      <c r="W141" s="3" t="s">
        <v>88</v>
      </c>
      <c r="X141" s="3" t="s">
        <v>74</v>
      </c>
      <c r="Y141" s="3" t="s">
        <v>45</v>
      </c>
      <c r="Z141" s="3"/>
      <c r="AA141" s="3"/>
      <c r="AB141" s="3"/>
      <c r="AC141" s="3"/>
      <c r="AD141" s="3" t="s">
        <v>48</v>
      </c>
      <c r="AE141" s="3" t="s">
        <v>46</v>
      </c>
      <c r="AF141" s="3" t="s">
        <v>109</v>
      </c>
      <c r="AG141" s="3" t="s">
        <v>47</v>
      </c>
      <c r="AH141" s="3" t="s">
        <v>46</v>
      </c>
      <c r="AI141" s="3" t="s">
        <v>46</v>
      </c>
    </row>
    <row r="142">
      <c r="A142" s="2">
        <v>44322.41449631944</v>
      </c>
      <c r="B142" s="3" t="s">
        <v>413</v>
      </c>
      <c r="C142" s="3" t="s">
        <v>62</v>
      </c>
      <c r="D142" s="3" t="s">
        <v>100</v>
      </c>
      <c r="E142" s="3">
        <f>if(Raw!D142="below 18",1,IF(Raw!D142="18-25",1,2))</f>
        <v>2</v>
      </c>
      <c r="F142" s="3" t="s">
        <v>192</v>
      </c>
      <c r="G142" s="3">
        <f t="shared" si="1"/>
        <v>2</v>
      </c>
      <c r="H142" s="3" t="s">
        <v>32</v>
      </c>
      <c r="I142" s="3" t="s">
        <v>77</v>
      </c>
      <c r="J142" s="3" t="s">
        <v>34</v>
      </c>
      <c r="K142" s="3" t="s">
        <v>35</v>
      </c>
      <c r="L142" s="3" t="s">
        <v>36</v>
      </c>
      <c r="M142" s="3" t="s">
        <v>105</v>
      </c>
      <c r="N142" s="3" t="s">
        <v>197</v>
      </c>
      <c r="O142" s="3" t="s">
        <v>414</v>
      </c>
      <c r="P142" s="3" t="s">
        <v>338</v>
      </c>
      <c r="Q142" s="3" t="s">
        <v>52</v>
      </c>
      <c r="R142" s="3"/>
      <c r="S142" s="3"/>
      <c r="T142" s="3"/>
      <c r="U142" s="3"/>
      <c r="V142" s="3" t="s">
        <v>82</v>
      </c>
      <c r="W142" s="3" t="s">
        <v>67</v>
      </c>
      <c r="X142" s="3" t="s">
        <v>44</v>
      </c>
      <c r="Y142" s="3" t="s">
        <v>116</v>
      </c>
      <c r="Z142" s="3"/>
      <c r="AA142" s="3"/>
      <c r="AB142" s="3"/>
      <c r="AC142" s="3"/>
      <c r="AD142" s="3" t="s">
        <v>75</v>
      </c>
      <c r="AE142" s="3" t="s">
        <v>75</v>
      </c>
      <c r="AF142" s="3" t="s">
        <v>59</v>
      </c>
      <c r="AG142" s="3" t="s">
        <v>96</v>
      </c>
      <c r="AH142" s="3" t="s">
        <v>46</v>
      </c>
      <c r="AI142" s="3" t="s">
        <v>48</v>
      </c>
    </row>
    <row r="143" hidden="1">
      <c r="A143" s="2">
        <v>44322.41635803241</v>
      </c>
      <c r="B143" s="3"/>
      <c r="C143" s="3" t="s">
        <v>29</v>
      </c>
      <c r="D143" s="3" t="s">
        <v>179</v>
      </c>
      <c r="E143" s="3">
        <f>if(Raw!D143="below 18",1,IF(Raw!D143="18-25",1,2))</f>
        <v>2</v>
      </c>
      <c r="F143" s="3" t="s">
        <v>31</v>
      </c>
      <c r="G143" s="3">
        <f t="shared" si="1"/>
        <v>1</v>
      </c>
      <c r="H143" s="3" t="s">
        <v>32</v>
      </c>
      <c r="I143" s="3" t="s">
        <v>42</v>
      </c>
      <c r="J143" s="3" t="s">
        <v>123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idden="1">
      <c r="A144" s="2">
        <v>44322.41665837963</v>
      </c>
      <c r="B144" s="3" t="s">
        <v>415</v>
      </c>
      <c r="C144" s="3" t="s">
        <v>62</v>
      </c>
      <c r="D144" s="3" t="s">
        <v>30</v>
      </c>
      <c r="E144" s="3">
        <f>if(Raw!D144="below 18",1,IF(Raw!D144="18-25",1,2))</f>
        <v>1</v>
      </c>
      <c r="F144" s="3" t="s">
        <v>85</v>
      </c>
      <c r="G144" s="3">
        <f t="shared" si="1"/>
        <v>2</v>
      </c>
      <c r="H144" s="3" t="s">
        <v>50</v>
      </c>
      <c r="I144" s="3" t="s">
        <v>55</v>
      </c>
      <c r="J144" s="3" t="s">
        <v>34</v>
      </c>
      <c r="K144" s="3" t="s">
        <v>35</v>
      </c>
      <c r="L144" s="3" t="s">
        <v>36</v>
      </c>
      <c r="M144" s="3" t="s">
        <v>37</v>
      </c>
      <c r="N144" s="3" t="s">
        <v>41</v>
      </c>
      <c r="O144" s="3" t="s">
        <v>41</v>
      </c>
      <c r="P144" s="3" t="s">
        <v>273</v>
      </c>
      <c r="Q144" s="3" t="s">
        <v>41</v>
      </c>
      <c r="R144" s="3" t="s">
        <v>42</v>
      </c>
      <c r="S144" s="3" t="s">
        <v>56</v>
      </c>
      <c r="T144" s="3" t="s">
        <v>44</v>
      </c>
      <c r="U144" s="3" t="s">
        <v>120</v>
      </c>
      <c r="V144" s="3"/>
      <c r="W144" s="3"/>
      <c r="X144" s="3"/>
      <c r="Y144" s="3"/>
      <c r="Z144" s="3"/>
      <c r="AA144" s="3"/>
      <c r="AB144" s="3"/>
      <c r="AC144" s="3"/>
      <c r="AD144" s="3" t="s">
        <v>41</v>
      </c>
      <c r="AE144" s="3" t="s">
        <v>41</v>
      </c>
      <c r="AF144" s="3" t="s">
        <v>47</v>
      </c>
      <c r="AG144" s="3" t="s">
        <v>41</v>
      </c>
      <c r="AH144" s="3" t="s">
        <v>98</v>
      </c>
      <c r="AI144" s="3" t="s">
        <v>41</v>
      </c>
    </row>
    <row r="145" hidden="1">
      <c r="A145" s="2">
        <v>44322.41970903936</v>
      </c>
      <c r="B145" s="3" t="s">
        <v>416</v>
      </c>
      <c r="C145" s="3" t="s">
        <v>29</v>
      </c>
      <c r="D145" s="3" t="s">
        <v>30</v>
      </c>
      <c r="E145" s="3">
        <f>if(Raw!D145="below 18",1,IF(Raw!D145="18-25",1,2))</f>
        <v>1</v>
      </c>
      <c r="F145" s="3" t="s">
        <v>31</v>
      </c>
      <c r="G145" s="3">
        <f t="shared" si="1"/>
        <v>1</v>
      </c>
      <c r="H145" s="3" t="s">
        <v>145</v>
      </c>
      <c r="I145" s="3" t="s">
        <v>77</v>
      </c>
      <c r="J145" s="3" t="s">
        <v>34</v>
      </c>
      <c r="K145" s="3" t="s">
        <v>35</v>
      </c>
      <c r="L145" s="3" t="s">
        <v>36</v>
      </c>
      <c r="M145" s="3" t="s">
        <v>37</v>
      </c>
      <c r="N145" s="3" t="s">
        <v>417</v>
      </c>
      <c r="O145" s="3" t="s">
        <v>192</v>
      </c>
      <c r="P145" s="3" t="s">
        <v>38</v>
      </c>
      <c r="Q145" s="3" t="s">
        <v>41</v>
      </c>
      <c r="R145" s="3" t="s">
        <v>42</v>
      </c>
      <c r="S145" s="3" t="s">
        <v>83</v>
      </c>
      <c r="T145" s="3" t="s">
        <v>74</v>
      </c>
      <c r="U145" s="3" t="s">
        <v>45</v>
      </c>
      <c r="V145" s="3"/>
      <c r="W145" s="3"/>
      <c r="X145" s="3"/>
      <c r="Y145" s="3"/>
      <c r="Z145" s="3"/>
      <c r="AA145" s="3"/>
      <c r="AB145" s="3"/>
      <c r="AC145" s="3"/>
      <c r="AD145" s="3" t="s">
        <v>41</v>
      </c>
      <c r="AE145" s="3" t="s">
        <v>41</v>
      </c>
      <c r="AF145" s="3" t="s">
        <v>41</v>
      </c>
      <c r="AG145" s="3" t="s">
        <v>41</v>
      </c>
      <c r="AH145" s="3" t="s">
        <v>41</v>
      </c>
      <c r="AI145" s="3" t="s">
        <v>41</v>
      </c>
    </row>
    <row r="146" hidden="1">
      <c r="A146" s="2">
        <v>44322.42569795139</v>
      </c>
      <c r="B146" s="3" t="s">
        <v>418</v>
      </c>
      <c r="C146" s="3" t="s">
        <v>62</v>
      </c>
      <c r="D146" s="3" t="s">
        <v>30</v>
      </c>
      <c r="E146" s="3">
        <f>if(Raw!D146="below 18",1,IF(Raw!D146="18-25",1,2))</f>
        <v>1</v>
      </c>
      <c r="F146" s="3" t="s">
        <v>31</v>
      </c>
      <c r="G146" s="3">
        <f t="shared" si="1"/>
        <v>1</v>
      </c>
      <c r="H146" s="3" t="s">
        <v>32</v>
      </c>
      <c r="I146" s="3" t="s">
        <v>55</v>
      </c>
      <c r="J146" s="3" t="s">
        <v>34</v>
      </c>
      <c r="K146" s="3" t="s">
        <v>35</v>
      </c>
      <c r="L146" s="3" t="s">
        <v>78</v>
      </c>
      <c r="M146" s="3" t="s">
        <v>105</v>
      </c>
      <c r="N146" s="3" t="s">
        <v>41</v>
      </c>
      <c r="O146" s="3" t="s">
        <v>126</v>
      </c>
      <c r="P146" s="3" t="s">
        <v>419</v>
      </c>
      <c r="Q146" s="3" t="s">
        <v>41</v>
      </c>
      <c r="R146" s="3" t="s">
        <v>82</v>
      </c>
      <c r="S146" s="3" t="s">
        <v>56</v>
      </c>
      <c r="T146" s="3" t="s">
        <v>74</v>
      </c>
      <c r="U146" s="3" t="s">
        <v>45</v>
      </c>
      <c r="V146" s="3"/>
      <c r="W146" s="3"/>
      <c r="X146" s="3"/>
      <c r="Y146" s="3"/>
      <c r="Z146" s="3"/>
      <c r="AA146" s="3"/>
      <c r="AB146" s="3"/>
      <c r="AC146" s="3"/>
      <c r="AD146" s="3" t="s">
        <v>41</v>
      </c>
      <c r="AE146" s="3" t="s">
        <v>46</v>
      </c>
      <c r="AF146" s="3" t="s">
        <v>47</v>
      </c>
      <c r="AG146" s="3" t="s">
        <v>48</v>
      </c>
      <c r="AH146" s="3" t="s">
        <v>109</v>
      </c>
      <c r="AI146" s="3" t="s">
        <v>41</v>
      </c>
    </row>
    <row r="147" hidden="1">
      <c r="A147" s="2">
        <v>44322.434135856485</v>
      </c>
      <c r="B147" s="3" t="s">
        <v>420</v>
      </c>
      <c r="C147" s="3" t="s">
        <v>62</v>
      </c>
      <c r="D147" s="3" t="s">
        <v>30</v>
      </c>
      <c r="E147" s="3">
        <f>if(Raw!D147="below 18",1,IF(Raw!D147="18-25",1,2))</f>
        <v>1</v>
      </c>
      <c r="F147" s="3" t="s">
        <v>31</v>
      </c>
      <c r="G147" s="3">
        <f t="shared" si="1"/>
        <v>1</v>
      </c>
      <c r="H147" s="3" t="s">
        <v>145</v>
      </c>
      <c r="I147" s="3" t="s">
        <v>55</v>
      </c>
      <c r="J147" s="3" t="s">
        <v>34</v>
      </c>
      <c r="K147" s="3" t="s">
        <v>51</v>
      </c>
      <c r="L147" s="3" t="s">
        <v>36</v>
      </c>
      <c r="M147" s="3" t="s">
        <v>37</v>
      </c>
      <c r="N147" s="3" t="s">
        <v>41</v>
      </c>
      <c r="O147" s="3" t="s">
        <v>126</v>
      </c>
      <c r="P147" s="3" t="s">
        <v>293</v>
      </c>
      <c r="Q147" s="3" t="s">
        <v>41</v>
      </c>
      <c r="R147" s="3" t="s">
        <v>82</v>
      </c>
      <c r="S147" s="3" t="s">
        <v>56</v>
      </c>
      <c r="T147" s="3" t="s">
        <v>74</v>
      </c>
      <c r="U147" s="3" t="s">
        <v>68</v>
      </c>
      <c r="V147" s="3"/>
      <c r="W147" s="3"/>
      <c r="X147" s="3"/>
      <c r="Y147" s="3"/>
      <c r="Z147" s="3"/>
      <c r="AA147" s="3"/>
      <c r="AB147" s="3"/>
      <c r="AC147" s="3"/>
      <c r="AD147" s="3" t="s">
        <v>41</v>
      </c>
      <c r="AE147" s="3" t="s">
        <v>41</v>
      </c>
      <c r="AF147" s="3" t="s">
        <v>41</v>
      </c>
      <c r="AG147" s="3" t="s">
        <v>41</v>
      </c>
      <c r="AH147" s="3" t="s">
        <v>41</v>
      </c>
      <c r="AI147" s="3" t="s">
        <v>41</v>
      </c>
    </row>
    <row r="148" hidden="1">
      <c r="A148" s="2">
        <v>44322.438288668985</v>
      </c>
      <c r="B148" s="3" t="s">
        <v>421</v>
      </c>
      <c r="C148" s="3" t="s">
        <v>62</v>
      </c>
      <c r="D148" s="3" t="s">
        <v>30</v>
      </c>
      <c r="E148" s="3">
        <f>if(Raw!D148="below 18",1,IF(Raw!D148="18-25",1,2))</f>
        <v>1</v>
      </c>
      <c r="F148" s="3" t="s">
        <v>31</v>
      </c>
      <c r="G148" s="3">
        <f t="shared" si="1"/>
        <v>1</v>
      </c>
      <c r="H148" s="3" t="s">
        <v>50</v>
      </c>
      <c r="I148" s="3" t="s">
        <v>33</v>
      </c>
      <c r="J148" s="3" t="s">
        <v>34</v>
      </c>
      <c r="K148" s="3" t="s">
        <v>35</v>
      </c>
      <c r="L148" s="3" t="s">
        <v>86</v>
      </c>
      <c r="M148" s="3" t="s">
        <v>105</v>
      </c>
      <c r="N148" s="3" t="s">
        <v>41</v>
      </c>
      <c r="O148" s="3" t="s">
        <v>131</v>
      </c>
      <c r="P148" s="3" t="s">
        <v>422</v>
      </c>
      <c r="Q148" s="3" t="s">
        <v>41</v>
      </c>
      <c r="R148" s="3" t="s">
        <v>77</v>
      </c>
      <c r="S148" s="3" t="s">
        <v>43</v>
      </c>
      <c r="T148" s="3" t="s">
        <v>74</v>
      </c>
      <c r="U148" s="3" t="s">
        <v>68</v>
      </c>
      <c r="V148" s="3"/>
      <c r="W148" s="3"/>
      <c r="X148" s="3"/>
      <c r="Y148" s="3"/>
      <c r="Z148" s="3"/>
      <c r="AA148" s="3"/>
      <c r="AB148" s="3"/>
      <c r="AC148" s="3"/>
      <c r="AD148" s="3" t="s">
        <v>41</v>
      </c>
      <c r="AE148" s="3" t="s">
        <v>41</v>
      </c>
      <c r="AF148" s="3" t="s">
        <v>41</v>
      </c>
      <c r="AG148" s="3" t="s">
        <v>41</v>
      </c>
      <c r="AH148" s="3" t="s">
        <v>41</v>
      </c>
      <c r="AI148" s="3" t="s">
        <v>41</v>
      </c>
    </row>
    <row r="149" hidden="1">
      <c r="A149" s="4">
        <v>44322.44190277778</v>
      </c>
      <c r="B149" s="5" t="s">
        <v>423</v>
      </c>
      <c r="C149" s="5" t="s">
        <v>29</v>
      </c>
      <c r="D149" s="5" t="s">
        <v>30</v>
      </c>
      <c r="E149" s="3">
        <f>if(Raw!D149="below 18",1,IF(Raw!D149="18-25",1,2))</f>
        <v>1</v>
      </c>
      <c r="F149" s="5" t="s">
        <v>31</v>
      </c>
      <c r="G149" s="3">
        <f t="shared" si="1"/>
        <v>1</v>
      </c>
      <c r="H149" s="5" t="s">
        <v>32</v>
      </c>
      <c r="I149" s="5" t="s">
        <v>55</v>
      </c>
      <c r="J149" s="5" t="s">
        <v>34</v>
      </c>
      <c r="K149" s="5" t="s">
        <v>35</v>
      </c>
      <c r="L149" s="5" t="s">
        <v>63</v>
      </c>
      <c r="M149" s="5" t="s">
        <v>64</v>
      </c>
      <c r="N149" s="5" t="s">
        <v>424</v>
      </c>
      <c r="O149" s="5" t="s">
        <v>425</v>
      </c>
      <c r="P149" s="5" t="s">
        <v>426</v>
      </c>
      <c r="Q149" s="5" t="s">
        <v>41</v>
      </c>
      <c r="R149" s="5" t="s">
        <v>82</v>
      </c>
      <c r="S149" s="5" t="s">
        <v>43</v>
      </c>
      <c r="T149" s="5" t="s">
        <v>74</v>
      </c>
      <c r="U149" s="5" t="s">
        <v>68</v>
      </c>
      <c r="V149" s="5"/>
      <c r="W149" s="5"/>
      <c r="X149" s="5"/>
      <c r="Y149" s="5"/>
      <c r="Z149" s="5"/>
      <c r="AA149" s="5"/>
      <c r="AB149" s="5"/>
      <c r="AC149" s="5"/>
      <c r="AD149" s="5" t="s">
        <v>41</v>
      </c>
      <c r="AE149" s="5" t="s">
        <v>41</v>
      </c>
      <c r="AF149" s="5" t="s">
        <v>41</v>
      </c>
      <c r="AG149" s="5" t="s">
        <v>41</v>
      </c>
      <c r="AH149" s="5" t="s">
        <v>41</v>
      </c>
      <c r="AI149" s="5" t="s">
        <v>41</v>
      </c>
    </row>
    <row r="150" hidden="1">
      <c r="A150" s="2">
        <v>44322.449766053236</v>
      </c>
      <c r="B150" s="3" t="s">
        <v>427</v>
      </c>
      <c r="C150" s="3" t="s">
        <v>29</v>
      </c>
      <c r="D150" s="3" t="s">
        <v>30</v>
      </c>
      <c r="E150" s="3">
        <f>if(Raw!D150="below 18",1,IF(Raw!D150="18-25",1,2))</f>
        <v>1</v>
      </c>
      <c r="F150" s="3" t="s">
        <v>31</v>
      </c>
      <c r="G150" s="3">
        <f t="shared" si="1"/>
        <v>1</v>
      </c>
      <c r="H150" s="3" t="s">
        <v>32</v>
      </c>
      <c r="I150" s="3" t="s">
        <v>42</v>
      </c>
      <c r="J150" s="3" t="s">
        <v>192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idden="1">
      <c r="A151" s="2">
        <v>44322.44987098379</v>
      </c>
      <c r="B151" s="3" t="s">
        <v>428</v>
      </c>
      <c r="C151" s="3" t="s">
        <v>29</v>
      </c>
      <c r="D151" s="3" t="s">
        <v>30</v>
      </c>
      <c r="E151" s="3">
        <f>if(Raw!D151="below 18",1,IF(Raw!D151="18-25",1,2))</f>
        <v>1</v>
      </c>
      <c r="F151" s="3" t="s">
        <v>31</v>
      </c>
      <c r="G151" s="3">
        <f t="shared" si="1"/>
        <v>1</v>
      </c>
      <c r="H151" s="3" t="s">
        <v>32</v>
      </c>
      <c r="I151" s="3" t="s">
        <v>42</v>
      </c>
      <c r="J151" s="3" t="s">
        <v>34</v>
      </c>
      <c r="K151" s="3" t="s">
        <v>51</v>
      </c>
      <c r="L151" s="3" t="s">
        <v>36</v>
      </c>
      <c r="M151" s="3" t="s">
        <v>64</v>
      </c>
      <c r="N151" s="3" t="s">
        <v>41</v>
      </c>
      <c r="O151" s="3" t="s">
        <v>66</v>
      </c>
      <c r="P151" s="3" t="s">
        <v>66</v>
      </c>
      <c r="Q151" s="3" t="s">
        <v>41</v>
      </c>
      <c r="R151" s="3" t="s">
        <v>42</v>
      </c>
      <c r="S151" s="3" t="s">
        <v>56</v>
      </c>
      <c r="T151" s="3" t="s">
        <v>74</v>
      </c>
      <c r="U151" s="3" t="s">
        <v>68</v>
      </c>
      <c r="V151" s="3"/>
      <c r="W151" s="3"/>
      <c r="X151" s="3"/>
      <c r="Y151" s="3"/>
      <c r="Z151" s="3"/>
      <c r="AA151" s="3"/>
      <c r="AB151" s="3"/>
      <c r="AC151" s="3"/>
      <c r="AD151" s="3" t="s">
        <v>41</v>
      </c>
      <c r="AE151" s="3" t="s">
        <v>41</v>
      </c>
      <c r="AF151" s="3" t="s">
        <v>48</v>
      </c>
      <c r="AG151" s="3" t="s">
        <v>75</v>
      </c>
      <c r="AH151" s="3" t="s">
        <v>75</v>
      </c>
      <c r="AI151" s="3" t="s">
        <v>75</v>
      </c>
    </row>
    <row r="152">
      <c r="A152" s="2">
        <v>44322.45608957176</v>
      </c>
      <c r="B152" s="3" t="s">
        <v>429</v>
      </c>
      <c r="C152" s="3" t="s">
        <v>29</v>
      </c>
      <c r="D152" s="3" t="s">
        <v>179</v>
      </c>
      <c r="E152" s="3">
        <f>if(Raw!D152="below 18",1,IF(Raw!D152="18-25",1,2))</f>
        <v>2</v>
      </c>
      <c r="F152" s="3" t="s">
        <v>85</v>
      </c>
      <c r="G152" s="3">
        <f t="shared" si="1"/>
        <v>2</v>
      </c>
      <c r="H152" s="3" t="s">
        <v>32</v>
      </c>
      <c r="I152" s="3" t="s">
        <v>42</v>
      </c>
      <c r="J152" s="3" t="s">
        <v>34</v>
      </c>
      <c r="K152" s="3" t="s">
        <v>35</v>
      </c>
      <c r="L152" s="3" t="s">
        <v>86</v>
      </c>
      <c r="M152" s="3" t="s">
        <v>105</v>
      </c>
      <c r="N152" s="3" t="s">
        <v>430</v>
      </c>
      <c r="O152" s="3" t="s">
        <v>192</v>
      </c>
      <c r="P152" s="3" t="s">
        <v>273</v>
      </c>
      <c r="Q152" s="3" t="s">
        <v>41</v>
      </c>
      <c r="R152" s="3" t="s">
        <v>42</v>
      </c>
      <c r="S152" s="3" t="s">
        <v>83</v>
      </c>
      <c r="T152" s="3" t="s">
        <v>44</v>
      </c>
      <c r="U152" s="3" t="s">
        <v>116</v>
      </c>
      <c r="V152" s="3"/>
      <c r="W152" s="3"/>
      <c r="X152" s="3"/>
      <c r="Y152" s="3"/>
      <c r="Z152" s="3"/>
      <c r="AA152" s="3"/>
      <c r="AB152" s="3"/>
      <c r="AC152" s="3"/>
      <c r="AD152" s="3" t="s">
        <v>198</v>
      </c>
      <c r="AE152" s="3" t="s">
        <v>156</v>
      </c>
      <c r="AF152" s="3" t="s">
        <v>198</v>
      </c>
      <c r="AG152" s="3" t="s">
        <v>431</v>
      </c>
      <c r="AH152" s="3" t="s">
        <v>150</v>
      </c>
      <c r="AI152" s="3" t="s">
        <v>198</v>
      </c>
    </row>
    <row r="153">
      <c r="A153" s="2">
        <v>44322.456317013886</v>
      </c>
      <c r="B153" s="3" t="s">
        <v>432</v>
      </c>
      <c r="C153" s="3" t="s">
        <v>62</v>
      </c>
      <c r="D153" s="3" t="s">
        <v>90</v>
      </c>
      <c r="E153" s="3">
        <f>if(Raw!D153="below 18",1,IF(Raw!D153="18-25",1,2))</f>
        <v>1</v>
      </c>
      <c r="F153" s="3" t="s">
        <v>31</v>
      </c>
      <c r="G153" s="3">
        <f t="shared" si="1"/>
        <v>1</v>
      </c>
      <c r="H153" s="3" t="s">
        <v>192</v>
      </c>
      <c r="I153" s="3" t="s">
        <v>55</v>
      </c>
      <c r="J153" s="3" t="s">
        <v>34</v>
      </c>
      <c r="K153" s="3" t="s">
        <v>35</v>
      </c>
      <c r="L153" s="3" t="s">
        <v>36</v>
      </c>
      <c r="M153" s="3" t="s">
        <v>105</v>
      </c>
      <c r="N153" s="3" t="s">
        <v>433</v>
      </c>
      <c r="O153" s="3" t="s">
        <v>434</v>
      </c>
      <c r="P153" s="3" t="s">
        <v>434</v>
      </c>
      <c r="Q153" s="3" t="s">
        <v>47</v>
      </c>
      <c r="R153" s="3"/>
      <c r="S153" s="3"/>
      <c r="T153" s="3"/>
      <c r="U153" s="3"/>
      <c r="V153" s="3"/>
      <c r="W153" s="3"/>
      <c r="X153" s="3"/>
      <c r="Y153" s="3"/>
      <c r="Z153" s="3" t="s">
        <v>55</v>
      </c>
      <c r="AA153" s="3" t="s">
        <v>56</v>
      </c>
      <c r="AB153" s="3" t="s">
        <v>74</v>
      </c>
      <c r="AC153" s="3" t="s">
        <v>120</v>
      </c>
      <c r="AD153" s="3" t="s">
        <v>48</v>
      </c>
      <c r="AE153" s="3" t="s">
        <v>48</v>
      </c>
      <c r="AF153" s="3" t="s">
        <v>47</v>
      </c>
      <c r="AG153" s="3" t="s">
        <v>41</v>
      </c>
      <c r="AH153" s="3" t="s">
        <v>41</v>
      </c>
      <c r="AI153" s="3" t="s">
        <v>47</v>
      </c>
    </row>
    <row r="154" hidden="1">
      <c r="A154" s="2">
        <v>44322.4566109838</v>
      </c>
      <c r="B154" s="3"/>
      <c r="C154" s="3" t="s">
        <v>62</v>
      </c>
      <c r="D154" s="3" t="s">
        <v>30</v>
      </c>
      <c r="E154" s="3">
        <f>if(Raw!D154="below 18",1,IF(Raw!D154="18-25",1,2))</f>
        <v>1</v>
      </c>
      <c r="F154" s="3" t="s">
        <v>85</v>
      </c>
      <c r="G154" s="3">
        <f t="shared" si="1"/>
        <v>2</v>
      </c>
      <c r="H154" s="3" t="s">
        <v>50</v>
      </c>
      <c r="I154" s="3" t="s">
        <v>77</v>
      </c>
      <c r="J154" s="3" t="s">
        <v>34</v>
      </c>
      <c r="K154" s="3" t="s">
        <v>140</v>
      </c>
      <c r="L154" s="3" t="s">
        <v>78</v>
      </c>
      <c r="M154" s="3" t="s">
        <v>37</v>
      </c>
      <c r="N154" s="3" t="s">
        <v>41</v>
      </c>
      <c r="O154" s="3" t="s">
        <v>131</v>
      </c>
      <c r="P154" s="3" t="s">
        <v>166</v>
      </c>
      <c r="Q154" s="3" t="s">
        <v>41</v>
      </c>
      <c r="R154" s="3" t="s">
        <v>77</v>
      </c>
      <c r="S154" s="3" t="s">
        <v>56</v>
      </c>
      <c r="T154" s="3" t="s">
        <v>44</v>
      </c>
      <c r="U154" s="3" t="s">
        <v>45</v>
      </c>
      <c r="V154" s="3"/>
      <c r="W154" s="3"/>
      <c r="X154" s="3"/>
      <c r="Y154" s="3"/>
      <c r="Z154" s="3"/>
      <c r="AA154" s="3"/>
      <c r="AB154" s="3"/>
      <c r="AC154" s="3"/>
      <c r="AD154" s="3" t="s">
        <v>41</v>
      </c>
      <c r="AE154" s="3" t="s">
        <v>75</v>
      </c>
      <c r="AF154" s="3" t="s">
        <v>41</v>
      </c>
      <c r="AG154" s="3" t="s">
        <v>150</v>
      </c>
      <c r="AH154" s="3" t="s">
        <v>98</v>
      </c>
      <c r="AI154" s="3" t="s">
        <v>75</v>
      </c>
    </row>
    <row r="155" hidden="1">
      <c r="A155" s="2">
        <v>44322.456995451386</v>
      </c>
      <c r="B155" s="3" t="s">
        <v>435</v>
      </c>
      <c r="C155" s="3" t="s">
        <v>29</v>
      </c>
      <c r="D155" s="3" t="s">
        <v>30</v>
      </c>
      <c r="E155" s="3">
        <f>if(Raw!D155="below 18",1,IF(Raw!D155="18-25",1,2))</f>
        <v>1</v>
      </c>
      <c r="F155" s="3" t="s">
        <v>31</v>
      </c>
      <c r="G155" s="3">
        <f t="shared" si="1"/>
        <v>1</v>
      </c>
      <c r="H155" s="3" t="s">
        <v>50</v>
      </c>
      <c r="I155" s="3" t="s">
        <v>77</v>
      </c>
      <c r="J155" s="3" t="s">
        <v>123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idden="1">
      <c r="A156" s="2">
        <v>44322.465375266205</v>
      </c>
      <c r="B156" s="3" t="s">
        <v>436</v>
      </c>
      <c r="C156" s="3" t="s">
        <v>62</v>
      </c>
      <c r="D156" s="3" t="s">
        <v>287</v>
      </c>
      <c r="E156" s="3">
        <f>if(Raw!D156="below 18",1,IF(Raw!D156="18-25",1,2))</f>
        <v>2</v>
      </c>
      <c r="F156" s="3" t="s">
        <v>180</v>
      </c>
      <c r="G156" s="3">
        <f t="shared" si="1"/>
        <v>2</v>
      </c>
      <c r="H156" s="3" t="s">
        <v>32</v>
      </c>
      <c r="I156" s="3" t="s">
        <v>55</v>
      </c>
      <c r="J156" s="3" t="s">
        <v>34</v>
      </c>
      <c r="K156" s="3" t="s">
        <v>35</v>
      </c>
      <c r="L156" s="3" t="s">
        <v>78</v>
      </c>
      <c r="M156" s="3" t="s">
        <v>105</v>
      </c>
      <c r="N156" s="3" t="s">
        <v>172</v>
      </c>
      <c r="O156" s="3" t="s">
        <v>437</v>
      </c>
      <c r="P156" s="3" t="s">
        <v>438</v>
      </c>
      <c r="Q156" s="3" t="s">
        <v>47</v>
      </c>
      <c r="R156" s="3"/>
      <c r="S156" s="3"/>
      <c r="T156" s="3"/>
      <c r="U156" s="3"/>
      <c r="V156" s="3"/>
      <c r="W156" s="3"/>
      <c r="X156" s="3"/>
      <c r="Y156" s="3"/>
      <c r="Z156" s="3" t="s">
        <v>77</v>
      </c>
      <c r="AA156" s="3" t="s">
        <v>56</v>
      </c>
      <c r="AB156" s="3" t="s">
        <v>74</v>
      </c>
      <c r="AC156" s="3" t="s">
        <v>68</v>
      </c>
      <c r="AD156" s="3" t="s">
        <v>47</v>
      </c>
      <c r="AE156" s="3" t="s">
        <v>41</v>
      </c>
      <c r="AF156" s="3" t="s">
        <v>47</v>
      </c>
      <c r="AG156" s="3" t="s">
        <v>47</v>
      </c>
      <c r="AH156" s="3" t="s">
        <v>47</v>
      </c>
      <c r="AI156" s="3" t="s">
        <v>41</v>
      </c>
    </row>
    <row r="157">
      <c r="A157" s="2">
        <v>44322.4718847801</v>
      </c>
      <c r="B157" s="3" t="s">
        <v>439</v>
      </c>
      <c r="C157" s="3" t="s">
        <v>62</v>
      </c>
      <c r="D157" s="3" t="s">
        <v>30</v>
      </c>
      <c r="E157" s="3">
        <f>if(Raw!D157="below 18",1,IF(Raw!D157="18-25",1,2))</f>
        <v>1</v>
      </c>
      <c r="F157" s="3" t="s">
        <v>31</v>
      </c>
      <c r="G157" s="3">
        <f t="shared" si="1"/>
        <v>1</v>
      </c>
      <c r="H157" s="3" t="s">
        <v>32</v>
      </c>
      <c r="I157" s="3" t="s">
        <v>55</v>
      </c>
      <c r="J157" s="3" t="s">
        <v>34</v>
      </c>
      <c r="K157" s="3" t="s">
        <v>35</v>
      </c>
      <c r="L157" s="3" t="s">
        <v>36</v>
      </c>
      <c r="M157" s="3" t="s">
        <v>37</v>
      </c>
      <c r="N157" s="3" t="s">
        <v>231</v>
      </c>
      <c r="O157" s="3" t="s">
        <v>102</v>
      </c>
      <c r="P157" s="3" t="s">
        <v>440</v>
      </c>
      <c r="Q157" s="3" t="s">
        <v>52</v>
      </c>
      <c r="R157" s="3"/>
      <c r="S157" s="3"/>
      <c r="T157" s="3"/>
      <c r="U157" s="3"/>
      <c r="V157" s="3" t="s">
        <v>209</v>
      </c>
      <c r="W157" s="3" t="s">
        <v>73</v>
      </c>
      <c r="X157" s="3" t="s">
        <v>74</v>
      </c>
      <c r="Y157" s="3" t="s">
        <v>45</v>
      </c>
      <c r="Z157" s="3"/>
      <c r="AA157" s="3"/>
      <c r="AB157" s="3"/>
      <c r="AC157" s="3"/>
      <c r="AD157" s="3" t="s">
        <v>48</v>
      </c>
      <c r="AE157" s="3" t="s">
        <v>48</v>
      </c>
      <c r="AF157" s="3" t="s">
        <v>47</v>
      </c>
      <c r="AG157" s="3" t="s">
        <v>48</v>
      </c>
      <c r="AH157" s="3" t="s">
        <v>46</v>
      </c>
      <c r="AI157" s="3" t="s">
        <v>48</v>
      </c>
    </row>
    <row r="158" hidden="1">
      <c r="A158" s="2">
        <v>44322.47199128472</v>
      </c>
      <c r="B158" s="3" t="s">
        <v>441</v>
      </c>
      <c r="C158" s="3" t="s">
        <v>29</v>
      </c>
      <c r="D158" s="3" t="s">
        <v>30</v>
      </c>
      <c r="E158" s="3">
        <f>if(Raw!D158="below 18",1,IF(Raw!D158="18-25",1,2))</f>
        <v>1</v>
      </c>
      <c r="F158" s="3" t="s">
        <v>85</v>
      </c>
      <c r="G158" s="3">
        <f t="shared" si="1"/>
        <v>2</v>
      </c>
      <c r="H158" s="3" t="s">
        <v>50</v>
      </c>
      <c r="I158" s="3" t="s">
        <v>42</v>
      </c>
      <c r="J158" s="3" t="s">
        <v>192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idden="1">
      <c r="A159" s="2">
        <v>44322.473052800924</v>
      </c>
      <c r="B159" s="3" t="s">
        <v>442</v>
      </c>
      <c r="C159" s="3" t="s">
        <v>62</v>
      </c>
      <c r="D159" s="3" t="s">
        <v>30</v>
      </c>
      <c r="E159" s="3">
        <f>if(Raw!D159="below 18",1,IF(Raw!D159="18-25",1,2))</f>
        <v>1</v>
      </c>
      <c r="F159" s="3" t="s">
        <v>31</v>
      </c>
      <c r="G159" s="3">
        <f t="shared" si="1"/>
        <v>1</v>
      </c>
      <c r="H159" s="3" t="s">
        <v>32</v>
      </c>
      <c r="I159" s="3" t="s">
        <v>55</v>
      </c>
      <c r="J159" s="3" t="s">
        <v>34</v>
      </c>
      <c r="K159" s="3" t="s">
        <v>35</v>
      </c>
      <c r="L159" s="3" t="s">
        <v>78</v>
      </c>
      <c r="M159" s="3" t="s">
        <v>86</v>
      </c>
      <c r="N159" s="3" t="s">
        <v>443</v>
      </c>
      <c r="O159" s="3" t="s">
        <v>375</v>
      </c>
      <c r="P159" s="3" t="s">
        <v>135</v>
      </c>
      <c r="Q159" s="3" t="s">
        <v>41</v>
      </c>
      <c r="R159" s="3" t="s">
        <v>77</v>
      </c>
      <c r="S159" s="3" t="s">
        <v>83</v>
      </c>
      <c r="T159" s="3" t="s">
        <v>74</v>
      </c>
      <c r="U159" s="3" t="s">
        <v>116</v>
      </c>
      <c r="V159" s="3"/>
      <c r="W159" s="3"/>
      <c r="X159" s="3"/>
      <c r="Y159" s="3"/>
      <c r="Z159" s="3"/>
      <c r="AA159" s="3"/>
      <c r="AB159" s="3"/>
      <c r="AC159" s="3"/>
      <c r="AD159" s="3" t="s">
        <v>41</v>
      </c>
      <c r="AE159" s="3" t="s">
        <v>48</v>
      </c>
      <c r="AF159" s="3" t="s">
        <v>48</v>
      </c>
      <c r="AG159" s="3" t="s">
        <v>47</v>
      </c>
      <c r="AH159" s="3" t="s">
        <v>47</v>
      </c>
      <c r="AI159" s="3" t="s">
        <v>46</v>
      </c>
    </row>
    <row r="160">
      <c r="A160" s="2">
        <v>44322.4733455324</v>
      </c>
      <c r="B160" s="3" t="s">
        <v>444</v>
      </c>
      <c r="C160" s="3" t="s">
        <v>29</v>
      </c>
      <c r="D160" s="3" t="s">
        <v>100</v>
      </c>
      <c r="E160" s="3">
        <f>if(Raw!D160="below 18",1,IF(Raw!D160="18-25",1,2))</f>
        <v>2</v>
      </c>
      <c r="F160" s="3" t="s">
        <v>192</v>
      </c>
      <c r="G160" s="3">
        <f t="shared" si="1"/>
        <v>2</v>
      </c>
      <c r="H160" s="3" t="s">
        <v>50</v>
      </c>
      <c r="I160" s="3" t="s">
        <v>55</v>
      </c>
      <c r="J160" s="3" t="s">
        <v>92</v>
      </c>
      <c r="K160" s="3" t="s">
        <v>51</v>
      </c>
      <c r="L160" s="3" t="s">
        <v>36</v>
      </c>
      <c r="M160" s="3" t="s">
        <v>105</v>
      </c>
      <c r="N160" s="3" t="s">
        <v>231</v>
      </c>
      <c r="O160" s="3" t="s">
        <v>445</v>
      </c>
      <c r="P160" s="3" t="s">
        <v>385</v>
      </c>
      <c r="Q160" s="3" t="s">
        <v>52</v>
      </c>
      <c r="R160" s="3"/>
      <c r="S160" s="3"/>
      <c r="T160" s="3"/>
      <c r="U160" s="3"/>
      <c r="V160" s="3" t="s">
        <v>77</v>
      </c>
      <c r="W160" s="3" t="s">
        <v>73</v>
      </c>
      <c r="X160" s="3" t="s">
        <v>44</v>
      </c>
      <c r="Y160" s="3" t="s">
        <v>116</v>
      </c>
      <c r="Z160" s="3"/>
      <c r="AA160" s="3"/>
      <c r="AB160" s="3"/>
      <c r="AC160" s="3"/>
      <c r="AD160" s="3" t="s">
        <v>48</v>
      </c>
      <c r="AE160" s="3" t="s">
        <v>48</v>
      </c>
      <c r="AF160" s="3" t="s">
        <v>48</v>
      </c>
      <c r="AG160" s="3" t="s">
        <v>48</v>
      </c>
      <c r="AH160" s="3" t="s">
        <v>48</v>
      </c>
      <c r="AI160" s="3" t="s">
        <v>48</v>
      </c>
    </row>
    <row r="161">
      <c r="A161" s="2">
        <v>44322.47376306713</v>
      </c>
      <c r="B161" s="3" t="s">
        <v>446</v>
      </c>
      <c r="C161" s="3" t="s">
        <v>29</v>
      </c>
      <c r="D161" s="3" t="s">
        <v>30</v>
      </c>
      <c r="E161" s="3">
        <f>if(Raw!D161="below 18",1,IF(Raw!D161="18-25",1,2))</f>
        <v>1</v>
      </c>
      <c r="F161" s="3" t="s">
        <v>31</v>
      </c>
      <c r="G161" s="3">
        <f t="shared" si="1"/>
        <v>1</v>
      </c>
      <c r="H161" s="3" t="s">
        <v>145</v>
      </c>
      <c r="I161" s="3" t="s">
        <v>33</v>
      </c>
      <c r="J161" s="3" t="s">
        <v>92</v>
      </c>
      <c r="K161" s="3" t="s">
        <v>196</v>
      </c>
      <c r="L161" s="3" t="s">
        <v>36</v>
      </c>
      <c r="M161" s="3" t="s">
        <v>37</v>
      </c>
      <c r="N161" s="3" t="s">
        <v>280</v>
      </c>
      <c r="O161" s="3" t="s">
        <v>447</v>
      </c>
      <c r="P161" s="3" t="s">
        <v>440</v>
      </c>
      <c r="Q161" s="3" t="s">
        <v>47</v>
      </c>
      <c r="R161" s="3"/>
      <c r="S161" s="3"/>
      <c r="T161" s="3"/>
      <c r="U161" s="3"/>
      <c r="V161" s="3"/>
      <c r="W161" s="3"/>
      <c r="X161" s="3"/>
      <c r="Y161" s="3"/>
      <c r="Z161" s="3" t="s">
        <v>55</v>
      </c>
      <c r="AA161" s="3" t="s">
        <v>56</v>
      </c>
      <c r="AB161" s="3" t="s">
        <v>44</v>
      </c>
      <c r="AC161" s="3" t="s">
        <v>45</v>
      </c>
      <c r="AD161" s="3" t="s">
        <v>97</v>
      </c>
      <c r="AE161" s="3" t="s">
        <v>448</v>
      </c>
      <c r="AF161" s="3" t="s">
        <v>98</v>
      </c>
      <c r="AG161" s="3" t="s">
        <v>327</v>
      </c>
      <c r="AH161" s="3" t="s">
        <v>161</v>
      </c>
      <c r="AI161" s="3" t="s">
        <v>47</v>
      </c>
    </row>
    <row r="162">
      <c r="A162" s="2">
        <v>44322.474817766204</v>
      </c>
      <c r="B162" s="3"/>
      <c r="C162" s="3" t="s">
        <v>62</v>
      </c>
      <c r="D162" s="3" t="s">
        <v>30</v>
      </c>
      <c r="E162" s="3">
        <f>if(Raw!D162="below 18",1,IF(Raw!D162="18-25",1,2))</f>
        <v>1</v>
      </c>
      <c r="F162" s="3" t="s">
        <v>31</v>
      </c>
      <c r="G162" s="3">
        <f t="shared" si="1"/>
        <v>1</v>
      </c>
      <c r="H162" s="3" t="s">
        <v>32</v>
      </c>
      <c r="I162" s="3" t="s">
        <v>55</v>
      </c>
      <c r="J162" s="3" t="s">
        <v>34</v>
      </c>
      <c r="K162" s="3" t="s">
        <v>51</v>
      </c>
      <c r="L162" s="3" t="s">
        <v>78</v>
      </c>
      <c r="M162" s="3" t="s">
        <v>64</v>
      </c>
      <c r="N162" s="3" t="s">
        <v>52</v>
      </c>
      <c r="O162" s="3" t="s">
        <v>449</v>
      </c>
      <c r="P162" s="3" t="s">
        <v>338</v>
      </c>
      <c r="Q162" s="3" t="s">
        <v>52</v>
      </c>
      <c r="R162" s="3"/>
      <c r="S162" s="3"/>
      <c r="T162" s="3"/>
      <c r="U162" s="3"/>
      <c r="V162" s="3" t="s">
        <v>42</v>
      </c>
      <c r="W162" s="3" t="s">
        <v>88</v>
      </c>
      <c r="X162" s="3" t="s">
        <v>44</v>
      </c>
      <c r="Y162" s="3" t="s">
        <v>68</v>
      </c>
      <c r="Z162" s="3"/>
      <c r="AA162" s="3"/>
      <c r="AB162" s="3"/>
      <c r="AC162" s="3"/>
      <c r="AD162" s="3" t="s">
        <v>75</v>
      </c>
      <c r="AE162" s="3" t="s">
        <v>48</v>
      </c>
      <c r="AF162" s="3" t="s">
        <v>129</v>
      </c>
      <c r="AG162" s="3" t="s">
        <v>48</v>
      </c>
      <c r="AH162" s="3" t="s">
        <v>41</v>
      </c>
      <c r="AI162" s="3" t="s">
        <v>48</v>
      </c>
    </row>
    <row r="163" hidden="1">
      <c r="A163" s="2">
        <v>44322.4752949074</v>
      </c>
      <c r="B163" s="3" t="s">
        <v>450</v>
      </c>
      <c r="C163" s="3" t="s">
        <v>29</v>
      </c>
      <c r="D163" s="3" t="s">
        <v>30</v>
      </c>
      <c r="E163" s="3">
        <f>if(Raw!D163="below 18",1,IF(Raw!D163="18-25",1,2))</f>
        <v>1</v>
      </c>
      <c r="F163" s="3" t="s">
        <v>31</v>
      </c>
      <c r="G163" s="3">
        <f t="shared" si="1"/>
        <v>1</v>
      </c>
      <c r="H163" s="3" t="s">
        <v>145</v>
      </c>
      <c r="I163" s="3" t="s">
        <v>77</v>
      </c>
      <c r="J163" s="3" t="s">
        <v>34</v>
      </c>
      <c r="K163" s="3" t="s">
        <v>104</v>
      </c>
      <c r="L163" s="3" t="s">
        <v>63</v>
      </c>
      <c r="M163" s="3" t="s">
        <v>37</v>
      </c>
      <c r="N163" s="3" t="s">
        <v>41</v>
      </c>
      <c r="O163" s="3" t="s">
        <v>41</v>
      </c>
      <c r="P163" s="3" t="s">
        <v>41</v>
      </c>
      <c r="Q163" s="3" t="s">
        <v>41</v>
      </c>
      <c r="R163" s="3" t="s">
        <v>209</v>
      </c>
      <c r="S163" s="3" t="s">
        <v>67</v>
      </c>
      <c r="T163" s="3" t="s">
        <v>74</v>
      </c>
      <c r="U163" s="3" t="s">
        <v>68</v>
      </c>
      <c r="V163" s="3"/>
      <c r="W163" s="3"/>
      <c r="X163" s="3"/>
      <c r="Y163" s="3"/>
      <c r="Z163" s="3"/>
      <c r="AA163" s="3"/>
      <c r="AB163" s="3"/>
      <c r="AC163" s="3"/>
      <c r="AD163" s="3" t="s">
        <v>431</v>
      </c>
      <c r="AE163" s="3" t="s">
        <v>373</v>
      </c>
      <c r="AF163" s="3" t="s">
        <v>198</v>
      </c>
      <c r="AG163" s="3" t="s">
        <v>210</v>
      </c>
      <c r="AH163" s="3" t="s">
        <v>129</v>
      </c>
      <c r="AI163" s="3" t="s">
        <v>75</v>
      </c>
    </row>
    <row r="164">
      <c r="A164" s="2">
        <v>44322.47582162037</v>
      </c>
      <c r="B164" s="3" t="s">
        <v>451</v>
      </c>
      <c r="C164" s="3" t="s">
        <v>62</v>
      </c>
      <c r="D164" s="3" t="s">
        <v>30</v>
      </c>
      <c r="E164" s="3">
        <f>if(Raw!D164="below 18",1,IF(Raw!D164="18-25",1,2))</f>
        <v>1</v>
      </c>
      <c r="F164" s="3" t="s">
        <v>31</v>
      </c>
      <c r="G164" s="3">
        <f t="shared" si="1"/>
        <v>1</v>
      </c>
      <c r="H164" s="3" t="s">
        <v>50</v>
      </c>
      <c r="I164" s="3" t="s">
        <v>55</v>
      </c>
      <c r="J164" s="3" t="s">
        <v>34</v>
      </c>
      <c r="K164" s="3" t="s">
        <v>35</v>
      </c>
      <c r="L164" s="3" t="s">
        <v>36</v>
      </c>
      <c r="M164" s="3" t="s">
        <v>37</v>
      </c>
      <c r="N164" s="3" t="s">
        <v>452</v>
      </c>
      <c r="O164" s="3" t="s">
        <v>302</v>
      </c>
      <c r="P164" s="3" t="s">
        <v>169</v>
      </c>
      <c r="Q164" s="3" t="s">
        <v>41</v>
      </c>
      <c r="R164" s="3" t="s">
        <v>42</v>
      </c>
      <c r="S164" s="3" t="s">
        <v>67</v>
      </c>
      <c r="T164" s="3" t="s">
        <v>44</v>
      </c>
      <c r="U164" s="3" t="s">
        <v>68</v>
      </c>
      <c r="V164" s="3"/>
      <c r="W164" s="3"/>
      <c r="X164" s="3"/>
      <c r="Y164" s="3"/>
      <c r="Z164" s="3"/>
      <c r="AA164" s="3"/>
      <c r="AB164" s="3"/>
      <c r="AC164" s="3"/>
      <c r="AD164" s="3" t="s">
        <v>75</v>
      </c>
      <c r="AE164" s="3" t="s">
        <v>150</v>
      </c>
      <c r="AF164" s="3" t="s">
        <v>98</v>
      </c>
      <c r="AG164" s="3" t="s">
        <v>41</v>
      </c>
      <c r="AH164" s="3" t="s">
        <v>41</v>
      </c>
      <c r="AI164" s="3" t="s">
        <v>47</v>
      </c>
    </row>
    <row r="165">
      <c r="A165" s="2">
        <v>44322.476403796296</v>
      </c>
      <c r="B165" s="3" t="s">
        <v>139</v>
      </c>
      <c r="C165" s="3" t="s">
        <v>62</v>
      </c>
      <c r="D165" s="3" t="s">
        <v>30</v>
      </c>
      <c r="E165" s="3">
        <f>if(Raw!D165="below 18",1,IF(Raw!D165="18-25",1,2))</f>
        <v>1</v>
      </c>
      <c r="F165" s="3" t="s">
        <v>31</v>
      </c>
      <c r="G165" s="3">
        <f t="shared" si="1"/>
        <v>1</v>
      </c>
      <c r="H165" s="3" t="s">
        <v>50</v>
      </c>
      <c r="I165" s="3" t="s">
        <v>42</v>
      </c>
      <c r="J165" s="3" t="s">
        <v>34</v>
      </c>
      <c r="K165" s="3" t="s">
        <v>51</v>
      </c>
      <c r="L165" s="3" t="s">
        <v>36</v>
      </c>
      <c r="M165" s="3" t="s">
        <v>105</v>
      </c>
      <c r="N165" s="3" t="s">
        <v>453</v>
      </c>
      <c r="O165" s="3" t="s">
        <v>131</v>
      </c>
      <c r="P165" s="3" t="s">
        <v>169</v>
      </c>
      <c r="Q165" s="3" t="s">
        <v>52</v>
      </c>
      <c r="R165" s="3"/>
      <c r="S165" s="3"/>
      <c r="T165" s="3"/>
      <c r="U165" s="3"/>
      <c r="V165" s="3" t="s">
        <v>55</v>
      </c>
      <c r="W165" s="3" t="s">
        <v>73</v>
      </c>
      <c r="X165" s="3" t="s">
        <v>74</v>
      </c>
      <c r="Y165" s="3" t="s">
        <v>45</v>
      </c>
      <c r="Z165" s="3"/>
      <c r="AA165" s="3"/>
      <c r="AB165" s="3"/>
      <c r="AC165" s="3"/>
      <c r="AD165" s="3" t="s">
        <v>75</v>
      </c>
      <c r="AE165" s="3" t="s">
        <v>58</v>
      </c>
      <c r="AF165" s="3" t="s">
        <v>128</v>
      </c>
      <c r="AG165" s="3" t="s">
        <v>161</v>
      </c>
      <c r="AH165" s="3" t="s">
        <v>41</v>
      </c>
      <c r="AI165" s="3" t="s">
        <v>97</v>
      </c>
    </row>
    <row r="166">
      <c r="A166" s="2">
        <v>44322.47667135416</v>
      </c>
      <c r="B166" s="3"/>
      <c r="C166" s="3" t="s">
        <v>29</v>
      </c>
      <c r="D166" s="3" t="s">
        <v>179</v>
      </c>
      <c r="E166" s="3">
        <f>if(Raw!D166="below 18",1,IF(Raw!D166="18-25",1,2))</f>
        <v>2</v>
      </c>
      <c r="F166" s="3" t="s">
        <v>180</v>
      </c>
      <c r="G166" s="3">
        <f t="shared" si="1"/>
        <v>2</v>
      </c>
      <c r="H166" s="3" t="s">
        <v>50</v>
      </c>
      <c r="I166" s="3" t="s">
        <v>55</v>
      </c>
      <c r="J166" s="3" t="s">
        <v>92</v>
      </c>
      <c r="K166" s="3" t="s">
        <v>140</v>
      </c>
      <c r="L166" s="3" t="s">
        <v>63</v>
      </c>
      <c r="M166" s="3" t="s">
        <v>64</v>
      </c>
      <c r="N166" s="3" t="s">
        <v>231</v>
      </c>
      <c r="O166" s="3" t="s">
        <v>454</v>
      </c>
      <c r="P166" s="3" t="s">
        <v>455</v>
      </c>
      <c r="Q166" s="3" t="s">
        <v>52</v>
      </c>
      <c r="R166" s="3"/>
      <c r="S166" s="3"/>
      <c r="T166" s="3"/>
      <c r="U166" s="3"/>
      <c r="V166" s="3" t="s">
        <v>209</v>
      </c>
      <c r="W166" s="3" t="s">
        <v>73</v>
      </c>
      <c r="X166" s="3" t="s">
        <v>74</v>
      </c>
      <c r="Y166" s="3" t="s">
        <v>116</v>
      </c>
      <c r="Z166" s="3"/>
      <c r="AA166" s="3"/>
      <c r="AB166" s="3"/>
      <c r="AC166" s="3"/>
      <c r="AD166" s="3" t="s">
        <v>48</v>
      </c>
      <c r="AE166" s="3" t="s">
        <v>48</v>
      </c>
      <c r="AF166" s="3" t="s">
        <v>48</v>
      </c>
      <c r="AG166" s="3" t="s">
        <v>48</v>
      </c>
      <c r="AH166" s="3" t="s">
        <v>48</v>
      </c>
      <c r="AI166" s="3" t="s">
        <v>48</v>
      </c>
    </row>
    <row r="167" hidden="1">
      <c r="A167" s="2">
        <v>44322.47779895834</v>
      </c>
      <c r="B167" s="3" t="s">
        <v>456</v>
      </c>
      <c r="C167" s="3" t="s">
        <v>29</v>
      </c>
      <c r="D167" s="3" t="s">
        <v>30</v>
      </c>
      <c r="E167" s="3">
        <f>if(Raw!D167="below 18",1,IF(Raw!D167="18-25",1,2))</f>
        <v>1</v>
      </c>
      <c r="F167" s="3" t="s">
        <v>31</v>
      </c>
      <c r="G167" s="3">
        <f t="shared" si="1"/>
        <v>1</v>
      </c>
      <c r="H167" s="3" t="s">
        <v>50</v>
      </c>
      <c r="I167" s="3" t="s">
        <v>55</v>
      </c>
      <c r="J167" s="3" t="s">
        <v>92</v>
      </c>
      <c r="K167" s="3" t="s">
        <v>35</v>
      </c>
      <c r="L167" s="3" t="s">
        <v>36</v>
      </c>
      <c r="M167" s="3" t="s">
        <v>64</v>
      </c>
      <c r="N167" s="3" t="s">
        <v>273</v>
      </c>
      <c r="O167" s="3" t="s">
        <v>131</v>
      </c>
      <c r="P167" s="3" t="s">
        <v>422</v>
      </c>
      <c r="Q167" s="3" t="s">
        <v>41</v>
      </c>
      <c r="R167" s="3" t="s">
        <v>82</v>
      </c>
      <c r="S167" s="3" t="s">
        <v>43</v>
      </c>
      <c r="T167" s="3" t="s">
        <v>74</v>
      </c>
      <c r="U167" s="3" t="s">
        <v>68</v>
      </c>
      <c r="V167" s="3"/>
      <c r="W167" s="3"/>
      <c r="X167" s="3"/>
      <c r="Y167" s="3"/>
      <c r="Z167" s="3"/>
      <c r="AA167" s="3"/>
      <c r="AB167" s="3"/>
      <c r="AC167" s="3"/>
      <c r="AD167" s="3" t="s">
        <v>41</v>
      </c>
      <c r="AE167" s="3" t="s">
        <v>41</v>
      </c>
      <c r="AF167" s="3" t="s">
        <v>41</v>
      </c>
      <c r="AG167" s="3" t="s">
        <v>41</v>
      </c>
      <c r="AH167" s="3" t="s">
        <v>41</v>
      </c>
      <c r="AI167" s="3" t="s">
        <v>41</v>
      </c>
    </row>
    <row r="168" hidden="1">
      <c r="A168" s="2">
        <v>44322.482536400465</v>
      </c>
      <c r="B168" s="3" t="s">
        <v>457</v>
      </c>
      <c r="C168" s="3" t="s">
        <v>29</v>
      </c>
      <c r="D168" s="3" t="s">
        <v>30</v>
      </c>
      <c r="E168" s="3">
        <f>if(Raw!D168="below 18",1,IF(Raw!D168="18-25",1,2))</f>
        <v>1</v>
      </c>
      <c r="F168" s="3" t="s">
        <v>85</v>
      </c>
      <c r="G168" s="3">
        <f t="shared" si="1"/>
        <v>2</v>
      </c>
      <c r="H168" s="3" t="s">
        <v>50</v>
      </c>
      <c r="I168" s="3" t="s">
        <v>55</v>
      </c>
      <c r="J168" s="3" t="s">
        <v>34</v>
      </c>
      <c r="K168" s="3" t="s">
        <v>35</v>
      </c>
      <c r="L168" s="3" t="s">
        <v>78</v>
      </c>
      <c r="M168" s="3" t="s">
        <v>105</v>
      </c>
      <c r="N168" s="3" t="s">
        <v>458</v>
      </c>
      <c r="O168" s="3" t="s">
        <v>459</v>
      </c>
      <c r="P168" s="3" t="s">
        <v>460</v>
      </c>
      <c r="Q168" s="3" t="s">
        <v>47</v>
      </c>
      <c r="R168" s="3"/>
      <c r="S168" s="3"/>
      <c r="T168" s="3"/>
      <c r="U168" s="3"/>
      <c r="V168" s="3"/>
      <c r="W168" s="3"/>
      <c r="X168" s="3"/>
      <c r="Y168" s="3"/>
      <c r="Z168" s="3" t="s">
        <v>82</v>
      </c>
      <c r="AA168" s="3" t="s">
        <v>56</v>
      </c>
      <c r="AB168" s="3" t="s">
        <v>74</v>
      </c>
      <c r="AC168" s="3" t="s">
        <v>68</v>
      </c>
      <c r="AD168" s="3" t="s">
        <v>47</v>
      </c>
      <c r="AE168" s="3" t="s">
        <v>47</v>
      </c>
      <c r="AF168" s="3" t="s">
        <v>47</v>
      </c>
      <c r="AG168" s="3" t="s">
        <v>47</v>
      </c>
      <c r="AH168" s="3" t="s">
        <v>47</v>
      </c>
      <c r="AI168" s="3" t="s">
        <v>47</v>
      </c>
    </row>
    <row r="169" hidden="1">
      <c r="A169" s="2">
        <v>44322.482022662036</v>
      </c>
      <c r="B169" s="3" t="s">
        <v>461</v>
      </c>
      <c r="C169" s="3" t="s">
        <v>62</v>
      </c>
      <c r="D169" s="3" t="s">
        <v>30</v>
      </c>
      <c r="E169" s="3">
        <f>if(Raw!D169="below 18",1,IF(Raw!D169="18-25",1,2))</f>
        <v>1</v>
      </c>
      <c r="F169" s="3" t="s">
        <v>31</v>
      </c>
      <c r="G169" s="3">
        <f t="shared" si="1"/>
        <v>1</v>
      </c>
      <c r="H169" s="3" t="s">
        <v>50</v>
      </c>
      <c r="I169" s="3" t="s">
        <v>55</v>
      </c>
      <c r="J169" s="3" t="s">
        <v>34</v>
      </c>
      <c r="K169" s="3" t="s">
        <v>35</v>
      </c>
      <c r="L169" s="3" t="s">
        <v>36</v>
      </c>
      <c r="M169" s="3" t="s">
        <v>105</v>
      </c>
      <c r="N169" s="3" t="s">
        <v>462</v>
      </c>
      <c r="O169" s="3" t="s">
        <v>126</v>
      </c>
      <c r="P169" s="3" t="s">
        <v>463</v>
      </c>
      <c r="Q169" s="3" t="s">
        <v>47</v>
      </c>
      <c r="R169" s="3"/>
      <c r="S169" s="3"/>
      <c r="T169" s="3"/>
      <c r="U169" s="3"/>
      <c r="V169" s="3"/>
      <c r="W169" s="3"/>
      <c r="X169" s="3"/>
      <c r="Y169" s="3"/>
      <c r="Z169" s="3" t="s">
        <v>55</v>
      </c>
      <c r="AA169" s="3" t="s">
        <v>43</v>
      </c>
      <c r="AB169" s="3" t="s">
        <v>74</v>
      </c>
      <c r="AC169" s="3" t="s">
        <v>68</v>
      </c>
      <c r="AD169" s="3" t="s">
        <v>41</v>
      </c>
      <c r="AE169" s="3" t="s">
        <v>48</v>
      </c>
      <c r="AF169" s="3" t="s">
        <v>47</v>
      </c>
      <c r="AG169" s="3" t="s">
        <v>48</v>
      </c>
      <c r="AH169" s="3" t="s">
        <v>47</v>
      </c>
      <c r="AI169" s="3" t="s">
        <v>47</v>
      </c>
    </row>
    <row r="170" hidden="1">
      <c r="A170" s="2">
        <v>44322.48267224537</v>
      </c>
      <c r="B170" s="3" t="s">
        <v>464</v>
      </c>
      <c r="C170" s="3" t="s">
        <v>62</v>
      </c>
      <c r="D170" s="3" t="s">
        <v>30</v>
      </c>
      <c r="E170" s="3">
        <f>if(Raw!D170="below 18",1,IF(Raw!D170="18-25",1,2))</f>
        <v>1</v>
      </c>
      <c r="F170" s="3" t="s">
        <v>31</v>
      </c>
      <c r="G170" s="3">
        <f t="shared" si="1"/>
        <v>1</v>
      </c>
      <c r="H170" s="3" t="s">
        <v>50</v>
      </c>
      <c r="I170" s="3" t="s">
        <v>55</v>
      </c>
      <c r="J170" s="3" t="s">
        <v>34</v>
      </c>
      <c r="K170" s="3" t="s">
        <v>35</v>
      </c>
      <c r="L170" s="3" t="s">
        <v>78</v>
      </c>
      <c r="M170" s="3" t="s">
        <v>105</v>
      </c>
      <c r="N170" s="3" t="s">
        <v>465</v>
      </c>
      <c r="O170" s="3" t="s">
        <v>71</v>
      </c>
      <c r="P170" s="3" t="s">
        <v>221</v>
      </c>
      <c r="Q170" s="3" t="s">
        <v>41</v>
      </c>
      <c r="R170" s="3" t="s">
        <v>42</v>
      </c>
      <c r="S170" s="3" t="s">
        <v>83</v>
      </c>
      <c r="T170" s="3" t="s">
        <v>74</v>
      </c>
      <c r="U170" s="3" t="s">
        <v>116</v>
      </c>
      <c r="V170" s="3"/>
      <c r="W170" s="3"/>
      <c r="X170" s="3"/>
      <c r="Y170" s="3"/>
      <c r="Z170" s="3"/>
      <c r="AA170" s="3"/>
      <c r="AB170" s="3"/>
      <c r="AC170" s="3"/>
      <c r="AD170" s="3" t="s">
        <v>41</v>
      </c>
      <c r="AE170" s="3" t="s">
        <v>41</v>
      </c>
      <c r="AF170" s="3" t="s">
        <v>48</v>
      </c>
      <c r="AG170" s="3" t="s">
        <v>46</v>
      </c>
      <c r="AH170" s="3" t="s">
        <v>161</v>
      </c>
      <c r="AI170" s="3" t="s">
        <v>47</v>
      </c>
    </row>
    <row r="171" hidden="1">
      <c r="A171" s="2">
        <v>44322.4835228588</v>
      </c>
      <c r="B171" s="3" t="s">
        <v>466</v>
      </c>
      <c r="C171" s="3" t="s">
        <v>29</v>
      </c>
      <c r="D171" s="3" t="s">
        <v>30</v>
      </c>
      <c r="E171" s="3">
        <f>if(Raw!D171="below 18",1,IF(Raw!D171="18-25",1,2))</f>
        <v>1</v>
      </c>
      <c r="F171" s="3" t="s">
        <v>31</v>
      </c>
      <c r="G171" s="3">
        <f t="shared" si="1"/>
        <v>1</v>
      </c>
      <c r="H171" s="3" t="s">
        <v>50</v>
      </c>
      <c r="I171" s="3" t="s">
        <v>42</v>
      </c>
      <c r="J171" s="3" t="s">
        <v>34</v>
      </c>
      <c r="K171" s="3" t="s">
        <v>104</v>
      </c>
      <c r="L171" s="3" t="s">
        <v>63</v>
      </c>
      <c r="M171" s="3" t="s">
        <v>86</v>
      </c>
      <c r="N171" s="3" t="s">
        <v>46</v>
      </c>
      <c r="O171" s="3" t="s">
        <v>148</v>
      </c>
      <c r="P171" s="3" t="s">
        <v>311</v>
      </c>
      <c r="Q171" s="3" t="s">
        <v>41</v>
      </c>
      <c r="R171" s="3" t="s">
        <v>55</v>
      </c>
      <c r="S171" s="3" t="s">
        <v>56</v>
      </c>
      <c r="T171" s="3" t="s">
        <v>74</v>
      </c>
      <c r="U171" s="3" t="s">
        <v>68</v>
      </c>
      <c r="V171" s="3"/>
      <c r="W171" s="3"/>
      <c r="X171" s="3"/>
      <c r="Y171" s="3"/>
      <c r="Z171" s="3"/>
      <c r="AA171" s="3"/>
      <c r="AB171" s="3"/>
      <c r="AC171" s="3"/>
      <c r="AD171" s="3" t="s">
        <v>41</v>
      </c>
      <c r="AE171" s="3" t="s">
        <v>46</v>
      </c>
      <c r="AF171" s="3" t="s">
        <v>46</v>
      </c>
      <c r="AG171" s="3" t="s">
        <v>41</v>
      </c>
      <c r="AH171" s="3" t="s">
        <v>41</v>
      </c>
      <c r="AI171" s="3" t="s">
        <v>46</v>
      </c>
    </row>
    <row r="172" hidden="1">
      <c r="A172" s="2">
        <v>44322.48360994213</v>
      </c>
      <c r="B172" s="3" t="s">
        <v>467</v>
      </c>
      <c r="C172" s="3" t="s">
        <v>62</v>
      </c>
      <c r="D172" s="3" t="s">
        <v>30</v>
      </c>
      <c r="E172" s="3">
        <f>if(Raw!D172="below 18",1,IF(Raw!D172="18-25",1,2))</f>
        <v>1</v>
      </c>
      <c r="F172" s="3" t="s">
        <v>31</v>
      </c>
      <c r="G172" s="3">
        <f t="shared" si="1"/>
        <v>1</v>
      </c>
      <c r="H172" s="3" t="s">
        <v>50</v>
      </c>
      <c r="I172" s="3" t="s">
        <v>42</v>
      </c>
      <c r="J172" s="3" t="s">
        <v>34</v>
      </c>
      <c r="K172" s="3" t="s">
        <v>51</v>
      </c>
      <c r="L172" s="3" t="s">
        <v>36</v>
      </c>
      <c r="M172" s="3" t="s">
        <v>37</v>
      </c>
      <c r="N172" s="3" t="s">
        <v>468</v>
      </c>
      <c r="O172" s="3" t="s">
        <v>126</v>
      </c>
      <c r="P172" s="3" t="s">
        <v>190</v>
      </c>
      <c r="Q172" s="3" t="s">
        <v>41</v>
      </c>
      <c r="R172" s="3" t="s">
        <v>209</v>
      </c>
      <c r="S172" s="3" t="s">
        <v>67</v>
      </c>
      <c r="T172" s="3" t="s">
        <v>44</v>
      </c>
      <c r="U172" s="3" t="s">
        <v>68</v>
      </c>
      <c r="V172" s="3"/>
      <c r="W172" s="3"/>
      <c r="X172" s="3"/>
      <c r="Y172" s="3"/>
      <c r="Z172" s="3"/>
      <c r="AA172" s="3"/>
      <c r="AB172" s="3"/>
      <c r="AC172" s="3"/>
      <c r="AD172" s="3" t="s">
        <v>41</v>
      </c>
      <c r="AE172" s="3" t="s">
        <v>41</v>
      </c>
      <c r="AF172" s="3" t="s">
        <v>41</v>
      </c>
      <c r="AG172" s="3" t="s">
        <v>41</v>
      </c>
      <c r="AH172" s="3" t="s">
        <v>41</v>
      </c>
      <c r="AI172" s="3" t="s">
        <v>41</v>
      </c>
    </row>
    <row r="173" hidden="1">
      <c r="A173" s="2">
        <v>44322.485021817134</v>
      </c>
      <c r="B173" s="3" t="s">
        <v>469</v>
      </c>
      <c r="C173" s="3" t="s">
        <v>62</v>
      </c>
      <c r="D173" s="3" t="s">
        <v>30</v>
      </c>
      <c r="E173" s="3">
        <f>if(Raw!D173="below 18",1,IF(Raw!D173="18-25",1,2))</f>
        <v>1</v>
      </c>
      <c r="F173" s="3" t="s">
        <v>31</v>
      </c>
      <c r="G173" s="3">
        <f t="shared" si="1"/>
        <v>1</v>
      </c>
      <c r="H173" s="3" t="s">
        <v>50</v>
      </c>
      <c r="I173" s="3" t="s">
        <v>55</v>
      </c>
      <c r="J173" s="3" t="s">
        <v>92</v>
      </c>
      <c r="K173" s="3" t="s">
        <v>51</v>
      </c>
      <c r="L173" s="3" t="s">
        <v>36</v>
      </c>
      <c r="M173" s="3" t="s">
        <v>37</v>
      </c>
      <c r="N173" s="3" t="s">
        <v>470</v>
      </c>
      <c r="O173" s="3" t="s">
        <v>192</v>
      </c>
      <c r="P173" s="3" t="s">
        <v>41</v>
      </c>
      <c r="Q173" s="3" t="s">
        <v>41</v>
      </c>
      <c r="R173" s="3" t="s">
        <v>55</v>
      </c>
      <c r="S173" s="3" t="s">
        <v>83</v>
      </c>
      <c r="T173" s="3" t="s">
        <v>74</v>
      </c>
      <c r="U173" s="3" t="s">
        <v>120</v>
      </c>
      <c r="V173" s="3"/>
      <c r="W173" s="3"/>
      <c r="X173" s="3"/>
      <c r="Y173" s="3"/>
      <c r="Z173" s="3"/>
      <c r="AA173" s="3"/>
      <c r="AB173" s="3"/>
      <c r="AC173" s="3"/>
      <c r="AD173" s="3" t="s">
        <v>41</v>
      </c>
      <c r="AE173" s="3" t="s">
        <v>41</v>
      </c>
      <c r="AF173" s="3" t="s">
        <v>46</v>
      </c>
      <c r="AG173" s="3" t="s">
        <v>47</v>
      </c>
      <c r="AH173" s="3" t="s">
        <v>109</v>
      </c>
      <c r="AI173" s="3" t="s">
        <v>41</v>
      </c>
    </row>
    <row r="174">
      <c r="A174" s="2">
        <v>44322.48553626158</v>
      </c>
      <c r="B174" s="3" t="s">
        <v>471</v>
      </c>
      <c r="C174" s="3" t="s">
        <v>62</v>
      </c>
      <c r="D174" s="3" t="s">
        <v>30</v>
      </c>
      <c r="E174" s="3">
        <f>if(Raw!D174="below 18",1,IF(Raw!D174="18-25",1,2))</f>
        <v>1</v>
      </c>
      <c r="F174" s="3" t="s">
        <v>31</v>
      </c>
      <c r="G174" s="3">
        <f t="shared" si="1"/>
        <v>1</v>
      </c>
      <c r="H174" s="3" t="s">
        <v>50</v>
      </c>
      <c r="I174" s="3" t="s">
        <v>42</v>
      </c>
      <c r="J174" s="3" t="s">
        <v>34</v>
      </c>
      <c r="K174" s="3" t="s">
        <v>140</v>
      </c>
      <c r="L174" s="3" t="s">
        <v>78</v>
      </c>
      <c r="M174" s="3" t="s">
        <v>105</v>
      </c>
      <c r="N174" s="3" t="s">
        <v>197</v>
      </c>
      <c r="O174" s="3" t="s">
        <v>348</v>
      </c>
      <c r="P174" s="3" t="s">
        <v>102</v>
      </c>
      <c r="Q174" s="3" t="s">
        <v>52</v>
      </c>
      <c r="R174" s="3"/>
      <c r="S174" s="3"/>
      <c r="T174" s="3"/>
      <c r="U174" s="3"/>
      <c r="V174" s="3" t="s">
        <v>42</v>
      </c>
      <c r="W174" s="3" t="s">
        <v>88</v>
      </c>
      <c r="X174" s="3" t="s">
        <v>74</v>
      </c>
      <c r="Y174" s="3" t="s">
        <v>68</v>
      </c>
      <c r="Z174" s="3"/>
      <c r="AA174" s="3"/>
      <c r="AB174" s="3"/>
      <c r="AC174" s="3"/>
      <c r="AD174" s="3" t="s">
        <v>48</v>
      </c>
      <c r="AE174" s="3" t="s">
        <v>48</v>
      </c>
      <c r="AF174" s="3" t="s">
        <v>48</v>
      </c>
      <c r="AG174" s="3" t="s">
        <v>48</v>
      </c>
      <c r="AH174" s="3" t="s">
        <v>47</v>
      </c>
      <c r="AI174" s="3" t="s">
        <v>48</v>
      </c>
    </row>
    <row r="175" hidden="1">
      <c r="A175" s="2">
        <v>44322.48735821759</v>
      </c>
      <c r="B175" s="3" t="s">
        <v>472</v>
      </c>
      <c r="C175" s="3" t="s">
        <v>62</v>
      </c>
      <c r="D175" s="3" t="s">
        <v>30</v>
      </c>
      <c r="E175" s="3">
        <f>if(Raw!D175="below 18",1,IF(Raw!D175="18-25",1,2))</f>
        <v>1</v>
      </c>
      <c r="F175" s="3" t="s">
        <v>31</v>
      </c>
      <c r="G175" s="3">
        <f t="shared" si="1"/>
        <v>1</v>
      </c>
      <c r="H175" s="3" t="s">
        <v>50</v>
      </c>
      <c r="I175" s="3" t="s">
        <v>42</v>
      </c>
      <c r="J175" s="3" t="s">
        <v>34</v>
      </c>
      <c r="K175" s="3" t="s">
        <v>51</v>
      </c>
      <c r="L175" s="3" t="s">
        <v>36</v>
      </c>
      <c r="M175" s="3" t="s">
        <v>37</v>
      </c>
      <c r="N175" s="3" t="s">
        <v>243</v>
      </c>
      <c r="O175" s="3" t="s">
        <v>192</v>
      </c>
      <c r="P175" s="3" t="s">
        <v>303</v>
      </c>
      <c r="Q175" s="3" t="s">
        <v>47</v>
      </c>
      <c r="R175" s="3"/>
      <c r="S175" s="3"/>
      <c r="T175" s="3"/>
      <c r="U175" s="3"/>
      <c r="V175" s="3"/>
      <c r="W175" s="3"/>
      <c r="X175" s="3"/>
      <c r="Y175" s="3"/>
      <c r="Z175" s="3" t="s">
        <v>55</v>
      </c>
      <c r="AA175" s="3" t="s">
        <v>56</v>
      </c>
      <c r="AB175" s="3" t="s">
        <v>44</v>
      </c>
      <c r="AC175" s="3" t="s">
        <v>45</v>
      </c>
      <c r="AD175" s="3" t="s">
        <v>41</v>
      </c>
      <c r="AE175" s="3" t="s">
        <v>47</v>
      </c>
      <c r="AF175" s="3" t="s">
        <v>47</v>
      </c>
      <c r="AG175" s="3" t="s">
        <v>41</v>
      </c>
      <c r="AH175" s="3" t="s">
        <v>46</v>
      </c>
      <c r="AI175" s="3" t="s">
        <v>47</v>
      </c>
    </row>
    <row r="176">
      <c r="A176" s="2">
        <v>44322.489222476856</v>
      </c>
      <c r="B176" s="3" t="s">
        <v>473</v>
      </c>
      <c r="C176" s="3" t="s">
        <v>62</v>
      </c>
      <c r="D176" s="3" t="s">
        <v>100</v>
      </c>
      <c r="E176" s="3">
        <f>if(Raw!D176="below 18",1,IF(Raw!D176="18-25",1,2))</f>
        <v>2</v>
      </c>
      <c r="F176" s="3" t="s">
        <v>85</v>
      </c>
      <c r="G176" s="3">
        <f t="shared" si="1"/>
        <v>2</v>
      </c>
      <c r="H176" s="3" t="s">
        <v>192</v>
      </c>
      <c r="I176" s="3" t="s">
        <v>55</v>
      </c>
      <c r="J176" s="3" t="s">
        <v>34</v>
      </c>
      <c r="K176" s="3" t="s">
        <v>35</v>
      </c>
      <c r="L176" s="3" t="s">
        <v>86</v>
      </c>
      <c r="M176" s="3" t="s">
        <v>105</v>
      </c>
      <c r="N176" s="3" t="s">
        <v>474</v>
      </c>
      <c r="O176" s="3" t="s">
        <v>192</v>
      </c>
      <c r="P176" s="3" t="s">
        <v>66</v>
      </c>
      <c r="Q176" s="3" t="s">
        <v>52</v>
      </c>
      <c r="R176" s="3"/>
      <c r="S176" s="3"/>
      <c r="T176" s="3"/>
      <c r="U176" s="3"/>
      <c r="V176" s="3" t="s">
        <v>42</v>
      </c>
      <c r="W176" s="3" t="s">
        <v>88</v>
      </c>
      <c r="X176" s="3" t="s">
        <v>74</v>
      </c>
      <c r="Y176" s="3" t="s">
        <v>45</v>
      </c>
      <c r="Z176" s="3"/>
      <c r="AA176" s="3"/>
      <c r="AB176" s="3"/>
      <c r="AC176" s="3"/>
      <c r="AD176" s="3" t="s">
        <v>48</v>
      </c>
      <c r="AE176" s="3" t="s">
        <v>48</v>
      </c>
      <c r="AF176" s="3" t="s">
        <v>48</v>
      </c>
      <c r="AG176" s="3" t="s">
        <v>48</v>
      </c>
      <c r="AH176" s="3" t="s">
        <v>48</v>
      </c>
      <c r="AI176" s="3" t="s">
        <v>48</v>
      </c>
    </row>
    <row r="177">
      <c r="A177" s="2">
        <v>44322.492505208334</v>
      </c>
      <c r="B177" s="3" t="s">
        <v>475</v>
      </c>
      <c r="C177" s="3" t="s">
        <v>62</v>
      </c>
      <c r="D177" s="3" t="s">
        <v>30</v>
      </c>
      <c r="E177" s="3">
        <f>if(Raw!D177="below 18",1,IF(Raw!D177="18-25",1,2))</f>
        <v>1</v>
      </c>
      <c r="F177" s="3" t="s">
        <v>192</v>
      </c>
      <c r="G177" s="3">
        <f t="shared" si="1"/>
        <v>2</v>
      </c>
      <c r="H177" s="3" t="s">
        <v>50</v>
      </c>
      <c r="I177" s="3" t="s">
        <v>33</v>
      </c>
      <c r="J177" s="3" t="s">
        <v>34</v>
      </c>
      <c r="K177" s="3" t="s">
        <v>104</v>
      </c>
      <c r="L177" s="3" t="s">
        <v>36</v>
      </c>
      <c r="M177" s="3" t="s">
        <v>37</v>
      </c>
      <c r="N177" s="3" t="s">
        <v>47</v>
      </c>
      <c r="O177" s="3" t="s">
        <v>131</v>
      </c>
      <c r="P177" s="3" t="s">
        <v>476</v>
      </c>
      <c r="Q177" s="3" t="s">
        <v>52</v>
      </c>
      <c r="R177" s="3"/>
      <c r="S177" s="3"/>
      <c r="T177" s="3"/>
      <c r="U177" s="3"/>
      <c r="V177" s="3" t="s">
        <v>77</v>
      </c>
      <c r="W177" s="3" t="s">
        <v>67</v>
      </c>
      <c r="X177" s="3" t="s">
        <v>44</v>
      </c>
      <c r="Y177" s="3" t="s">
        <v>68</v>
      </c>
      <c r="Z177" s="3"/>
      <c r="AA177" s="3"/>
      <c r="AB177" s="3"/>
      <c r="AC177" s="3"/>
      <c r="AD177" s="3" t="s">
        <v>75</v>
      </c>
      <c r="AE177" s="3" t="s">
        <v>128</v>
      </c>
      <c r="AF177" s="3" t="s">
        <v>57</v>
      </c>
      <c r="AG177" s="3" t="s">
        <v>75</v>
      </c>
      <c r="AH177" s="3" t="s">
        <v>57</v>
      </c>
      <c r="AI177" s="3" t="s">
        <v>129</v>
      </c>
    </row>
    <row r="178">
      <c r="A178" s="2">
        <v>44322.494558680555</v>
      </c>
      <c r="B178" s="3" t="s">
        <v>477</v>
      </c>
      <c r="C178" s="3" t="s">
        <v>62</v>
      </c>
      <c r="D178" s="3" t="s">
        <v>30</v>
      </c>
      <c r="E178" s="3">
        <f>if(Raw!D178="below 18",1,IF(Raw!D178="18-25",1,2))</f>
        <v>1</v>
      </c>
      <c r="F178" s="3" t="s">
        <v>31</v>
      </c>
      <c r="G178" s="3">
        <f t="shared" si="1"/>
        <v>1</v>
      </c>
      <c r="H178" s="3" t="s">
        <v>32</v>
      </c>
      <c r="I178" s="3" t="s">
        <v>55</v>
      </c>
      <c r="J178" s="3" t="s">
        <v>34</v>
      </c>
      <c r="K178" s="3" t="s">
        <v>35</v>
      </c>
      <c r="L178" s="3" t="s">
        <v>78</v>
      </c>
      <c r="M178" s="3" t="s">
        <v>105</v>
      </c>
      <c r="N178" s="3" t="s">
        <v>146</v>
      </c>
      <c r="O178" s="3" t="s">
        <v>126</v>
      </c>
      <c r="P178" s="3" t="s">
        <v>135</v>
      </c>
      <c r="Q178" s="3" t="s">
        <v>52</v>
      </c>
      <c r="R178" s="3"/>
      <c r="S178" s="3"/>
      <c r="T178" s="3"/>
      <c r="U178" s="3"/>
      <c r="V178" s="3" t="s">
        <v>55</v>
      </c>
      <c r="W178" s="3" t="s">
        <v>88</v>
      </c>
      <c r="X178" s="3" t="s">
        <v>74</v>
      </c>
      <c r="Y178" s="3" t="s">
        <v>68</v>
      </c>
      <c r="Z178" s="3"/>
      <c r="AA178" s="3"/>
      <c r="AB178" s="3"/>
      <c r="AC178" s="3"/>
      <c r="AD178" s="3" t="s">
        <v>48</v>
      </c>
      <c r="AE178" s="3" t="s">
        <v>48</v>
      </c>
      <c r="AF178" s="3" t="s">
        <v>47</v>
      </c>
      <c r="AG178" s="3" t="s">
        <v>41</v>
      </c>
      <c r="AH178" s="3" t="s">
        <v>41</v>
      </c>
      <c r="AI178" s="3" t="s">
        <v>58</v>
      </c>
    </row>
    <row r="179">
      <c r="A179" s="2">
        <v>44322.49471262732</v>
      </c>
      <c r="B179" s="3" t="s">
        <v>478</v>
      </c>
      <c r="C179" s="3" t="s">
        <v>62</v>
      </c>
      <c r="D179" s="3" t="s">
        <v>30</v>
      </c>
      <c r="E179" s="3">
        <f>if(Raw!D179="below 18",1,IF(Raw!D179="18-25",1,2))</f>
        <v>1</v>
      </c>
      <c r="F179" s="3" t="s">
        <v>31</v>
      </c>
      <c r="G179" s="3">
        <f t="shared" si="1"/>
        <v>1</v>
      </c>
      <c r="H179" s="3" t="s">
        <v>50</v>
      </c>
      <c r="I179" s="3" t="s">
        <v>55</v>
      </c>
      <c r="J179" s="3" t="s">
        <v>34</v>
      </c>
      <c r="K179" s="3" t="s">
        <v>35</v>
      </c>
      <c r="L179" s="3" t="s">
        <v>63</v>
      </c>
      <c r="M179" s="3" t="s">
        <v>64</v>
      </c>
      <c r="N179" s="3" t="s">
        <v>479</v>
      </c>
      <c r="O179" s="3" t="s">
        <v>480</v>
      </c>
      <c r="P179" s="3" t="s">
        <v>160</v>
      </c>
      <c r="Q179" s="3" t="s">
        <v>52</v>
      </c>
      <c r="R179" s="3"/>
      <c r="S179" s="3"/>
      <c r="T179" s="3"/>
      <c r="U179" s="3"/>
      <c r="V179" s="3" t="s">
        <v>82</v>
      </c>
      <c r="W179" s="3" t="s">
        <v>43</v>
      </c>
      <c r="X179" s="3" t="s">
        <v>44</v>
      </c>
      <c r="Y179" s="3" t="s">
        <v>68</v>
      </c>
      <c r="Z179" s="3"/>
      <c r="AA179" s="3"/>
      <c r="AB179" s="3"/>
      <c r="AC179" s="3"/>
      <c r="AD179" s="3" t="s">
        <v>48</v>
      </c>
      <c r="AE179" s="3" t="s">
        <v>48</v>
      </c>
      <c r="AF179" s="3" t="s">
        <v>46</v>
      </c>
      <c r="AG179" s="3" t="s">
        <v>48</v>
      </c>
      <c r="AH179" s="3" t="s">
        <v>48</v>
      </c>
      <c r="AI179" s="3" t="s">
        <v>48</v>
      </c>
    </row>
    <row r="180" hidden="1">
      <c r="A180" s="2">
        <v>44322.49546253472</v>
      </c>
      <c r="B180" s="3" t="s">
        <v>481</v>
      </c>
      <c r="C180" s="3" t="s">
        <v>29</v>
      </c>
      <c r="D180" s="3" t="s">
        <v>30</v>
      </c>
      <c r="E180" s="3">
        <f>if(Raw!D180="below 18",1,IF(Raw!D180="18-25",1,2))</f>
        <v>1</v>
      </c>
      <c r="F180" s="3" t="s">
        <v>31</v>
      </c>
      <c r="G180" s="3">
        <f t="shared" si="1"/>
        <v>1</v>
      </c>
      <c r="H180" s="3" t="s">
        <v>50</v>
      </c>
      <c r="I180" s="3" t="s">
        <v>55</v>
      </c>
      <c r="J180" s="3" t="s">
        <v>34</v>
      </c>
      <c r="K180" s="3" t="s">
        <v>35</v>
      </c>
      <c r="L180" s="3" t="s">
        <v>78</v>
      </c>
      <c r="M180" s="3" t="s">
        <v>105</v>
      </c>
      <c r="N180" s="3" t="s">
        <v>46</v>
      </c>
      <c r="O180" s="3" t="s">
        <v>181</v>
      </c>
      <c r="P180" s="3" t="s">
        <v>482</v>
      </c>
      <c r="Q180" s="3" t="s">
        <v>41</v>
      </c>
      <c r="R180" s="3" t="s">
        <v>42</v>
      </c>
      <c r="S180" s="3" t="s">
        <v>67</v>
      </c>
      <c r="T180" s="3" t="s">
        <v>44</v>
      </c>
      <c r="U180" s="3" t="s">
        <v>68</v>
      </c>
      <c r="V180" s="3"/>
      <c r="W180" s="3"/>
      <c r="X180" s="3"/>
      <c r="Y180" s="3"/>
      <c r="Z180" s="3"/>
      <c r="AA180" s="3"/>
      <c r="AB180" s="3"/>
      <c r="AC180" s="3"/>
      <c r="AD180" s="3" t="s">
        <v>41</v>
      </c>
      <c r="AE180" s="3" t="s">
        <v>46</v>
      </c>
      <c r="AF180" s="3" t="s">
        <v>46</v>
      </c>
      <c r="AG180" s="3" t="s">
        <v>46</v>
      </c>
      <c r="AH180" s="3" t="s">
        <v>46</v>
      </c>
      <c r="AI180" s="3" t="s">
        <v>46</v>
      </c>
    </row>
    <row r="181">
      <c r="A181" s="2">
        <v>44322.49694113426</v>
      </c>
      <c r="B181" s="3"/>
      <c r="C181" s="3" t="s">
        <v>29</v>
      </c>
      <c r="D181" s="3" t="s">
        <v>179</v>
      </c>
      <c r="E181" s="3">
        <f>if(Raw!D181="below 18",1,IF(Raw!D181="18-25",1,2))</f>
        <v>2</v>
      </c>
      <c r="F181" s="3" t="s">
        <v>180</v>
      </c>
      <c r="G181" s="3">
        <f t="shared" si="1"/>
        <v>2</v>
      </c>
      <c r="H181" s="3" t="s">
        <v>50</v>
      </c>
      <c r="I181" s="3" t="s">
        <v>55</v>
      </c>
      <c r="J181" s="3" t="s">
        <v>92</v>
      </c>
      <c r="K181" s="3" t="s">
        <v>140</v>
      </c>
      <c r="L181" s="3" t="s">
        <v>63</v>
      </c>
      <c r="M181" s="3" t="s">
        <v>64</v>
      </c>
      <c r="N181" s="3" t="s">
        <v>231</v>
      </c>
      <c r="O181" s="3" t="s">
        <v>454</v>
      </c>
      <c r="P181" s="3" t="s">
        <v>455</v>
      </c>
      <c r="Q181" s="3" t="s">
        <v>52</v>
      </c>
      <c r="R181" s="3"/>
      <c r="S181" s="3"/>
      <c r="T181" s="3"/>
      <c r="U181" s="3"/>
      <c r="V181" s="3" t="s">
        <v>209</v>
      </c>
      <c r="W181" s="3" t="s">
        <v>73</v>
      </c>
      <c r="X181" s="3" t="s">
        <v>74</v>
      </c>
      <c r="Y181" s="3" t="s">
        <v>116</v>
      </c>
      <c r="Z181" s="3"/>
      <c r="AA181" s="3"/>
      <c r="AB181" s="3"/>
      <c r="AC181" s="3"/>
      <c r="AD181" s="3" t="s">
        <v>48</v>
      </c>
      <c r="AE181" s="3" t="s">
        <v>48</v>
      </c>
      <c r="AF181" s="3" t="s">
        <v>48</v>
      </c>
      <c r="AG181" s="3" t="s">
        <v>48</v>
      </c>
      <c r="AH181" s="3" t="s">
        <v>48</v>
      </c>
      <c r="AI181" s="3" t="s">
        <v>48</v>
      </c>
    </row>
    <row r="182">
      <c r="A182" s="2">
        <v>44322.57991991898</v>
      </c>
      <c r="B182" s="3" t="s">
        <v>483</v>
      </c>
      <c r="C182" s="3" t="s">
        <v>62</v>
      </c>
      <c r="D182" s="3" t="s">
        <v>100</v>
      </c>
      <c r="E182" s="3">
        <f>if(Raw!D182="below 18",1,IF(Raw!D182="18-25",1,2))</f>
        <v>2</v>
      </c>
      <c r="F182" s="3" t="s">
        <v>85</v>
      </c>
      <c r="G182" s="3">
        <f t="shared" si="1"/>
        <v>2</v>
      </c>
      <c r="H182" s="3" t="s">
        <v>32</v>
      </c>
      <c r="I182" s="3" t="s">
        <v>55</v>
      </c>
      <c r="J182" s="3" t="s">
        <v>34</v>
      </c>
      <c r="K182" s="3" t="s">
        <v>35</v>
      </c>
      <c r="L182" s="3" t="s">
        <v>36</v>
      </c>
      <c r="M182" s="3" t="s">
        <v>105</v>
      </c>
      <c r="N182" s="3" t="s">
        <v>484</v>
      </c>
      <c r="O182" s="3" t="s">
        <v>485</v>
      </c>
      <c r="P182" s="3" t="s">
        <v>385</v>
      </c>
      <c r="Q182" s="3" t="s">
        <v>52</v>
      </c>
      <c r="R182" s="3"/>
      <c r="S182" s="3"/>
      <c r="T182" s="3"/>
      <c r="U182" s="3"/>
      <c r="V182" s="3" t="s">
        <v>77</v>
      </c>
      <c r="W182" s="3" t="s">
        <v>73</v>
      </c>
      <c r="X182" s="3" t="s">
        <v>74</v>
      </c>
      <c r="Y182" s="3" t="s">
        <v>45</v>
      </c>
      <c r="Z182" s="3"/>
      <c r="AA182" s="3"/>
      <c r="AB182" s="3"/>
      <c r="AC182" s="3"/>
      <c r="AD182" s="3" t="s">
        <v>48</v>
      </c>
      <c r="AE182" s="3" t="s">
        <v>48</v>
      </c>
      <c r="AF182" s="3" t="s">
        <v>48</v>
      </c>
      <c r="AG182" s="3" t="s">
        <v>48</v>
      </c>
      <c r="AH182" s="3" t="s">
        <v>48</v>
      </c>
      <c r="AI182" s="3" t="s">
        <v>48</v>
      </c>
    </row>
    <row r="183" hidden="1">
      <c r="A183" s="2">
        <v>44322.597136331024</v>
      </c>
      <c r="B183" s="3"/>
      <c r="C183" s="3" t="s">
        <v>29</v>
      </c>
      <c r="D183" s="3" t="s">
        <v>287</v>
      </c>
      <c r="E183" s="3">
        <f>if(Raw!D183="below 18",1,IF(Raw!D183="18-25",1,2))</f>
        <v>2</v>
      </c>
      <c r="F183" s="3" t="s">
        <v>192</v>
      </c>
      <c r="G183" s="3">
        <f t="shared" si="1"/>
        <v>2</v>
      </c>
      <c r="H183" s="3" t="s">
        <v>32</v>
      </c>
      <c r="I183" s="3" t="s">
        <v>55</v>
      </c>
      <c r="J183" s="3" t="s">
        <v>92</v>
      </c>
      <c r="K183" s="3" t="s">
        <v>35</v>
      </c>
      <c r="L183" s="3" t="s">
        <v>86</v>
      </c>
      <c r="M183" s="3" t="s">
        <v>37</v>
      </c>
      <c r="N183" s="3" t="s">
        <v>46</v>
      </c>
      <c r="O183" s="3" t="s">
        <v>486</v>
      </c>
      <c r="P183" s="3" t="s">
        <v>487</v>
      </c>
      <c r="Q183" s="3" t="s">
        <v>41</v>
      </c>
      <c r="R183" s="3" t="s">
        <v>77</v>
      </c>
      <c r="S183" s="3" t="s">
        <v>56</v>
      </c>
      <c r="T183" s="3" t="s">
        <v>74</v>
      </c>
      <c r="U183" s="3" t="s">
        <v>120</v>
      </c>
      <c r="V183" s="3"/>
      <c r="W183" s="3"/>
      <c r="X183" s="3"/>
      <c r="Y183" s="3"/>
      <c r="Z183" s="3"/>
      <c r="AA183" s="3"/>
      <c r="AB183" s="3"/>
      <c r="AC183" s="3"/>
      <c r="AD183" s="3" t="s">
        <v>41</v>
      </c>
      <c r="AE183" s="3" t="s">
        <v>129</v>
      </c>
      <c r="AF183" s="3" t="s">
        <v>150</v>
      </c>
      <c r="AG183" s="3" t="s">
        <v>488</v>
      </c>
      <c r="AH183" s="3" t="s">
        <v>129</v>
      </c>
      <c r="AI183" s="3" t="s">
        <v>41</v>
      </c>
    </row>
    <row r="184" hidden="1">
      <c r="A184" s="2">
        <v>44322.597258090274</v>
      </c>
      <c r="B184" s="3" t="s">
        <v>489</v>
      </c>
      <c r="C184" s="3" t="s">
        <v>62</v>
      </c>
      <c r="D184" s="3" t="s">
        <v>30</v>
      </c>
      <c r="E184" s="3">
        <f>if(Raw!D184="below 18",1,IF(Raw!D184="18-25",1,2))</f>
        <v>1</v>
      </c>
      <c r="F184" s="3" t="s">
        <v>31</v>
      </c>
      <c r="G184" s="3">
        <f t="shared" si="1"/>
        <v>1</v>
      </c>
      <c r="H184" s="3" t="s">
        <v>50</v>
      </c>
      <c r="I184" s="3" t="s">
        <v>55</v>
      </c>
      <c r="J184" s="3" t="s">
        <v>34</v>
      </c>
      <c r="K184" s="3" t="s">
        <v>35</v>
      </c>
      <c r="L184" s="3" t="s">
        <v>78</v>
      </c>
      <c r="M184" s="3" t="s">
        <v>105</v>
      </c>
      <c r="N184" s="3" t="s">
        <v>490</v>
      </c>
      <c r="O184" s="3" t="s">
        <v>131</v>
      </c>
      <c r="P184" s="3" t="s">
        <v>41</v>
      </c>
      <c r="Q184" s="3" t="s">
        <v>41</v>
      </c>
      <c r="R184" s="3" t="s">
        <v>55</v>
      </c>
      <c r="S184" s="3" t="s">
        <v>83</v>
      </c>
      <c r="T184" s="3" t="s">
        <v>74</v>
      </c>
      <c r="U184" s="3" t="s">
        <v>68</v>
      </c>
      <c r="V184" s="3"/>
      <c r="W184" s="3"/>
      <c r="X184" s="3"/>
      <c r="Y184" s="3"/>
      <c r="Z184" s="3"/>
      <c r="AA184" s="3"/>
      <c r="AB184" s="3"/>
      <c r="AC184" s="3"/>
      <c r="AD184" s="3" t="s">
        <v>41</v>
      </c>
      <c r="AE184" s="3" t="s">
        <v>41</v>
      </c>
      <c r="AF184" s="3" t="s">
        <v>41</v>
      </c>
      <c r="AG184" s="3" t="s">
        <v>41</v>
      </c>
      <c r="AH184" s="3" t="s">
        <v>41</v>
      </c>
      <c r="AI184" s="3" t="s">
        <v>41</v>
      </c>
    </row>
    <row r="185" hidden="1">
      <c r="A185" s="2">
        <v>44322.600406909725</v>
      </c>
      <c r="B185" s="3"/>
      <c r="C185" s="3" t="s">
        <v>62</v>
      </c>
      <c r="D185" s="3" t="s">
        <v>287</v>
      </c>
      <c r="E185" s="3">
        <f>if(Raw!D185="below 18",1,IF(Raw!D185="18-25",1,2))</f>
        <v>2</v>
      </c>
      <c r="F185" s="3" t="s">
        <v>192</v>
      </c>
      <c r="G185" s="3">
        <f t="shared" si="1"/>
        <v>2</v>
      </c>
      <c r="H185" s="3" t="s">
        <v>32</v>
      </c>
      <c r="I185" s="3" t="s">
        <v>55</v>
      </c>
      <c r="J185" s="3" t="s">
        <v>92</v>
      </c>
      <c r="K185" s="3" t="s">
        <v>35</v>
      </c>
      <c r="L185" s="3" t="s">
        <v>86</v>
      </c>
      <c r="M185" s="3" t="s">
        <v>105</v>
      </c>
      <c r="N185" s="3" t="s">
        <v>474</v>
      </c>
      <c r="O185" s="3" t="s">
        <v>169</v>
      </c>
      <c r="P185" s="3" t="s">
        <v>169</v>
      </c>
      <c r="Q185" s="3" t="s">
        <v>41</v>
      </c>
      <c r="R185" s="3" t="s">
        <v>55</v>
      </c>
      <c r="S185" s="3" t="s">
        <v>67</v>
      </c>
      <c r="T185" s="3" t="s">
        <v>74</v>
      </c>
      <c r="U185" s="3" t="s">
        <v>116</v>
      </c>
      <c r="V185" s="3"/>
      <c r="W185" s="3"/>
      <c r="X185" s="3"/>
      <c r="Y185" s="3"/>
      <c r="Z185" s="3"/>
      <c r="AA185" s="3"/>
      <c r="AB185" s="3"/>
      <c r="AC185" s="3"/>
      <c r="AD185" s="3" t="s">
        <v>41</v>
      </c>
      <c r="AE185" s="3" t="s">
        <v>41</v>
      </c>
      <c r="AF185" s="3" t="s">
        <v>41</v>
      </c>
      <c r="AG185" s="3" t="s">
        <v>41</v>
      </c>
      <c r="AH185" s="3" t="s">
        <v>41</v>
      </c>
      <c r="AI185" s="3" t="s">
        <v>41</v>
      </c>
    </row>
    <row r="186">
      <c r="A186" s="2">
        <v>44322.62213979167</v>
      </c>
      <c r="B186" s="3" t="s">
        <v>491</v>
      </c>
      <c r="C186" s="3" t="s">
        <v>29</v>
      </c>
      <c r="D186" s="3" t="s">
        <v>30</v>
      </c>
      <c r="E186" s="3">
        <f>if(Raw!D186="below 18",1,IF(Raw!D186="18-25",1,2))</f>
        <v>1</v>
      </c>
      <c r="F186" s="3" t="s">
        <v>31</v>
      </c>
      <c r="G186" s="3">
        <f t="shared" si="1"/>
        <v>1</v>
      </c>
      <c r="H186" s="3" t="s">
        <v>50</v>
      </c>
      <c r="I186" s="3" t="s">
        <v>42</v>
      </c>
      <c r="J186" s="3" t="s">
        <v>34</v>
      </c>
      <c r="K186" s="3" t="s">
        <v>51</v>
      </c>
      <c r="L186" s="3" t="s">
        <v>36</v>
      </c>
      <c r="M186" s="3" t="s">
        <v>64</v>
      </c>
      <c r="N186" s="3" t="s">
        <v>46</v>
      </c>
      <c r="O186" s="3" t="s">
        <v>46</v>
      </c>
      <c r="P186" s="3" t="s">
        <v>41</v>
      </c>
      <c r="Q186" s="3" t="s">
        <v>41</v>
      </c>
      <c r="R186" s="3" t="s">
        <v>42</v>
      </c>
      <c r="S186" s="3" t="s">
        <v>83</v>
      </c>
      <c r="T186" s="3" t="s">
        <v>44</v>
      </c>
      <c r="U186" s="3" t="s">
        <v>45</v>
      </c>
      <c r="V186" s="3"/>
      <c r="W186" s="3"/>
      <c r="X186" s="3"/>
      <c r="Y186" s="3"/>
      <c r="Z186" s="3"/>
      <c r="AA186" s="3"/>
      <c r="AB186" s="3"/>
      <c r="AC186" s="3"/>
      <c r="AD186" s="3" t="s">
        <v>48</v>
      </c>
      <c r="AE186" s="3" t="s">
        <v>47</v>
      </c>
      <c r="AF186" s="3" t="s">
        <v>47</v>
      </c>
      <c r="AG186" s="3" t="s">
        <v>48</v>
      </c>
      <c r="AH186" s="3" t="s">
        <v>47</v>
      </c>
      <c r="AI186" s="3" t="s">
        <v>48</v>
      </c>
    </row>
    <row r="187" hidden="1">
      <c r="A187" s="2">
        <v>44322.67995909722</v>
      </c>
      <c r="B187" s="3" t="s">
        <v>492</v>
      </c>
      <c r="C187" s="3" t="s">
        <v>29</v>
      </c>
      <c r="D187" s="3" t="s">
        <v>30</v>
      </c>
      <c r="E187" s="3">
        <f>if(Raw!D187="below 18",1,IF(Raw!D187="18-25",1,2))</f>
        <v>1</v>
      </c>
      <c r="F187" s="3" t="s">
        <v>31</v>
      </c>
      <c r="G187" s="3">
        <f t="shared" si="1"/>
        <v>1</v>
      </c>
      <c r="H187" s="3" t="s">
        <v>50</v>
      </c>
      <c r="I187" s="3" t="s">
        <v>33</v>
      </c>
      <c r="J187" s="3" t="s">
        <v>34</v>
      </c>
      <c r="K187" s="3" t="s">
        <v>35</v>
      </c>
      <c r="L187" s="3" t="s">
        <v>36</v>
      </c>
      <c r="M187" s="3" t="s">
        <v>105</v>
      </c>
      <c r="N187" s="3" t="s">
        <v>493</v>
      </c>
      <c r="O187" s="3" t="s">
        <v>494</v>
      </c>
      <c r="P187" s="3" t="s">
        <v>311</v>
      </c>
      <c r="Q187" s="3" t="s">
        <v>41</v>
      </c>
      <c r="R187" s="3" t="s">
        <v>209</v>
      </c>
      <c r="S187" s="3" t="s">
        <v>56</v>
      </c>
      <c r="T187" s="3" t="s">
        <v>44</v>
      </c>
      <c r="U187" s="3" t="s">
        <v>68</v>
      </c>
      <c r="V187" s="3"/>
      <c r="W187" s="3"/>
      <c r="X187" s="3"/>
      <c r="Y187" s="3"/>
      <c r="Z187" s="3"/>
      <c r="AA187" s="3"/>
      <c r="AB187" s="3"/>
      <c r="AC187" s="3"/>
      <c r="AD187" s="3" t="s">
        <v>41</v>
      </c>
      <c r="AE187" s="3" t="s">
        <v>46</v>
      </c>
      <c r="AF187" s="3" t="s">
        <v>98</v>
      </c>
      <c r="AG187" s="3" t="s">
        <v>48</v>
      </c>
      <c r="AH187" s="3" t="s">
        <v>46</v>
      </c>
      <c r="AI187" s="3" t="s">
        <v>46</v>
      </c>
    </row>
    <row r="188" hidden="1">
      <c r="A188" s="2">
        <v>44322.68090335648</v>
      </c>
      <c r="B188" s="3" t="s">
        <v>405</v>
      </c>
      <c r="C188" s="3" t="s">
        <v>62</v>
      </c>
      <c r="D188" s="3" t="s">
        <v>100</v>
      </c>
      <c r="E188" s="3">
        <f>if(Raw!D188="below 18",1,IF(Raw!D188="18-25",1,2))</f>
        <v>2</v>
      </c>
      <c r="F188" s="3" t="s">
        <v>85</v>
      </c>
      <c r="G188" s="3">
        <f t="shared" si="1"/>
        <v>2</v>
      </c>
      <c r="H188" s="3" t="s">
        <v>50</v>
      </c>
      <c r="I188" s="3" t="s">
        <v>77</v>
      </c>
      <c r="J188" s="3" t="s">
        <v>34</v>
      </c>
      <c r="K188" s="3" t="s">
        <v>35</v>
      </c>
      <c r="L188" s="3" t="s">
        <v>78</v>
      </c>
      <c r="M188" s="3" t="s">
        <v>105</v>
      </c>
      <c r="N188" s="3" t="s">
        <v>495</v>
      </c>
      <c r="O188" s="3" t="s">
        <v>131</v>
      </c>
      <c r="P188" s="3" t="s">
        <v>496</v>
      </c>
      <c r="Q188" s="3" t="s">
        <v>47</v>
      </c>
      <c r="R188" s="3"/>
      <c r="S188" s="3"/>
      <c r="T188" s="3"/>
      <c r="U188" s="3"/>
      <c r="V188" s="3"/>
      <c r="W188" s="3"/>
      <c r="X188" s="3"/>
      <c r="Y188" s="3"/>
      <c r="Z188" s="3" t="s">
        <v>42</v>
      </c>
      <c r="AA188" s="3" t="s">
        <v>83</v>
      </c>
      <c r="AB188" s="3" t="s">
        <v>74</v>
      </c>
      <c r="AC188" s="3" t="s">
        <v>68</v>
      </c>
      <c r="AD188" s="3" t="s">
        <v>41</v>
      </c>
      <c r="AE188" s="3" t="s">
        <v>97</v>
      </c>
      <c r="AF188" s="3" t="s">
        <v>98</v>
      </c>
      <c r="AG188" s="3" t="s">
        <v>48</v>
      </c>
      <c r="AH188" s="3" t="s">
        <v>98</v>
      </c>
      <c r="AI188" s="3" t="s">
        <v>150</v>
      </c>
    </row>
    <row r="189">
      <c r="A189" s="2">
        <v>44322.68495241898</v>
      </c>
      <c r="B189" s="3" t="s">
        <v>497</v>
      </c>
      <c r="C189" s="3" t="s">
        <v>29</v>
      </c>
      <c r="D189" s="3" t="s">
        <v>30</v>
      </c>
      <c r="E189" s="3">
        <f>if(Raw!D189="below 18",1,IF(Raw!D189="18-25",1,2))</f>
        <v>1</v>
      </c>
      <c r="F189" s="3" t="s">
        <v>31</v>
      </c>
      <c r="G189" s="3">
        <f t="shared" si="1"/>
        <v>1</v>
      </c>
      <c r="H189" s="3" t="s">
        <v>32</v>
      </c>
      <c r="I189" s="3" t="s">
        <v>77</v>
      </c>
      <c r="J189" s="3" t="s">
        <v>34</v>
      </c>
      <c r="K189" s="3" t="s">
        <v>140</v>
      </c>
      <c r="L189" s="3" t="s">
        <v>36</v>
      </c>
      <c r="M189" s="3" t="s">
        <v>105</v>
      </c>
      <c r="N189" s="3" t="s">
        <v>498</v>
      </c>
      <c r="O189" s="3" t="s">
        <v>160</v>
      </c>
      <c r="P189" s="3" t="s">
        <v>160</v>
      </c>
      <c r="Q189" s="3" t="s">
        <v>52</v>
      </c>
      <c r="R189" s="3"/>
      <c r="S189" s="3"/>
      <c r="T189" s="3"/>
      <c r="U189" s="3"/>
      <c r="V189" s="3" t="s">
        <v>209</v>
      </c>
      <c r="W189" s="3" t="s">
        <v>67</v>
      </c>
      <c r="X189" s="3" t="s">
        <v>74</v>
      </c>
      <c r="Y189" s="3" t="s">
        <v>120</v>
      </c>
      <c r="Z189" s="3"/>
      <c r="AA189" s="3"/>
      <c r="AB189" s="3"/>
      <c r="AC189" s="3"/>
      <c r="AD189" s="3" t="s">
        <v>75</v>
      </c>
      <c r="AE189" s="3" t="s">
        <v>75</v>
      </c>
      <c r="AF189" s="3" t="s">
        <v>75</v>
      </c>
      <c r="AG189" s="3" t="s">
        <v>75</v>
      </c>
      <c r="AH189" s="3" t="s">
        <v>75</v>
      </c>
      <c r="AI189" s="3" t="s">
        <v>75</v>
      </c>
    </row>
    <row r="190" hidden="1">
      <c r="A190" s="2">
        <v>44322.69652320602</v>
      </c>
      <c r="B190" s="3" t="s">
        <v>499</v>
      </c>
      <c r="C190" s="3" t="s">
        <v>29</v>
      </c>
      <c r="D190" s="3" t="s">
        <v>30</v>
      </c>
      <c r="E190" s="3">
        <f>if(Raw!D190="below 18",1,IF(Raw!D190="18-25",1,2))</f>
        <v>1</v>
      </c>
      <c r="F190" s="3" t="s">
        <v>180</v>
      </c>
      <c r="G190" s="3">
        <f t="shared" si="1"/>
        <v>2</v>
      </c>
      <c r="H190" s="3" t="s">
        <v>50</v>
      </c>
      <c r="I190" s="3" t="s">
        <v>42</v>
      </c>
      <c r="J190" s="3" t="s">
        <v>34</v>
      </c>
      <c r="K190" s="3" t="s">
        <v>51</v>
      </c>
      <c r="L190" s="3" t="s">
        <v>78</v>
      </c>
      <c r="M190" s="3" t="s">
        <v>37</v>
      </c>
      <c r="N190" s="3" t="s">
        <v>500</v>
      </c>
      <c r="O190" s="3" t="s">
        <v>46</v>
      </c>
      <c r="P190" s="3" t="s">
        <v>501</v>
      </c>
      <c r="Q190" s="3" t="s">
        <v>52</v>
      </c>
      <c r="R190" s="3"/>
      <c r="S190" s="3"/>
      <c r="T190" s="3"/>
      <c r="U190" s="3"/>
      <c r="V190" s="3" t="s">
        <v>42</v>
      </c>
      <c r="W190" s="3" t="s">
        <v>43</v>
      </c>
      <c r="X190" s="3" t="s">
        <v>44</v>
      </c>
      <c r="Y190" s="3" t="s">
        <v>68</v>
      </c>
      <c r="Z190" s="3"/>
      <c r="AA190" s="3"/>
      <c r="AB190" s="3"/>
      <c r="AC190" s="3"/>
      <c r="AD190" s="3" t="s">
        <v>46</v>
      </c>
      <c r="AE190" s="3" t="s">
        <v>46</v>
      </c>
      <c r="AF190" s="3" t="s">
        <v>58</v>
      </c>
      <c r="AG190" s="3" t="s">
        <v>58</v>
      </c>
      <c r="AH190" s="3" t="s">
        <v>48</v>
      </c>
      <c r="AI190" s="3" t="s">
        <v>46</v>
      </c>
    </row>
    <row r="191">
      <c r="A191" s="2">
        <v>44322.698600902775</v>
      </c>
      <c r="B191" s="3" t="s">
        <v>502</v>
      </c>
      <c r="C191" s="3" t="s">
        <v>62</v>
      </c>
      <c r="D191" s="3" t="s">
        <v>30</v>
      </c>
      <c r="E191" s="3">
        <f>if(Raw!D191="below 18",1,IF(Raw!D191="18-25",1,2))</f>
        <v>1</v>
      </c>
      <c r="F191" s="3" t="s">
        <v>85</v>
      </c>
      <c r="G191" s="3">
        <f t="shared" si="1"/>
        <v>2</v>
      </c>
      <c r="H191" s="3" t="s">
        <v>50</v>
      </c>
      <c r="I191" s="3" t="s">
        <v>55</v>
      </c>
      <c r="J191" s="3" t="s">
        <v>34</v>
      </c>
      <c r="K191" s="3" t="s">
        <v>35</v>
      </c>
      <c r="L191" s="3" t="s">
        <v>63</v>
      </c>
      <c r="M191" s="3" t="s">
        <v>37</v>
      </c>
      <c r="N191" s="3" t="s">
        <v>503</v>
      </c>
      <c r="O191" s="3" t="s">
        <v>437</v>
      </c>
      <c r="P191" s="3" t="s">
        <v>135</v>
      </c>
      <c r="Q191" s="3" t="s">
        <v>52</v>
      </c>
      <c r="R191" s="3"/>
      <c r="S191" s="3"/>
      <c r="T191" s="3"/>
      <c r="U191" s="3"/>
      <c r="V191" s="3" t="s">
        <v>209</v>
      </c>
      <c r="W191" s="3" t="s">
        <v>43</v>
      </c>
      <c r="X191" s="3" t="s">
        <v>44</v>
      </c>
      <c r="Y191" s="3" t="s">
        <v>45</v>
      </c>
      <c r="Z191" s="3"/>
      <c r="AA191" s="3"/>
      <c r="AB191" s="3"/>
      <c r="AC191" s="3"/>
      <c r="AD191" s="3" t="s">
        <v>48</v>
      </c>
      <c r="AE191" s="3" t="s">
        <v>48</v>
      </c>
      <c r="AF191" s="3" t="s">
        <v>47</v>
      </c>
      <c r="AG191" s="3" t="s">
        <v>47</v>
      </c>
      <c r="AH191" s="3" t="s">
        <v>47</v>
      </c>
      <c r="AI191" s="3" t="s">
        <v>48</v>
      </c>
    </row>
    <row r="192" hidden="1">
      <c r="A192" s="2">
        <v>44322.70354714121</v>
      </c>
      <c r="B192" s="3" t="s">
        <v>504</v>
      </c>
      <c r="C192" s="3" t="s">
        <v>29</v>
      </c>
      <c r="D192" s="3" t="s">
        <v>30</v>
      </c>
      <c r="E192" s="3">
        <f>if(Raw!D192="below 18",1,IF(Raw!D192="18-25",1,2))</f>
        <v>1</v>
      </c>
      <c r="F192" s="3" t="s">
        <v>31</v>
      </c>
      <c r="G192" s="3">
        <f t="shared" si="1"/>
        <v>1</v>
      </c>
      <c r="H192" s="3" t="s">
        <v>50</v>
      </c>
      <c r="I192" s="3" t="s">
        <v>55</v>
      </c>
      <c r="J192" s="3" t="s">
        <v>34</v>
      </c>
      <c r="K192" s="3" t="s">
        <v>35</v>
      </c>
      <c r="L192" s="3" t="s">
        <v>36</v>
      </c>
      <c r="M192" s="3" t="s">
        <v>105</v>
      </c>
      <c r="N192" s="3" t="s">
        <v>41</v>
      </c>
      <c r="O192" s="3" t="s">
        <v>126</v>
      </c>
      <c r="P192" s="3" t="s">
        <v>422</v>
      </c>
      <c r="Q192" s="3" t="s">
        <v>41</v>
      </c>
      <c r="R192" s="3" t="s">
        <v>55</v>
      </c>
      <c r="S192" s="3" t="s">
        <v>67</v>
      </c>
      <c r="T192" s="3" t="s">
        <v>74</v>
      </c>
      <c r="U192" s="3" t="s">
        <v>68</v>
      </c>
      <c r="V192" s="3"/>
      <c r="W192" s="3"/>
      <c r="X192" s="3"/>
      <c r="Y192" s="3"/>
      <c r="Z192" s="3"/>
      <c r="AA192" s="3"/>
      <c r="AB192" s="3"/>
      <c r="AC192" s="3"/>
      <c r="AD192" s="3" t="s">
        <v>41</v>
      </c>
      <c r="AE192" s="3" t="s">
        <v>263</v>
      </c>
      <c r="AF192" s="3" t="s">
        <v>58</v>
      </c>
      <c r="AG192" s="3" t="s">
        <v>129</v>
      </c>
      <c r="AH192" s="3" t="s">
        <v>97</v>
      </c>
      <c r="AI192" s="3" t="s">
        <v>46</v>
      </c>
    </row>
    <row r="193">
      <c r="A193" s="2">
        <v>44322.71173123842</v>
      </c>
      <c r="B193" s="3" t="s">
        <v>505</v>
      </c>
      <c r="C193" s="3" t="s">
        <v>62</v>
      </c>
      <c r="D193" s="3" t="s">
        <v>100</v>
      </c>
      <c r="E193" s="3">
        <f>if(Raw!D193="below 18",1,IF(Raw!D193="18-25",1,2))</f>
        <v>2</v>
      </c>
      <c r="F193" s="3" t="s">
        <v>85</v>
      </c>
      <c r="G193" s="3">
        <f t="shared" si="1"/>
        <v>2</v>
      </c>
      <c r="H193" s="3" t="s">
        <v>50</v>
      </c>
      <c r="I193" s="3" t="s">
        <v>55</v>
      </c>
      <c r="J193" s="3" t="s">
        <v>34</v>
      </c>
      <c r="K193" s="3" t="s">
        <v>104</v>
      </c>
      <c r="L193" s="3" t="s">
        <v>86</v>
      </c>
      <c r="M193" s="3" t="s">
        <v>105</v>
      </c>
      <c r="N193" s="3" t="s">
        <v>474</v>
      </c>
      <c r="O193" s="3" t="s">
        <v>131</v>
      </c>
      <c r="P193" s="3" t="s">
        <v>299</v>
      </c>
      <c r="Q193" s="3" t="s">
        <v>41</v>
      </c>
      <c r="R193" s="3" t="s">
        <v>55</v>
      </c>
      <c r="S193" s="3" t="s">
        <v>56</v>
      </c>
      <c r="T193" s="3" t="s">
        <v>44</v>
      </c>
      <c r="U193" s="3" t="s">
        <v>68</v>
      </c>
      <c r="V193" s="3"/>
      <c r="W193" s="3"/>
      <c r="X193" s="3"/>
      <c r="Y193" s="3"/>
      <c r="Z193" s="3"/>
      <c r="AA193" s="3"/>
      <c r="AB193" s="3"/>
      <c r="AC193" s="3"/>
      <c r="AD193" s="3" t="s">
        <v>75</v>
      </c>
      <c r="AE193" s="3" t="s">
        <v>488</v>
      </c>
      <c r="AF193" s="3" t="s">
        <v>75</v>
      </c>
      <c r="AG193" s="3" t="s">
        <v>41</v>
      </c>
      <c r="AH193" s="3" t="s">
        <v>75</v>
      </c>
      <c r="AI193" s="3" t="s">
        <v>57</v>
      </c>
    </row>
    <row r="194">
      <c r="A194" s="2">
        <v>44322.71244614583</v>
      </c>
      <c r="B194" s="3" t="s">
        <v>506</v>
      </c>
      <c r="C194" s="3" t="s">
        <v>29</v>
      </c>
      <c r="D194" s="3" t="s">
        <v>287</v>
      </c>
      <c r="E194" s="3">
        <f>if(Raw!D194="below 18",1,IF(Raw!D194="18-25",1,2))</f>
        <v>2</v>
      </c>
      <c r="F194" s="3" t="s">
        <v>85</v>
      </c>
      <c r="G194" s="3">
        <f t="shared" si="1"/>
        <v>2</v>
      </c>
      <c r="H194" s="3" t="s">
        <v>50</v>
      </c>
      <c r="I194" s="3" t="s">
        <v>42</v>
      </c>
      <c r="J194" s="3" t="s">
        <v>92</v>
      </c>
      <c r="K194" s="3" t="s">
        <v>140</v>
      </c>
      <c r="L194" s="3" t="s">
        <v>86</v>
      </c>
      <c r="M194" s="3" t="s">
        <v>64</v>
      </c>
      <c r="N194" s="3" t="s">
        <v>146</v>
      </c>
      <c r="O194" s="3" t="s">
        <v>507</v>
      </c>
      <c r="P194" s="3" t="s">
        <v>338</v>
      </c>
      <c r="Q194" s="3" t="s">
        <v>52</v>
      </c>
      <c r="R194" s="3"/>
      <c r="S194" s="3"/>
      <c r="T194" s="3"/>
      <c r="U194" s="3"/>
      <c r="V194" s="3" t="s">
        <v>42</v>
      </c>
      <c r="W194" s="3" t="s">
        <v>88</v>
      </c>
      <c r="X194" s="3" t="s">
        <v>44</v>
      </c>
      <c r="Y194" s="3" t="s">
        <v>68</v>
      </c>
      <c r="Z194" s="3"/>
      <c r="AA194" s="3"/>
      <c r="AB194" s="3"/>
      <c r="AC194" s="3"/>
      <c r="AD194" s="3" t="s">
        <v>48</v>
      </c>
      <c r="AE194" s="3" t="s">
        <v>48</v>
      </c>
      <c r="AF194" s="3" t="s">
        <v>98</v>
      </c>
      <c r="AG194" s="3" t="s">
        <v>97</v>
      </c>
      <c r="AH194" s="3" t="s">
        <v>98</v>
      </c>
      <c r="AI194" s="3" t="s">
        <v>58</v>
      </c>
    </row>
    <row r="195" hidden="1">
      <c r="A195" s="2">
        <v>44322.736217893515</v>
      </c>
      <c r="B195" s="3" t="s">
        <v>508</v>
      </c>
      <c r="C195" s="3" t="s">
        <v>29</v>
      </c>
      <c r="D195" s="3" t="s">
        <v>179</v>
      </c>
      <c r="E195" s="3">
        <f>if(Raw!D195="below 18",1,IF(Raw!D195="18-25",1,2))</f>
        <v>2</v>
      </c>
      <c r="F195" s="3" t="s">
        <v>85</v>
      </c>
      <c r="G195" s="3">
        <f t="shared" si="1"/>
        <v>2</v>
      </c>
      <c r="H195" s="3" t="s">
        <v>32</v>
      </c>
      <c r="I195" s="3" t="s">
        <v>55</v>
      </c>
      <c r="J195" s="3" t="s">
        <v>34</v>
      </c>
      <c r="K195" s="3" t="s">
        <v>35</v>
      </c>
      <c r="L195" s="3" t="s">
        <v>78</v>
      </c>
      <c r="M195" s="3" t="s">
        <v>105</v>
      </c>
      <c r="N195" s="3" t="s">
        <v>41</v>
      </c>
      <c r="O195" s="3" t="s">
        <v>126</v>
      </c>
      <c r="P195" s="3" t="s">
        <v>509</v>
      </c>
      <c r="Q195" s="3" t="s">
        <v>41</v>
      </c>
      <c r="R195" s="3" t="s">
        <v>55</v>
      </c>
      <c r="S195" s="3" t="s">
        <v>83</v>
      </c>
      <c r="T195" s="3" t="s">
        <v>74</v>
      </c>
      <c r="U195" s="3" t="s">
        <v>68</v>
      </c>
      <c r="V195" s="3"/>
      <c r="W195" s="3"/>
      <c r="X195" s="3"/>
      <c r="Y195" s="3"/>
      <c r="Z195" s="3"/>
      <c r="AA195" s="3"/>
      <c r="AB195" s="3"/>
      <c r="AC195" s="3"/>
      <c r="AD195" s="3" t="s">
        <v>41</v>
      </c>
      <c r="AE195" s="3" t="s">
        <v>41</v>
      </c>
      <c r="AF195" s="3" t="s">
        <v>41</v>
      </c>
      <c r="AG195" s="3" t="s">
        <v>41</v>
      </c>
      <c r="AH195" s="3" t="s">
        <v>41</v>
      </c>
      <c r="AI195" s="3" t="s">
        <v>41</v>
      </c>
    </row>
    <row r="196" hidden="1">
      <c r="A196" s="2">
        <v>44322.73912888889</v>
      </c>
      <c r="B196" s="3" t="s">
        <v>510</v>
      </c>
      <c r="C196" s="3" t="s">
        <v>62</v>
      </c>
      <c r="D196" s="3" t="s">
        <v>30</v>
      </c>
      <c r="E196" s="3">
        <f>if(Raw!D196="below 18",1,IF(Raw!D196="18-25",1,2))</f>
        <v>1</v>
      </c>
      <c r="F196" s="3" t="s">
        <v>31</v>
      </c>
      <c r="G196" s="3">
        <f t="shared" si="1"/>
        <v>1</v>
      </c>
      <c r="H196" s="3" t="s">
        <v>50</v>
      </c>
      <c r="I196" s="3" t="s">
        <v>55</v>
      </c>
      <c r="J196" s="3" t="s">
        <v>34</v>
      </c>
      <c r="K196" s="3" t="s">
        <v>35</v>
      </c>
      <c r="L196" s="3" t="s">
        <v>36</v>
      </c>
      <c r="M196" s="3" t="s">
        <v>105</v>
      </c>
      <c r="N196" s="3" t="s">
        <v>511</v>
      </c>
      <c r="O196" s="3" t="s">
        <v>236</v>
      </c>
      <c r="P196" s="3" t="s">
        <v>333</v>
      </c>
      <c r="Q196" s="3" t="s">
        <v>52</v>
      </c>
      <c r="R196" s="3"/>
      <c r="S196" s="3"/>
      <c r="T196" s="3"/>
      <c r="U196" s="3"/>
      <c r="V196" s="3" t="s">
        <v>55</v>
      </c>
      <c r="W196" s="3" t="s">
        <v>73</v>
      </c>
      <c r="X196" s="3" t="s">
        <v>44</v>
      </c>
      <c r="Y196" s="3" t="s">
        <v>68</v>
      </c>
      <c r="Z196" s="3"/>
      <c r="AA196" s="3"/>
      <c r="AB196" s="3"/>
      <c r="AC196" s="3"/>
      <c r="AD196" s="3" t="s">
        <v>41</v>
      </c>
      <c r="AE196" s="3" t="s">
        <v>48</v>
      </c>
      <c r="AF196" s="3" t="s">
        <v>46</v>
      </c>
      <c r="AG196" s="3" t="s">
        <v>47</v>
      </c>
      <c r="AH196" s="3" t="s">
        <v>48</v>
      </c>
      <c r="AI196" s="3" t="s">
        <v>48</v>
      </c>
    </row>
    <row r="197" hidden="1">
      <c r="A197" s="2">
        <v>44322.78564233796</v>
      </c>
      <c r="B197" s="3" t="s">
        <v>512</v>
      </c>
      <c r="C197" s="3" t="s">
        <v>62</v>
      </c>
      <c r="D197" s="3" t="s">
        <v>30</v>
      </c>
      <c r="E197" s="3">
        <f>if(Raw!D197="below 18",1,IF(Raw!D197="18-25",1,2))</f>
        <v>1</v>
      </c>
      <c r="F197" s="3" t="s">
        <v>31</v>
      </c>
      <c r="G197" s="3">
        <f t="shared" si="1"/>
        <v>1</v>
      </c>
      <c r="H197" s="3" t="s">
        <v>50</v>
      </c>
      <c r="I197" s="3" t="s">
        <v>77</v>
      </c>
      <c r="J197" s="3" t="s">
        <v>34</v>
      </c>
      <c r="K197" s="3" t="s">
        <v>35</v>
      </c>
      <c r="L197" s="3" t="s">
        <v>36</v>
      </c>
      <c r="M197" s="3" t="s">
        <v>64</v>
      </c>
      <c r="N197" s="3" t="s">
        <v>243</v>
      </c>
      <c r="O197" s="3" t="s">
        <v>41</v>
      </c>
      <c r="P197" s="3" t="s">
        <v>41</v>
      </c>
      <c r="Q197" s="3" t="s">
        <v>41</v>
      </c>
      <c r="R197" s="3" t="s">
        <v>42</v>
      </c>
      <c r="S197" s="3" t="s">
        <v>43</v>
      </c>
      <c r="T197" s="3" t="s">
        <v>74</v>
      </c>
      <c r="U197" s="3" t="s">
        <v>68</v>
      </c>
      <c r="V197" s="3"/>
      <c r="W197" s="3"/>
      <c r="X197" s="3"/>
      <c r="Y197" s="3"/>
      <c r="Z197" s="3"/>
      <c r="AA197" s="3"/>
      <c r="AB197" s="3"/>
      <c r="AC197" s="3"/>
      <c r="AD197" s="3" t="s">
        <v>41</v>
      </c>
      <c r="AE197" s="3" t="s">
        <v>41</v>
      </c>
      <c r="AF197" s="3" t="s">
        <v>41</v>
      </c>
      <c r="AG197" s="3" t="s">
        <v>41</v>
      </c>
      <c r="AH197" s="3" t="s">
        <v>41</v>
      </c>
      <c r="AI197" s="3" t="s">
        <v>41</v>
      </c>
    </row>
    <row r="198" hidden="1">
      <c r="A198" s="2">
        <v>44322.79351484954</v>
      </c>
      <c r="B198" s="3" t="s">
        <v>513</v>
      </c>
      <c r="C198" s="3" t="s">
        <v>62</v>
      </c>
      <c r="D198" s="3" t="s">
        <v>100</v>
      </c>
      <c r="E198" s="3">
        <f>if(Raw!D198="below 18",1,IF(Raw!D198="18-25",1,2))</f>
        <v>2</v>
      </c>
      <c r="F198" s="3" t="s">
        <v>122</v>
      </c>
      <c r="G198" s="3">
        <f t="shared" si="1"/>
        <v>2</v>
      </c>
      <c r="H198" s="3" t="s">
        <v>32</v>
      </c>
      <c r="I198" s="3" t="s">
        <v>55</v>
      </c>
      <c r="J198" s="3" t="s">
        <v>34</v>
      </c>
      <c r="K198" s="3" t="s">
        <v>35</v>
      </c>
      <c r="L198" s="3" t="s">
        <v>36</v>
      </c>
      <c r="M198" s="3" t="s">
        <v>105</v>
      </c>
      <c r="N198" s="3" t="s">
        <v>474</v>
      </c>
      <c r="O198" s="3" t="s">
        <v>126</v>
      </c>
      <c r="P198" s="3" t="s">
        <v>333</v>
      </c>
      <c r="Q198" s="3" t="s">
        <v>52</v>
      </c>
      <c r="R198" s="3"/>
      <c r="S198" s="3"/>
      <c r="T198" s="3"/>
      <c r="U198" s="3"/>
      <c r="V198" s="3" t="s">
        <v>42</v>
      </c>
      <c r="W198" s="3" t="s">
        <v>88</v>
      </c>
      <c r="X198" s="3" t="s">
        <v>44</v>
      </c>
      <c r="Y198" s="3" t="s">
        <v>45</v>
      </c>
      <c r="Z198" s="3"/>
      <c r="AA198" s="3"/>
      <c r="AB198" s="3"/>
      <c r="AC198" s="3"/>
      <c r="AD198" s="3" t="s">
        <v>41</v>
      </c>
      <c r="AE198" s="3" t="s">
        <v>46</v>
      </c>
      <c r="AF198" s="3" t="s">
        <v>46</v>
      </c>
      <c r="AG198" s="3" t="s">
        <v>47</v>
      </c>
      <c r="AH198" s="3" t="s">
        <v>46</v>
      </c>
      <c r="AI198" s="3" t="s">
        <v>48</v>
      </c>
    </row>
    <row r="199">
      <c r="A199" s="2">
        <v>44322.827839571764</v>
      </c>
      <c r="B199" s="3" t="s">
        <v>312</v>
      </c>
      <c r="C199" s="3" t="s">
        <v>62</v>
      </c>
      <c r="D199" s="3" t="s">
        <v>179</v>
      </c>
      <c r="E199" s="3">
        <f>if(Raw!D199="below 18",1,IF(Raw!D199="18-25",1,2))</f>
        <v>2</v>
      </c>
      <c r="F199" s="3" t="s">
        <v>85</v>
      </c>
      <c r="G199" s="3">
        <f t="shared" si="1"/>
        <v>2</v>
      </c>
      <c r="H199" s="3" t="s">
        <v>192</v>
      </c>
      <c r="I199" s="3" t="s">
        <v>77</v>
      </c>
      <c r="J199" s="3" t="s">
        <v>92</v>
      </c>
      <c r="K199" s="3" t="s">
        <v>35</v>
      </c>
      <c r="L199" s="3" t="s">
        <v>63</v>
      </c>
      <c r="M199" s="3" t="s">
        <v>105</v>
      </c>
      <c r="N199" s="3" t="s">
        <v>231</v>
      </c>
      <c r="O199" s="3" t="s">
        <v>514</v>
      </c>
      <c r="P199" s="3" t="s">
        <v>515</v>
      </c>
      <c r="Q199" s="3" t="s">
        <v>52</v>
      </c>
      <c r="R199" s="3"/>
      <c r="S199" s="3"/>
      <c r="T199" s="3"/>
      <c r="U199" s="3"/>
      <c r="V199" s="3" t="s">
        <v>82</v>
      </c>
      <c r="W199" s="3" t="s">
        <v>73</v>
      </c>
      <c r="X199" s="3" t="s">
        <v>44</v>
      </c>
      <c r="Y199" s="3" t="s">
        <v>120</v>
      </c>
      <c r="Z199" s="3"/>
      <c r="AA199" s="3"/>
      <c r="AB199" s="3"/>
      <c r="AC199" s="3"/>
      <c r="AD199" s="3" t="s">
        <v>48</v>
      </c>
      <c r="AE199" s="3" t="s">
        <v>48</v>
      </c>
      <c r="AF199" s="3" t="s">
        <v>48</v>
      </c>
      <c r="AG199" s="3" t="s">
        <v>263</v>
      </c>
      <c r="AH199" s="3" t="s">
        <v>96</v>
      </c>
      <c r="AI199" s="3" t="s">
        <v>96</v>
      </c>
    </row>
    <row r="200">
      <c r="A200" s="2">
        <v>44322.82887449074</v>
      </c>
      <c r="B200" s="3" t="s">
        <v>300</v>
      </c>
      <c r="C200" s="3" t="s">
        <v>29</v>
      </c>
      <c r="D200" s="3" t="s">
        <v>287</v>
      </c>
      <c r="E200" s="3">
        <f>if(Raw!D200="below 18",1,IF(Raw!D200="18-25",1,2))</f>
        <v>2</v>
      </c>
      <c r="F200" s="3" t="s">
        <v>192</v>
      </c>
      <c r="G200" s="3">
        <f t="shared" si="1"/>
        <v>2</v>
      </c>
      <c r="H200" s="3" t="s">
        <v>192</v>
      </c>
      <c r="I200" s="3" t="s">
        <v>33</v>
      </c>
      <c r="J200" s="3" t="s">
        <v>92</v>
      </c>
      <c r="K200" s="3" t="s">
        <v>51</v>
      </c>
      <c r="L200" s="3" t="s">
        <v>78</v>
      </c>
      <c r="M200" s="3" t="s">
        <v>64</v>
      </c>
      <c r="N200" s="3" t="s">
        <v>417</v>
      </c>
      <c r="O200" s="3" t="s">
        <v>454</v>
      </c>
      <c r="P200" s="3" t="s">
        <v>258</v>
      </c>
      <c r="Q200" s="3" t="s">
        <v>52</v>
      </c>
      <c r="R200" s="3"/>
      <c r="S200" s="3"/>
      <c r="T200" s="3"/>
      <c r="U200" s="3"/>
      <c r="V200" s="3" t="s">
        <v>42</v>
      </c>
      <c r="W200" s="3" t="s">
        <v>67</v>
      </c>
      <c r="X200" s="3" t="s">
        <v>74</v>
      </c>
      <c r="Y200" s="3" t="s">
        <v>116</v>
      </c>
      <c r="Z200" s="3"/>
      <c r="AA200" s="3"/>
      <c r="AB200" s="3"/>
      <c r="AC200" s="3"/>
      <c r="AD200" s="3" t="s">
        <v>48</v>
      </c>
      <c r="AE200" s="3" t="s">
        <v>48</v>
      </c>
      <c r="AF200" s="3" t="s">
        <v>58</v>
      </c>
      <c r="AG200" s="3" t="s">
        <v>96</v>
      </c>
      <c r="AH200" s="3" t="s">
        <v>96</v>
      </c>
      <c r="AI200" s="3" t="s">
        <v>97</v>
      </c>
    </row>
    <row r="201">
      <c r="A201" s="2">
        <v>44322.82977730324</v>
      </c>
      <c r="B201" s="3" t="s">
        <v>516</v>
      </c>
      <c r="C201" s="3" t="s">
        <v>29</v>
      </c>
      <c r="D201" s="3" t="s">
        <v>179</v>
      </c>
      <c r="E201" s="3">
        <f>if(Raw!D201="below 18",1,IF(Raw!D201="18-25",1,2))</f>
        <v>2</v>
      </c>
      <c r="F201" s="3" t="s">
        <v>180</v>
      </c>
      <c r="G201" s="3">
        <f t="shared" si="1"/>
        <v>2</v>
      </c>
      <c r="H201" s="3" t="s">
        <v>32</v>
      </c>
      <c r="I201" s="3" t="s">
        <v>42</v>
      </c>
      <c r="J201" s="3" t="s">
        <v>34</v>
      </c>
      <c r="K201" s="3" t="s">
        <v>51</v>
      </c>
      <c r="L201" s="3" t="s">
        <v>78</v>
      </c>
      <c r="M201" s="3" t="s">
        <v>64</v>
      </c>
      <c r="N201" s="3" t="s">
        <v>517</v>
      </c>
      <c r="O201" s="3" t="s">
        <v>518</v>
      </c>
      <c r="P201" s="3" t="s">
        <v>519</v>
      </c>
      <c r="Q201" s="3" t="s">
        <v>52</v>
      </c>
      <c r="R201" s="3"/>
      <c r="S201" s="3"/>
      <c r="T201" s="3"/>
      <c r="U201" s="3"/>
      <c r="V201" s="3" t="s">
        <v>55</v>
      </c>
      <c r="W201" s="3" t="s">
        <v>73</v>
      </c>
      <c r="X201" s="3" t="s">
        <v>44</v>
      </c>
      <c r="Y201" s="3" t="s">
        <v>68</v>
      </c>
      <c r="Z201" s="3"/>
      <c r="AA201" s="3"/>
      <c r="AB201" s="3"/>
      <c r="AC201" s="3"/>
      <c r="AD201" s="3" t="s">
        <v>48</v>
      </c>
      <c r="AE201" s="3" t="s">
        <v>48</v>
      </c>
      <c r="AF201" s="3" t="s">
        <v>46</v>
      </c>
      <c r="AG201" s="3" t="s">
        <v>48</v>
      </c>
      <c r="AH201" s="3" t="s">
        <v>58</v>
      </c>
      <c r="AI201" s="3" t="s">
        <v>97</v>
      </c>
    </row>
    <row r="202">
      <c r="A202" s="2">
        <v>44322.83069315972</v>
      </c>
      <c r="B202" s="3" t="s">
        <v>520</v>
      </c>
      <c r="C202" s="3" t="s">
        <v>62</v>
      </c>
      <c r="D202" s="3" t="s">
        <v>100</v>
      </c>
      <c r="E202" s="3">
        <f>if(Raw!D202="below 18",1,IF(Raw!D202="18-25",1,2))</f>
        <v>2</v>
      </c>
      <c r="F202" s="3" t="s">
        <v>31</v>
      </c>
      <c r="G202" s="3">
        <f t="shared" si="1"/>
        <v>1</v>
      </c>
      <c r="H202" s="3" t="s">
        <v>50</v>
      </c>
      <c r="I202" s="3" t="s">
        <v>55</v>
      </c>
      <c r="J202" s="3" t="s">
        <v>92</v>
      </c>
      <c r="K202" s="3" t="s">
        <v>140</v>
      </c>
      <c r="L202" s="3" t="s">
        <v>63</v>
      </c>
      <c r="M202" s="3" t="s">
        <v>105</v>
      </c>
      <c r="N202" s="3" t="s">
        <v>521</v>
      </c>
      <c r="O202" s="3" t="s">
        <v>522</v>
      </c>
      <c r="P202" s="3" t="s">
        <v>385</v>
      </c>
      <c r="Q202" s="3" t="s">
        <v>52</v>
      </c>
      <c r="R202" s="3"/>
      <c r="S202" s="3"/>
      <c r="T202" s="3"/>
      <c r="U202" s="3"/>
      <c r="V202" s="3" t="s">
        <v>55</v>
      </c>
      <c r="W202" s="3" t="s">
        <v>73</v>
      </c>
      <c r="X202" s="3" t="s">
        <v>74</v>
      </c>
      <c r="Y202" s="3" t="s">
        <v>68</v>
      </c>
      <c r="Z202" s="3"/>
      <c r="AA202" s="3"/>
      <c r="AB202" s="3"/>
      <c r="AC202" s="3"/>
      <c r="AD202" s="3" t="s">
        <v>48</v>
      </c>
      <c r="AE202" s="3" t="s">
        <v>48</v>
      </c>
      <c r="AF202" s="3" t="s">
        <v>48</v>
      </c>
      <c r="AG202" s="3" t="s">
        <v>57</v>
      </c>
      <c r="AH202" s="3" t="s">
        <v>58</v>
      </c>
      <c r="AI202" s="3" t="s">
        <v>263</v>
      </c>
    </row>
    <row r="203">
      <c r="A203" s="2">
        <v>44322.83373591435</v>
      </c>
      <c r="B203" s="3" t="s">
        <v>523</v>
      </c>
      <c r="C203" s="3" t="s">
        <v>62</v>
      </c>
      <c r="D203" s="3" t="s">
        <v>287</v>
      </c>
      <c r="E203" s="3">
        <f>if(Raw!D203="below 18",1,IF(Raw!D203="18-25",1,2))</f>
        <v>2</v>
      </c>
      <c r="F203" s="3" t="s">
        <v>192</v>
      </c>
      <c r="G203" s="3">
        <f t="shared" si="1"/>
        <v>2</v>
      </c>
      <c r="H203" s="3" t="s">
        <v>50</v>
      </c>
      <c r="I203" s="3" t="s">
        <v>42</v>
      </c>
      <c r="J203" s="3" t="s">
        <v>92</v>
      </c>
      <c r="K203" s="3" t="s">
        <v>104</v>
      </c>
      <c r="L203" s="3" t="s">
        <v>86</v>
      </c>
      <c r="M203" s="3" t="s">
        <v>64</v>
      </c>
      <c r="N203" s="3" t="s">
        <v>47</v>
      </c>
      <c r="O203" s="3" t="s">
        <v>524</v>
      </c>
      <c r="P203" s="3" t="s">
        <v>525</v>
      </c>
      <c r="Q203" s="3" t="s">
        <v>47</v>
      </c>
      <c r="R203" s="3"/>
      <c r="S203" s="3"/>
      <c r="T203" s="3"/>
      <c r="U203" s="3"/>
      <c r="V203" s="3"/>
      <c r="W203" s="3"/>
      <c r="X203" s="3"/>
      <c r="Y203" s="3"/>
      <c r="Z203" s="3" t="s">
        <v>42</v>
      </c>
      <c r="AA203" s="3" t="s">
        <v>83</v>
      </c>
      <c r="AB203" s="3" t="s">
        <v>44</v>
      </c>
      <c r="AC203" s="3" t="s">
        <v>68</v>
      </c>
      <c r="AD203" s="3" t="s">
        <v>48</v>
      </c>
      <c r="AE203" s="3" t="s">
        <v>58</v>
      </c>
      <c r="AF203" s="3" t="s">
        <v>98</v>
      </c>
      <c r="AG203" s="3" t="s">
        <v>60</v>
      </c>
      <c r="AH203" s="3" t="s">
        <v>98</v>
      </c>
      <c r="AI203" s="3" t="s">
        <v>48</v>
      </c>
    </row>
    <row r="204">
      <c r="A204" s="2">
        <v>44322.838765243054</v>
      </c>
      <c r="B204" s="3" t="s">
        <v>526</v>
      </c>
      <c r="C204" s="3" t="s">
        <v>29</v>
      </c>
      <c r="D204" s="3" t="s">
        <v>30</v>
      </c>
      <c r="E204" s="3">
        <f>if(Raw!D204="below 18",1,IF(Raw!D204="18-25",1,2))</f>
        <v>1</v>
      </c>
      <c r="F204" s="3" t="s">
        <v>85</v>
      </c>
      <c r="G204" s="3">
        <f t="shared" si="1"/>
        <v>2</v>
      </c>
      <c r="H204" s="3" t="s">
        <v>32</v>
      </c>
      <c r="I204" s="3" t="s">
        <v>77</v>
      </c>
      <c r="J204" s="3" t="s">
        <v>34</v>
      </c>
      <c r="K204" s="3" t="s">
        <v>35</v>
      </c>
      <c r="L204" s="3" t="s">
        <v>63</v>
      </c>
      <c r="M204" s="3" t="s">
        <v>105</v>
      </c>
      <c r="N204" s="3" t="s">
        <v>46</v>
      </c>
      <c r="O204" s="3" t="s">
        <v>126</v>
      </c>
      <c r="P204" s="3" t="s">
        <v>527</v>
      </c>
      <c r="Q204" s="3" t="s">
        <v>52</v>
      </c>
      <c r="R204" s="3"/>
      <c r="S204" s="3"/>
      <c r="T204" s="3"/>
      <c r="U204" s="3"/>
      <c r="V204" s="3" t="s">
        <v>42</v>
      </c>
      <c r="W204" s="3" t="s">
        <v>43</v>
      </c>
      <c r="X204" s="3" t="s">
        <v>44</v>
      </c>
      <c r="Y204" s="3" t="s">
        <v>45</v>
      </c>
      <c r="Z204" s="3"/>
      <c r="AA204" s="3"/>
      <c r="AB204" s="3"/>
      <c r="AC204" s="3"/>
      <c r="AD204" s="3" t="s">
        <v>58</v>
      </c>
      <c r="AE204" s="3" t="s">
        <v>46</v>
      </c>
      <c r="AF204" s="3" t="s">
        <v>46</v>
      </c>
      <c r="AG204" s="3" t="s">
        <v>48</v>
      </c>
      <c r="AH204" s="3" t="s">
        <v>47</v>
      </c>
      <c r="AI204" s="3" t="s">
        <v>46</v>
      </c>
    </row>
    <row r="205">
      <c r="A205" s="2">
        <v>44322.86796931713</v>
      </c>
      <c r="B205" s="3" t="s">
        <v>528</v>
      </c>
      <c r="C205" s="3" t="s">
        <v>62</v>
      </c>
      <c r="D205" s="3" t="s">
        <v>30</v>
      </c>
      <c r="E205" s="3">
        <f>if(Raw!D205="below 18",1,IF(Raw!D205="18-25",1,2))</f>
        <v>1</v>
      </c>
      <c r="F205" s="3" t="s">
        <v>31</v>
      </c>
      <c r="G205" s="3">
        <f t="shared" si="1"/>
        <v>1</v>
      </c>
      <c r="H205" s="3" t="s">
        <v>50</v>
      </c>
      <c r="I205" s="3" t="s">
        <v>55</v>
      </c>
      <c r="J205" s="3" t="s">
        <v>34</v>
      </c>
      <c r="K205" s="3" t="s">
        <v>35</v>
      </c>
      <c r="L205" s="3" t="s">
        <v>78</v>
      </c>
      <c r="M205" s="3" t="s">
        <v>105</v>
      </c>
      <c r="N205" s="3" t="s">
        <v>529</v>
      </c>
      <c r="O205" s="3" t="s">
        <v>530</v>
      </c>
      <c r="P205" s="3" t="s">
        <v>531</v>
      </c>
      <c r="Q205" s="3" t="s">
        <v>47</v>
      </c>
      <c r="R205" s="3"/>
      <c r="S205" s="3"/>
      <c r="T205" s="3"/>
      <c r="U205" s="3"/>
      <c r="V205" s="3"/>
      <c r="W205" s="3"/>
      <c r="X205" s="3"/>
      <c r="Y205" s="3"/>
      <c r="Z205" s="3" t="s">
        <v>55</v>
      </c>
      <c r="AA205" s="3" t="s">
        <v>83</v>
      </c>
      <c r="AB205" s="3" t="s">
        <v>44</v>
      </c>
      <c r="AC205" s="3" t="s">
        <v>120</v>
      </c>
      <c r="AD205" s="3" t="s">
        <v>75</v>
      </c>
      <c r="AE205" s="3" t="s">
        <v>96</v>
      </c>
      <c r="AF205" s="3" t="s">
        <v>46</v>
      </c>
      <c r="AG205" s="3" t="s">
        <v>109</v>
      </c>
      <c r="AH205" s="3" t="s">
        <v>47</v>
      </c>
      <c r="AI205" s="3" t="s">
        <v>47</v>
      </c>
    </row>
    <row r="206" hidden="1">
      <c r="A206" s="2">
        <v>44322.88633400463</v>
      </c>
      <c r="B206" s="3" t="s">
        <v>532</v>
      </c>
      <c r="C206" s="3" t="s">
        <v>62</v>
      </c>
      <c r="D206" s="3" t="s">
        <v>30</v>
      </c>
      <c r="E206" s="3">
        <f>if(Raw!D206="below 18",1,IF(Raw!D206="18-25",1,2))</f>
        <v>1</v>
      </c>
      <c r="F206" s="3" t="s">
        <v>31</v>
      </c>
      <c r="G206" s="3">
        <f t="shared" si="1"/>
        <v>1</v>
      </c>
      <c r="H206" s="3" t="s">
        <v>192</v>
      </c>
      <c r="I206" s="3" t="s">
        <v>55</v>
      </c>
      <c r="J206" s="3" t="s">
        <v>34</v>
      </c>
      <c r="K206" s="3" t="s">
        <v>140</v>
      </c>
      <c r="L206" s="3" t="s">
        <v>78</v>
      </c>
      <c r="M206" s="3" t="s">
        <v>86</v>
      </c>
      <c r="N206" s="3" t="s">
        <v>533</v>
      </c>
      <c r="O206" s="3" t="s">
        <v>534</v>
      </c>
      <c r="P206" s="3" t="s">
        <v>480</v>
      </c>
      <c r="Q206" s="3" t="s">
        <v>41</v>
      </c>
      <c r="R206" s="3" t="s">
        <v>42</v>
      </c>
      <c r="S206" s="3" t="s">
        <v>83</v>
      </c>
      <c r="T206" s="3" t="s">
        <v>74</v>
      </c>
      <c r="U206" s="3" t="s">
        <v>68</v>
      </c>
      <c r="V206" s="3"/>
      <c r="W206" s="3"/>
      <c r="X206" s="3"/>
      <c r="Y206" s="3"/>
      <c r="Z206" s="3"/>
      <c r="AA206" s="3"/>
      <c r="AB206" s="3"/>
      <c r="AC206" s="3"/>
      <c r="AD206" s="3" t="s">
        <v>41</v>
      </c>
      <c r="AE206" s="3" t="s">
        <v>41</v>
      </c>
      <c r="AF206" s="3" t="s">
        <v>47</v>
      </c>
      <c r="AG206" s="3" t="s">
        <v>41</v>
      </c>
      <c r="AH206" s="3" t="s">
        <v>41</v>
      </c>
      <c r="AI206" s="3" t="s">
        <v>47</v>
      </c>
    </row>
    <row r="207" hidden="1">
      <c r="A207" s="2">
        <v>44322.88876033565</v>
      </c>
      <c r="B207" s="3" t="s">
        <v>535</v>
      </c>
      <c r="C207" s="3" t="s">
        <v>29</v>
      </c>
      <c r="D207" s="3" t="s">
        <v>30</v>
      </c>
      <c r="E207" s="3">
        <f>if(Raw!D207="below 18",1,IF(Raw!D207="18-25",1,2))</f>
        <v>1</v>
      </c>
      <c r="F207" s="3" t="s">
        <v>31</v>
      </c>
      <c r="G207" s="3">
        <f t="shared" si="1"/>
        <v>1</v>
      </c>
      <c r="H207" s="3" t="s">
        <v>145</v>
      </c>
      <c r="I207" s="3" t="s">
        <v>42</v>
      </c>
      <c r="J207" s="3" t="s">
        <v>34</v>
      </c>
      <c r="K207" s="3" t="s">
        <v>51</v>
      </c>
      <c r="L207" s="3" t="s">
        <v>36</v>
      </c>
      <c r="M207" s="3" t="s">
        <v>64</v>
      </c>
      <c r="N207" s="3" t="s">
        <v>243</v>
      </c>
      <c r="O207" s="3" t="s">
        <v>536</v>
      </c>
      <c r="P207" s="3" t="s">
        <v>149</v>
      </c>
      <c r="Q207" s="3" t="s">
        <v>41</v>
      </c>
      <c r="R207" s="3" t="s">
        <v>82</v>
      </c>
      <c r="S207" s="3" t="s">
        <v>56</v>
      </c>
      <c r="T207" s="3" t="s">
        <v>74</v>
      </c>
      <c r="U207" s="3" t="s">
        <v>68</v>
      </c>
      <c r="V207" s="3"/>
      <c r="W207" s="3"/>
      <c r="X207" s="3"/>
      <c r="Y207" s="3"/>
      <c r="Z207" s="3"/>
      <c r="AA207" s="3"/>
      <c r="AB207" s="3"/>
      <c r="AC207" s="3"/>
      <c r="AD207" s="3" t="s">
        <v>41</v>
      </c>
      <c r="AE207" s="3" t="s">
        <v>46</v>
      </c>
      <c r="AF207" s="3" t="s">
        <v>109</v>
      </c>
      <c r="AG207" s="3" t="s">
        <v>488</v>
      </c>
      <c r="AH207" s="3" t="s">
        <v>263</v>
      </c>
      <c r="AI207" s="3" t="s">
        <v>60</v>
      </c>
    </row>
    <row r="208" hidden="1">
      <c r="A208" s="2">
        <v>44322.891112627316</v>
      </c>
      <c r="B208" s="3" t="s">
        <v>537</v>
      </c>
      <c r="C208" s="3" t="s">
        <v>29</v>
      </c>
      <c r="D208" s="3" t="s">
        <v>30</v>
      </c>
      <c r="E208" s="3">
        <f>if(Raw!D208="below 18",1,IF(Raw!D208="18-25",1,2))</f>
        <v>1</v>
      </c>
      <c r="F208" s="3" t="s">
        <v>85</v>
      </c>
      <c r="G208" s="3">
        <f t="shared" si="1"/>
        <v>2</v>
      </c>
      <c r="H208" s="3" t="s">
        <v>50</v>
      </c>
      <c r="I208" s="3" t="s">
        <v>42</v>
      </c>
      <c r="J208" s="3" t="s">
        <v>92</v>
      </c>
      <c r="K208" s="3" t="s">
        <v>196</v>
      </c>
      <c r="L208" s="3" t="s">
        <v>86</v>
      </c>
      <c r="M208" s="3" t="s">
        <v>37</v>
      </c>
      <c r="N208" s="3" t="s">
        <v>538</v>
      </c>
      <c r="O208" s="3" t="s">
        <v>539</v>
      </c>
      <c r="P208" s="3" t="s">
        <v>115</v>
      </c>
      <c r="Q208" s="3" t="s">
        <v>41</v>
      </c>
      <c r="R208" s="3" t="s">
        <v>42</v>
      </c>
      <c r="S208" s="3" t="s">
        <v>83</v>
      </c>
      <c r="T208" s="3" t="s">
        <v>164</v>
      </c>
      <c r="U208" s="3" t="s">
        <v>45</v>
      </c>
      <c r="V208" s="3"/>
      <c r="W208" s="3"/>
      <c r="X208" s="3"/>
      <c r="Y208" s="3"/>
      <c r="Z208" s="3"/>
      <c r="AA208" s="3"/>
      <c r="AB208" s="3"/>
      <c r="AC208" s="3"/>
      <c r="AD208" s="3" t="s">
        <v>46</v>
      </c>
      <c r="AE208" s="3" t="s">
        <v>46</v>
      </c>
      <c r="AF208" s="3" t="s">
        <v>46</v>
      </c>
      <c r="AG208" s="3" t="s">
        <v>46</v>
      </c>
      <c r="AH208" s="3" t="s">
        <v>46</v>
      </c>
      <c r="AI208" s="3" t="s">
        <v>46</v>
      </c>
    </row>
    <row r="209" hidden="1">
      <c r="A209" s="2">
        <v>44322.897249120375</v>
      </c>
      <c r="B209" s="3" t="s">
        <v>540</v>
      </c>
      <c r="C209" s="3" t="s">
        <v>29</v>
      </c>
      <c r="D209" s="3" t="s">
        <v>30</v>
      </c>
      <c r="E209" s="3">
        <f>if(Raw!D209="below 18",1,IF(Raw!D209="18-25",1,2))</f>
        <v>1</v>
      </c>
      <c r="F209" s="3" t="s">
        <v>31</v>
      </c>
      <c r="G209" s="3">
        <f t="shared" si="1"/>
        <v>1</v>
      </c>
      <c r="H209" s="3" t="s">
        <v>32</v>
      </c>
      <c r="I209" s="3" t="s">
        <v>42</v>
      </c>
      <c r="J209" s="3" t="s">
        <v>34</v>
      </c>
      <c r="K209" s="3" t="s">
        <v>35</v>
      </c>
      <c r="L209" s="3" t="s">
        <v>63</v>
      </c>
      <c r="M209" s="3" t="s">
        <v>64</v>
      </c>
      <c r="N209" s="3" t="s">
        <v>541</v>
      </c>
      <c r="O209" s="3" t="s">
        <v>46</v>
      </c>
      <c r="P209" s="3" t="s">
        <v>41</v>
      </c>
      <c r="Q209" s="3" t="s">
        <v>41</v>
      </c>
      <c r="R209" s="3" t="s">
        <v>77</v>
      </c>
      <c r="S209" s="3" t="s">
        <v>56</v>
      </c>
      <c r="T209" s="3" t="s">
        <v>44</v>
      </c>
      <c r="U209" s="3" t="s">
        <v>45</v>
      </c>
      <c r="V209" s="3"/>
      <c r="W209" s="3"/>
      <c r="X209" s="3"/>
      <c r="Y209" s="3"/>
      <c r="Z209" s="3"/>
      <c r="AA209" s="3"/>
      <c r="AB209" s="3"/>
      <c r="AC209" s="3"/>
      <c r="AD209" s="3" t="s">
        <v>109</v>
      </c>
      <c r="AE209" s="3" t="s">
        <v>46</v>
      </c>
      <c r="AF209" s="3" t="s">
        <v>46</v>
      </c>
      <c r="AG209" s="3" t="s">
        <v>109</v>
      </c>
      <c r="AH209" s="3" t="s">
        <v>46</v>
      </c>
      <c r="AI209" s="3" t="s">
        <v>46</v>
      </c>
    </row>
    <row r="210" hidden="1">
      <c r="A210" s="2">
        <v>44322.9034228588</v>
      </c>
      <c r="B210" s="3" t="s">
        <v>542</v>
      </c>
      <c r="C210" s="3" t="s">
        <v>62</v>
      </c>
      <c r="D210" s="3" t="s">
        <v>30</v>
      </c>
      <c r="E210" s="3">
        <f>if(Raw!D210="below 18",1,IF(Raw!D210="18-25",1,2))</f>
        <v>1</v>
      </c>
      <c r="F210" s="3" t="s">
        <v>31</v>
      </c>
      <c r="G210" s="3">
        <f t="shared" si="1"/>
        <v>1</v>
      </c>
      <c r="H210" s="3" t="s">
        <v>50</v>
      </c>
      <c r="I210" s="3" t="s">
        <v>55</v>
      </c>
      <c r="J210" s="3" t="s">
        <v>34</v>
      </c>
      <c r="K210" s="3" t="s">
        <v>35</v>
      </c>
      <c r="L210" s="3" t="s">
        <v>78</v>
      </c>
      <c r="M210" s="3" t="s">
        <v>105</v>
      </c>
      <c r="N210" s="3" t="s">
        <v>543</v>
      </c>
      <c r="O210" s="3" t="s">
        <v>544</v>
      </c>
      <c r="P210" s="3" t="s">
        <v>333</v>
      </c>
      <c r="Q210" s="3" t="s">
        <v>41</v>
      </c>
      <c r="R210" s="3" t="s">
        <v>82</v>
      </c>
      <c r="S210" s="3" t="s">
        <v>83</v>
      </c>
      <c r="T210" s="3" t="s">
        <v>74</v>
      </c>
      <c r="U210" s="3" t="s">
        <v>68</v>
      </c>
      <c r="V210" s="3"/>
      <c r="W210" s="3"/>
      <c r="X210" s="3"/>
      <c r="Y210" s="3"/>
      <c r="Z210" s="3"/>
      <c r="AA210" s="3"/>
      <c r="AB210" s="3"/>
      <c r="AC210" s="3"/>
      <c r="AD210" s="3" t="s">
        <v>41</v>
      </c>
      <c r="AE210" s="3" t="s">
        <v>48</v>
      </c>
      <c r="AF210" s="3" t="s">
        <v>41</v>
      </c>
      <c r="AG210" s="3" t="s">
        <v>41</v>
      </c>
      <c r="AH210" s="3" t="s">
        <v>41</v>
      </c>
      <c r="AI210" s="3" t="s">
        <v>75</v>
      </c>
    </row>
    <row r="211">
      <c r="A211" s="2">
        <v>44322.93677179398</v>
      </c>
      <c r="B211" s="3" t="s">
        <v>545</v>
      </c>
      <c r="C211" s="3" t="s">
        <v>62</v>
      </c>
      <c r="D211" s="3" t="s">
        <v>30</v>
      </c>
      <c r="E211" s="3">
        <f>if(Raw!D211="below 18",1,IF(Raw!D211="18-25",1,2))</f>
        <v>1</v>
      </c>
      <c r="F211" s="3" t="s">
        <v>31</v>
      </c>
      <c r="G211" s="3">
        <f t="shared" si="1"/>
        <v>1</v>
      </c>
      <c r="H211" s="3" t="s">
        <v>50</v>
      </c>
      <c r="I211" s="3" t="s">
        <v>42</v>
      </c>
      <c r="J211" s="3" t="s">
        <v>34</v>
      </c>
      <c r="K211" s="3" t="s">
        <v>140</v>
      </c>
      <c r="L211" s="3" t="s">
        <v>78</v>
      </c>
      <c r="M211" s="3" t="s">
        <v>37</v>
      </c>
      <c r="N211" s="3" t="s">
        <v>146</v>
      </c>
      <c r="O211" s="3" t="s">
        <v>333</v>
      </c>
      <c r="P211" s="3" t="s">
        <v>87</v>
      </c>
      <c r="Q211" s="3" t="s">
        <v>52</v>
      </c>
      <c r="R211" s="3"/>
      <c r="S211" s="3"/>
      <c r="T211" s="3"/>
      <c r="U211" s="3"/>
      <c r="V211" s="3" t="s">
        <v>55</v>
      </c>
      <c r="W211" s="3" t="s">
        <v>73</v>
      </c>
      <c r="X211" s="3" t="s">
        <v>74</v>
      </c>
      <c r="Y211" s="3" t="s">
        <v>68</v>
      </c>
      <c r="Z211" s="3"/>
      <c r="AA211" s="3"/>
      <c r="AB211" s="3"/>
      <c r="AC211" s="3"/>
      <c r="AD211" s="3" t="s">
        <v>48</v>
      </c>
      <c r="AE211" s="3" t="s">
        <v>46</v>
      </c>
      <c r="AF211" s="3" t="s">
        <v>46</v>
      </c>
      <c r="AG211" s="3" t="s">
        <v>48</v>
      </c>
      <c r="AH211" s="3" t="s">
        <v>97</v>
      </c>
      <c r="AI211" s="3" t="s">
        <v>48</v>
      </c>
    </row>
    <row r="212">
      <c r="A212" s="2">
        <v>44322.95086871528</v>
      </c>
      <c r="B212" s="3" t="s">
        <v>520</v>
      </c>
      <c r="C212" s="3" t="s">
        <v>62</v>
      </c>
      <c r="D212" s="3" t="s">
        <v>100</v>
      </c>
      <c r="E212" s="3">
        <f>if(Raw!D212="below 18",1,IF(Raw!D212="18-25",1,2))</f>
        <v>2</v>
      </c>
      <c r="F212" s="3" t="s">
        <v>31</v>
      </c>
      <c r="G212" s="3">
        <f t="shared" si="1"/>
        <v>1</v>
      </c>
      <c r="H212" s="3" t="s">
        <v>50</v>
      </c>
      <c r="I212" s="3" t="s">
        <v>55</v>
      </c>
      <c r="J212" s="3" t="s">
        <v>92</v>
      </c>
      <c r="K212" s="3" t="s">
        <v>140</v>
      </c>
      <c r="L212" s="3" t="s">
        <v>63</v>
      </c>
      <c r="M212" s="3" t="s">
        <v>105</v>
      </c>
      <c r="N212" s="3" t="s">
        <v>521</v>
      </c>
      <c r="O212" s="3" t="s">
        <v>522</v>
      </c>
      <c r="P212" s="3" t="s">
        <v>385</v>
      </c>
      <c r="Q212" s="3" t="s">
        <v>52</v>
      </c>
      <c r="R212" s="3"/>
      <c r="S212" s="3"/>
      <c r="T212" s="3"/>
      <c r="U212" s="3"/>
      <c r="V212" s="3" t="s">
        <v>55</v>
      </c>
      <c r="W212" s="3" t="s">
        <v>73</v>
      </c>
      <c r="X212" s="3" t="s">
        <v>74</v>
      </c>
      <c r="Y212" s="3" t="s">
        <v>68</v>
      </c>
      <c r="Z212" s="3"/>
      <c r="AA212" s="3"/>
      <c r="AB212" s="3"/>
      <c r="AC212" s="3"/>
      <c r="AD212" s="3" t="s">
        <v>48</v>
      </c>
      <c r="AE212" s="3" t="s">
        <v>48</v>
      </c>
      <c r="AF212" s="3" t="s">
        <v>48</v>
      </c>
      <c r="AG212" s="3" t="s">
        <v>57</v>
      </c>
      <c r="AH212" s="3" t="s">
        <v>58</v>
      </c>
      <c r="AI212" s="3" t="s">
        <v>263</v>
      </c>
    </row>
    <row r="213" hidden="1">
      <c r="A213" s="2">
        <v>44322.970954212964</v>
      </c>
      <c r="B213" s="3" t="s">
        <v>546</v>
      </c>
      <c r="C213" s="3" t="s">
        <v>62</v>
      </c>
      <c r="D213" s="3" t="s">
        <v>100</v>
      </c>
      <c r="E213" s="3">
        <f>if(Raw!D213="below 18",1,IF(Raw!D213="18-25",1,2))</f>
        <v>2</v>
      </c>
      <c r="F213" s="3" t="s">
        <v>192</v>
      </c>
      <c r="G213" s="3">
        <f t="shared" si="1"/>
        <v>2</v>
      </c>
      <c r="H213" s="3" t="s">
        <v>50</v>
      </c>
      <c r="I213" s="3" t="s">
        <v>33</v>
      </c>
      <c r="J213" s="3" t="s">
        <v>92</v>
      </c>
      <c r="K213" s="3" t="s">
        <v>51</v>
      </c>
      <c r="L213" s="3" t="s">
        <v>36</v>
      </c>
      <c r="M213" s="3" t="s">
        <v>37</v>
      </c>
      <c r="N213" s="3" t="s">
        <v>47</v>
      </c>
      <c r="O213" s="3" t="s">
        <v>321</v>
      </c>
      <c r="P213" s="3" t="s">
        <v>278</v>
      </c>
      <c r="Q213" s="3" t="s">
        <v>47</v>
      </c>
      <c r="R213" s="3"/>
      <c r="S213" s="3"/>
      <c r="T213" s="3"/>
      <c r="U213" s="3"/>
      <c r="V213" s="3"/>
      <c r="W213" s="3"/>
      <c r="X213" s="3"/>
      <c r="Y213" s="3"/>
      <c r="Z213" s="3" t="s">
        <v>209</v>
      </c>
      <c r="AA213" s="3" t="s">
        <v>43</v>
      </c>
      <c r="AB213" s="3" t="s">
        <v>44</v>
      </c>
      <c r="AC213" s="3" t="s">
        <v>45</v>
      </c>
      <c r="AD213" s="3" t="s">
        <v>129</v>
      </c>
      <c r="AE213" s="3" t="s">
        <v>47</v>
      </c>
      <c r="AF213" s="3" t="s">
        <v>129</v>
      </c>
      <c r="AG213" s="3" t="s">
        <v>96</v>
      </c>
      <c r="AH213" s="3" t="s">
        <v>161</v>
      </c>
      <c r="AI213" s="3" t="s">
        <v>97</v>
      </c>
    </row>
    <row r="214" hidden="1">
      <c r="A214" s="2">
        <v>44322.98455412037</v>
      </c>
      <c r="B214" s="3" t="s">
        <v>547</v>
      </c>
      <c r="C214" s="3" t="s">
        <v>62</v>
      </c>
      <c r="D214" s="3" t="s">
        <v>30</v>
      </c>
      <c r="E214" s="3">
        <f>if(Raw!D214="below 18",1,IF(Raw!D214="18-25",1,2))</f>
        <v>1</v>
      </c>
      <c r="F214" s="3" t="s">
        <v>85</v>
      </c>
      <c r="G214" s="3">
        <f t="shared" si="1"/>
        <v>2</v>
      </c>
      <c r="H214" s="3" t="s">
        <v>32</v>
      </c>
      <c r="I214" s="3" t="s">
        <v>77</v>
      </c>
      <c r="J214" s="3" t="s">
        <v>92</v>
      </c>
      <c r="K214" s="3" t="s">
        <v>35</v>
      </c>
      <c r="L214" s="3" t="s">
        <v>86</v>
      </c>
      <c r="M214" s="3" t="s">
        <v>37</v>
      </c>
      <c r="N214" s="3" t="s">
        <v>41</v>
      </c>
      <c r="O214" s="3" t="s">
        <v>381</v>
      </c>
      <c r="P214" s="3" t="s">
        <v>365</v>
      </c>
      <c r="Q214" s="3" t="s">
        <v>41</v>
      </c>
      <c r="R214" s="3" t="s">
        <v>82</v>
      </c>
      <c r="S214" s="3" t="s">
        <v>56</v>
      </c>
      <c r="T214" s="3" t="s">
        <v>44</v>
      </c>
      <c r="U214" s="3" t="s">
        <v>68</v>
      </c>
      <c r="V214" s="3"/>
      <c r="W214" s="3"/>
      <c r="X214" s="3"/>
      <c r="Y214" s="3"/>
      <c r="Z214" s="3"/>
      <c r="AA214" s="3"/>
      <c r="AB214" s="3"/>
      <c r="AC214" s="3"/>
      <c r="AD214" s="3" t="s">
        <v>41</v>
      </c>
      <c r="AE214" s="3" t="s">
        <v>75</v>
      </c>
      <c r="AF214" s="3" t="s">
        <v>46</v>
      </c>
      <c r="AG214" s="3" t="s">
        <v>41</v>
      </c>
      <c r="AH214" s="3" t="s">
        <v>46</v>
      </c>
      <c r="AI214" s="3" t="s">
        <v>48</v>
      </c>
    </row>
    <row r="215" hidden="1">
      <c r="A215" s="2">
        <v>44323.00107532408</v>
      </c>
      <c r="B215" s="3" t="s">
        <v>548</v>
      </c>
      <c r="C215" s="3" t="s">
        <v>62</v>
      </c>
      <c r="D215" s="3" t="s">
        <v>30</v>
      </c>
      <c r="E215" s="3">
        <f>if(Raw!D215="below 18",1,IF(Raw!D215="18-25",1,2))</f>
        <v>1</v>
      </c>
      <c r="F215" s="3" t="s">
        <v>31</v>
      </c>
      <c r="G215" s="3">
        <f t="shared" si="1"/>
        <v>1</v>
      </c>
      <c r="H215" s="3" t="s">
        <v>32</v>
      </c>
      <c r="I215" s="3" t="s">
        <v>77</v>
      </c>
      <c r="J215" s="3" t="s">
        <v>92</v>
      </c>
      <c r="K215" s="3" t="s">
        <v>51</v>
      </c>
      <c r="L215" s="3" t="s">
        <v>78</v>
      </c>
      <c r="M215" s="3" t="s">
        <v>64</v>
      </c>
      <c r="N215" s="3" t="s">
        <v>146</v>
      </c>
      <c r="O215" s="3" t="s">
        <v>549</v>
      </c>
      <c r="P215" s="3" t="s">
        <v>550</v>
      </c>
      <c r="Q215" s="3" t="s">
        <v>52</v>
      </c>
      <c r="R215" s="3"/>
      <c r="S215" s="3"/>
      <c r="T215" s="3"/>
      <c r="U215" s="3"/>
      <c r="V215" s="3" t="s">
        <v>55</v>
      </c>
      <c r="W215" s="3" t="s">
        <v>73</v>
      </c>
      <c r="X215" s="3" t="s">
        <v>44</v>
      </c>
      <c r="Y215" s="3" t="s">
        <v>68</v>
      </c>
      <c r="Z215" s="3"/>
      <c r="AA215" s="3"/>
      <c r="AB215" s="3"/>
      <c r="AC215" s="3"/>
      <c r="AD215" s="3" t="s">
        <v>41</v>
      </c>
      <c r="AE215" s="3" t="s">
        <v>48</v>
      </c>
      <c r="AF215" s="3" t="s">
        <v>143</v>
      </c>
      <c r="AG215" s="3" t="s">
        <v>48</v>
      </c>
      <c r="AH215" s="3" t="s">
        <v>263</v>
      </c>
      <c r="AI215" s="3" t="s">
        <v>263</v>
      </c>
    </row>
    <row r="216">
      <c r="A216" s="2">
        <v>44323.06632994213</v>
      </c>
      <c r="B216" s="3" t="s">
        <v>551</v>
      </c>
      <c r="C216" s="3" t="s">
        <v>29</v>
      </c>
      <c r="D216" s="3" t="s">
        <v>100</v>
      </c>
      <c r="E216" s="3">
        <f>if(Raw!D216="below 18",1,IF(Raw!D216="18-25",1,2))</f>
        <v>2</v>
      </c>
      <c r="F216" s="3" t="s">
        <v>31</v>
      </c>
      <c r="G216" s="3">
        <f t="shared" si="1"/>
        <v>1</v>
      </c>
      <c r="H216" s="3" t="s">
        <v>32</v>
      </c>
      <c r="I216" s="3" t="s">
        <v>33</v>
      </c>
      <c r="J216" s="3" t="s">
        <v>92</v>
      </c>
      <c r="K216" s="3" t="s">
        <v>51</v>
      </c>
      <c r="L216" s="3" t="s">
        <v>36</v>
      </c>
      <c r="M216" s="3" t="s">
        <v>37</v>
      </c>
      <c r="N216" s="3" t="s">
        <v>538</v>
      </c>
      <c r="O216" s="3" t="s">
        <v>326</v>
      </c>
      <c r="P216" s="3" t="s">
        <v>143</v>
      </c>
      <c r="Q216" s="3" t="s">
        <v>41</v>
      </c>
      <c r="R216" s="3" t="s">
        <v>42</v>
      </c>
      <c r="S216" s="3" t="s">
        <v>67</v>
      </c>
      <c r="T216" s="3" t="s">
        <v>74</v>
      </c>
      <c r="U216" s="3" t="s">
        <v>68</v>
      </c>
      <c r="V216" s="3"/>
      <c r="W216" s="3"/>
      <c r="X216" s="3"/>
      <c r="Y216" s="3"/>
      <c r="Z216" s="3"/>
      <c r="AA216" s="3"/>
      <c r="AB216" s="3"/>
      <c r="AC216" s="3"/>
      <c r="AD216" s="3" t="s">
        <v>75</v>
      </c>
      <c r="AE216" s="3" t="s">
        <v>46</v>
      </c>
      <c r="AF216" s="3" t="s">
        <v>46</v>
      </c>
      <c r="AG216" s="3" t="s">
        <v>143</v>
      </c>
      <c r="AH216" s="3" t="s">
        <v>143</v>
      </c>
      <c r="AI216" s="3" t="s">
        <v>46</v>
      </c>
    </row>
    <row r="217" hidden="1">
      <c r="A217" s="2">
        <v>44323.41364554398</v>
      </c>
      <c r="B217" s="3"/>
      <c r="C217" s="3" t="s">
        <v>62</v>
      </c>
      <c r="D217" s="3" t="s">
        <v>100</v>
      </c>
      <c r="E217" s="3">
        <f>if(Raw!D217="below 18",1,IF(Raw!D217="18-25",1,2))</f>
        <v>2</v>
      </c>
      <c r="F217" s="3" t="s">
        <v>85</v>
      </c>
      <c r="G217" s="3">
        <f t="shared" si="1"/>
        <v>2</v>
      </c>
      <c r="H217" s="3" t="s">
        <v>32</v>
      </c>
      <c r="I217" s="3" t="s">
        <v>77</v>
      </c>
      <c r="J217" s="3" t="s">
        <v>34</v>
      </c>
      <c r="K217" s="3" t="s">
        <v>140</v>
      </c>
      <c r="L217" s="3" t="s">
        <v>63</v>
      </c>
      <c r="M217" s="3" t="s">
        <v>64</v>
      </c>
      <c r="N217" s="3" t="s">
        <v>41</v>
      </c>
      <c r="O217" s="3" t="s">
        <v>126</v>
      </c>
      <c r="P217" s="3" t="s">
        <v>41</v>
      </c>
      <c r="Q217" s="3" t="s">
        <v>41</v>
      </c>
      <c r="R217" s="3" t="s">
        <v>55</v>
      </c>
      <c r="S217" s="3" t="s">
        <v>43</v>
      </c>
      <c r="T217" s="3" t="s">
        <v>44</v>
      </c>
      <c r="U217" s="3" t="s">
        <v>120</v>
      </c>
      <c r="V217" s="3"/>
      <c r="W217" s="3"/>
      <c r="X217" s="3"/>
      <c r="Y217" s="3"/>
      <c r="Z217" s="3"/>
      <c r="AA217" s="3"/>
      <c r="AB217" s="3"/>
      <c r="AC217" s="3"/>
      <c r="AD217" s="3" t="s">
        <v>41</v>
      </c>
      <c r="AE217" s="3" t="s">
        <v>41</v>
      </c>
      <c r="AF217" s="3" t="s">
        <v>41</v>
      </c>
      <c r="AG217" s="3" t="s">
        <v>41</v>
      </c>
      <c r="AH217" s="3" t="s">
        <v>41</v>
      </c>
      <c r="AI217" s="3" t="s">
        <v>41</v>
      </c>
    </row>
    <row r="218">
      <c r="A218" s="2">
        <v>44323.417795601854</v>
      </c>
      <c r="B218" s="3" t="s">
        <v>552</v>
      </c>
      <c r="C218" s="3" t="s">
        <v>29</v>
      </c>
      <c r="D218" s="3" t="s">
        <v>30</v>
      </c>
      <c r="E218" s="3">
        <f>if(Raw!D218="below 18",1,IF(Raw!D218="18-25",1,2))</f>
        <v>1</v>
      </c>
      <c r="F218" s="3" t="s">
        <v>85</v>
      </c>
      <c r="G218" s="3">
        <f t="shared" si="1"/>
        <v>2</v>
      </c>
      <c r="H218" s="3" t="s">
        <v>32</v>
      </c>
      <c r="I218" s="3" t="s">
        <v>42</v>
      </c>
      <c r="J218" s="3" t="s">
        <v>34</v>
      </c>
      <c r="K218" s="3" t="s">
        <v>51</v>
      </c>
      <c r="L218" s="3" t="s">
        <v>36</v>
      </c>
      <c r="M218" s="3" t="s">
        <v>37</v>
      </c>
      <c r="N218" s="3" t="s">
        <v>553</v>
      </c>
      <c r="O218" s="3" t="s">
        <v>192</v>
      </c>
      <c r="P218" s="3" t="s">
        <v>350</v>
      </c>
      <c r="Q218" s="3" t="s">
        <v>52</v>
      </c>
      <c r="R218" s="3"/>
      <c r="S218" s="3"/>
      <c r="T218" s="3"/>
      <c r="U218" s="3"/>
      <c r="V218" s="3" t="s">
        <v>209</v>
      </c>
      <c r="W218" s="3" t="s">
        <v>73</v>
      </c>
      <c r="X218" s="3" t="s">
        <v>74</v>
      </c>
      <c r="Y218" s="3" t="s">
        <v>68</v>
      </c>
      <c r="Z218" s="3"/>
      <c r="AA218" s="3"/>
      <c r="AB218" s="3"/>
      <c r="AC218" s="3"/>
      <c r="AD218" s="3" t="s">
        <v>210</v>
      </c>
      <c r="AE218" s="3" t="s">
        <v>58</v>
      </c>
      <c r="AF218" s="3" t="s">
        <v>185</v>
      </c>
      <c r="AG218" s="3" t="s">
        <v>57</v>
      </c>
      <c r="AH218" s="3" t="s">
        <v>97</v>
      </c>
      <c r="AI218" s="3" t="s">
        <v>98</v>
      </c>
    </row>
    <row r="219" hidden="1">
      <c r="A219" s="2">
        <v>44323.42345771991</v>
      </c>
      <c r="B219" s="3" t="s">
        <v>554</v>
      </c>
      <c r="C219" s="3" t="s">
        <v>62</v>
      </c>
      <c r="D219" s="3" t="s">
        <v>100</v>
      </c>
      <c r="E219" s="3">
        <f>if(Raw!D219="below 18",1,IF(Raw!D219="18-25",1,2))</f>
        <v>2</v>
      </c>
      <c r="F219" s="3" t="s">
        <v>192</v>
      </c>
      <c r="G219" s="3">
        <f t="shared" si="1"/>
        <v>2</v>
      </c>
      <c r="H219" s="3" t="s">
        <v>32</v>
      </c>
      <c r="I219" s="3" t="s">
        <v>42</v>
      </c>
      <c r="J219" s="3" t="s">
        <v>34</v>
      </c>
      <c r="K219" s="3" t="s">
        <v>51</v>
      </c>
      <c r="L219" s="3" t="s">
        <v>63</v>
      </c>
      <c r="M219" s="3" t="s">
        <v>37</v>
      </c>
      <c r="N219" s="3" t="s">
        <v>38</v>
      </c>
      <c r="O219" s="3" t="s">
        <v>131</v>
      </c>
      <c r="P219" s="3" t="s">
        <v>555</v>
      </c>
      <c r="Q219" s="3" t="s">
        <v>41</v>
      </c>
      <c r="R219" s="3" t="s">
        <v>42</v>
      </c>
      <c r="S219" s="3" t="s">
        <v>67</v>
      </c>
      <c r="T219" s="3" t="s">
        <v>44</v>
      </c>
      <c r="U219" s="3" t="s">
        <v>68</v>
      </c>
      <c r="V219" s="3"/>
      <c r="W219" s="3"/>
      <c r="X219" s="3"/>
      <c r="Y219" s="3"/>
      <c r="Z219" s="3"/>
      <c r="AA219" s="3"/>
      <c r="AB219" s="3"/>
      <c r="AC219" s="3"/>
      <c r="AD219" s="3" t="s">
        <v>41</v>
      </c>
      <c r="AE219" s="3" t="s">
        <v>48</v>
      </c>
      <c r="AF219" s="3" t="s">
        <v>46</v>
      </c>
      <c r="AG219" s="3" t="s">
        <v>129</v>
      </c>
      <c r="AH219" s="3" t="s">
        <v>373</v>
      </c>
      <c r="AI219" s="3" t="s">
        <v>150</v>
      </c>
    </row>
    <row r="220" hidden="1">
      <c r="A220" s="2">
        <v>44323.426075138894</v>
      </c>
      <c r="B220" s="3" t="s">
        <v>556</v>
      </c>
      <c r="C220" s="3" t="s">
        <v>62</v>
      </c>
      <c r="D220" s="3" t="s">
        <v>30</v>
      </c>
      <c r="E220" s="3">
        <f>if(Raw!D220="below 18",1,IF(Raw!D220="18-25",1,2))</f>
        <v>1</v>
      </c>
      <c r="F220" s="3" t="s">
        <v>85</v>
      </c>
      <c r="G220" s="3">
        <f t="shared" si="1"/>
        <v>2</v>
      </c>
      <c r="H220" s="3" t="s">
        <v>50</v>
      </c>
      <c r="I220" s="3" t="s">
        <v>77</v>
      </c>
      <c r="J220" s="3" t="s">
        <v>34</v>
      </c>
      <c r="K220" s="3" t="s">
        <v>35</v>
      </c>
      <c r="L220" s="3" t="s">
        <v>63</v>
      </c>
      <c r="M220" s="3" t="s">
        <v>64</v>
      </c>
      <c r="N220" s="3" t="s">
        <v>41</v>
      </c>
      <c r="O220" s="3" t="s">
        <v>557</v>
      </c>
      <c r="P220" s="3" t="s">
        <v>558</v>
      </c>
      <c r="Q220" s="3" t="s">
        <v>47</v>
      </c>
      <c r="R220" s="3"/>
      <c r="S220" s="3"/>
      <c r="T220" s="3"/>
      <c r="U220" s="3"/>
      <c r="V220" s="3"/>
      <c r="W220" s="3"/>
      <c r="X220" s="3"/>
      <c r="Y220" s="3"/>
      <c r="Z220" s="3" t="s">
        <v>55</v>
      </c>
      <c r="AA220" s="3" t="s">
        <v>43</v>
      </c>
      <c r="AB220" s="3" t="s">
        <v>74</v>
      </c>
      <c r="AC220" s="3" t="s">
        <v>68</v>
      </c>
      <c r="AD220" s="3" t="s">
        <v>47</v>
      </c>
      <c r="AE220" s="3" t="s">
        <v>47</v>
      </c>
      <c r="AF220" s="3" t="s">
        <v>47</v>
      </c>
      <c r="AG220" s="3" t="s">
        <v>47</v>
      </c>
      <c r="AH220" s="3" t="s">
        <v>47</v>
      </c>
      <c r="AI220" s="3" t="s">
        <v>47</v>
      </c>
    </row>
    <row r="221">
      <c r="A221" s="2">
        <v>44323.44595828703</v>
      </c>
      <c r="B221" s="3" t="s">
        <v>559</v>
      </c>
      <c r="C221" s="3" t="s">
        <v>29</v>
      </c>
      <c r="D221" s="3" t="s">
        <v>100</v>
      </c>
      <c r="E221" s="3">
        <f>if(Raw!D221="below 18",1,IF(Raw!D221="18-25",1,2))</f>
        <v>2</v>
      </c>
      <c r="F221" s="3" t="s">
        <v>85</v>
      </c>
      <c r="G221" s="3">
        <f t="shared" si="1"/>
        <v>2</v>
      </c>
      <c r="H221" s="3" t="s">
        <v>32</v>
      </c>
      <c r="I221" s="3" t="s">
        <v>42</v>
      </c>
      <c r="J221" s="3" t="s">
        <v>34</v>
      </c>
      <c r="K221" s="3" t="s">
        <v>51</v>
      </c>
      <c r="L221" s="3" t="s">
        <v>63</v>
      </c>
      <c r="M221" s="3" t="s">
        <v>105</v>
      </c>
      <c r="N221" s="3" t="s">
        <v>261</v>
      </c>
      <c r="O221" s="3" t="s">
        <v>38</v>
      </c>
      <c r="P221" s="3" t="s">
        <v>258</v>
      </c>
      <c r="Q221" s="3" t="s">
        <v>52</v>
      </c>
      <c r="R221" s="3"/>
      <c r="S221" s="3"/>
      <c r="T221" s="3"/>
      <c r="U221" s="3"/>
      <c r="V221" s="3" t="s">
        <v>42</v>
      </c>
      <c r="W221" s="3" t="s">
        <v>88</v>
      </c>
      <c r="X221" s="3" t="s">
        <v>74</v>
      </c>
      <c r="Y221" s="3" t="s">
        <v>45</v>
      </c>
      <c r="Z221" s="3"/>
      <c r="AA221" s="3"/>
      <c r="AB221" s="3"/>
      <c r="AC221" s="3"/>
      <c r="AD221" s="3" t="s">
        <v>48</v>
      </c>
      <c r="AE221" s="3" t="s">
        <v>46</v>
      </c>
      <c r="AF221" s="3" t="s">
        <v>48</v>
      </c>
      <c r="AG221" s="3" t="s">
        <v>48</v>
      </c>
      <c r="AH221" s="3" t="s">
        <v>46</v>
      </c>
      <c r="AI221" s="3" t="s">
        <v>46</v>
      </c>
    </row>
    <row r="222" hidden="1">
      <c r="A222" s="2">
        <v>44323.44740885417</v>
      </c>
      <c r="B222" s="3" t="s">
        <v>136</v>
      </c>
      <c r="C222" s="3" t="s">
        <v>29</v>
      </c>
      <c r="D222" s="3" t="s">
        <v>30</v>
      </c>
      <c r="E222" s="3">
        <f>if(Raw!D222="below 18",1,IF(Raw!D222="18-25",1,2))</f>
        <v>1</v>
      </c>
      <c r="F222" s="3" t="s">
        <v>31</v>
      </c>
      <c r="G222" s="3">
        <f t="shared" si="1"/>
        <v>1</v>
      </c>
      <c r="H222" s="3" t="s">
        <v>32</v>
      </c>
      <c r="I222" s="3" t="s">
        <v>55</v>
      </c>
      <c r="J222" s="3" t="s">
        <v>34</v>
      </c>
      <c r="K222" s="3" t="s">
        <v>140</v>
      </c>
      <c r="L222" s="3" t="s">
        <v>36</v>
      </c>
      <c r="M222" s="3" t="s">
        <v>37</v>
      </c>
      <c r="N222" s="3" t="s">
        <v>46</v>
      </c>
      <c r="O222" s="3" t="s">
        <v>53</v>
      </c>
      <c r="P222" s="3" t="s">
        <v>138</v>
      </c>
      <c r="Q222" s="3" t="s">
        <v>41</v>
      </c>
      <c r="R222" s="3" t="s">
        <v>42</v>
      </c>
      <c r="S222" s="3" t="s">
        <v>67</v>
      </c>
      <c r="T222" s="3" t="s">
        <v>44</v>
      </c>
      <c r="U222" s="3" t="s">
        <v>45</v>
      </c>
      <c r="V222" s="3"/>
      <c r="W222" s="3"/>
      <c r="X222" s="3"/>
      <c r="Y222" s="3"/>
      <c r="Z222" s="3"/>
      <c r="AA222" s="3"/>
      <c r="AB222" s="3"/>
      <c r="AC222" s="3"/>
      <c r="AD222" s="3" t="s">
        <v>41</v>
      </c>
      <c r="AE222" s="3" t="s">
        <v>46</v>
      </c>
      <c r="AF222" s="3" t="s">
        <v>46</v>
      </c>
      <c r="AG222" s="3" t="s">
        <v>47</v>
      </c>
      <c r="AH222" s="3" t="s">
        <v>109</v>
      </c>
      <c r="AI222" s="3" t="s">
        <v>46</v>
      </c>
    </row>
    <row r="223" hidden="1">
      <c r="A223" s="2">
        <v>44323.45131712963</v>
      </c>
      <c r="B223" s="3" t="s">
        <v>560</v>
      </c>
      <c r="C223" s="3" t="s">
        <v>62</v>
      </c>
      <c r="D223" s="3" t="s">
        <v>90</v>
      </c>
      <c r="E223" s="3">
        <f>if(Raw!D223="below 18",1,IF(Raw!D223="18-25",1,2))</f>
        <v>1</v>
      </c>
      <c r="F223" s="3" t="s">
        <v>31</v>
      </c>
      <c r="G223" s="3">
        <f t="shared" si="1"/>
        <v>1</v>
      </c>
      <c r="H223" s="3" t="s">
        <v>145</v>
      </c>
      <c r="I223" s="3" t="s">
        <v>42</v>
      </c>
      <c r="J223" s="3" t="s">
        <v>34</v>
      </c>
      <c r="K223" s="3" t="s">
        <v>51</v>
      </c>
      <c r="L223" s="3" t="s">
        <v>78</v>
      </c>
      <c r="M223" s="3" t="s">
        <v>37</v>
      </c>
      <c r="N223" s="3" t="s">
        <v>146</v>
      </c>
      <c r="O223" s="3" t="s">
        <v>66</v>
      </c>
      <c r="P223" s="3" t="s">
        <v>66</v>
      </c>
      <c r="Q223" s="3" t="s">
        <v>52</v>
      </c>
      <c r="R223" s="3"/>
      <c r="S223" s="3"/>
      <c r="T223" s="3"/>
      <c r="U223" s="3"/>
      <c r="V223" s="3" t="s">
        <v>42</v>
      </c>
      <c r="W223" s="3" t="s">
        <v>67</v>
      </c>
      <c r="X223" s="3" t="s">
        <v>44</v>
      </c>
      <c r="Y223" s="3" t="s">
        <v>45</v>
      </c>
      <c r="Z223" s="3"/>
      <c r="AA223" s="3"/>
      <c r="AB223" s="3"/>
      <c r="AC223" s="3"/>
      <c r="AD223" s="3" t="s">
        <v>41</v>
      </c>
      <c r="AE223" s="3" t="s">
        <v>48</v>
      </c>
      <c r="AF223" s="3" t="s">
        <v>47</v>
      </c>
      <c r="AG223" s="3" t="s">
        <v>47</v>
      </c>
      <c r="AH223" s="3" t="s">
        <v>47</v>
      </c>
      <c r="AI223" s="3" t="s">
        <v>47</v>
      </c>
    </row>
    <row r="224">
      <c r="A224" s="2">
        <v>44323.45615090278</v>
      </c>
      <c r="B224" s="3" t="s">
        <v>561</v>
      </c>
      <c r="C224" s="3" t="s">
        <v>62</v>
      </c>
      <c r="D224" s="3" t="s">
        <v>30</v>
      </c>
      <c r="E224" s="3">
        <f>if(Raw!D224="below 18",1,IF(Raw!D224="18-25",1,2))</f>
        <v>1</v>
      </c>
      <c r="F224" s="3" t="s">
        <v>31</v>
      </c>
      <c r="G224" s="3">
        <f t="shared" si="1"/>
        <v>1</v>
      </c>
      <c r="H224" s="3" t="s">
        <v>32</v>
      </c>
      <c r="I224" s="3" t="s">
        <v>55</v>
      </c>
      <c r="J224" s="3" t="s">
        <v>34</v>
      </c>
      <c r="K224" s="3" t="s">
        <v>35</v>
      </c>
      <c r="L224" s="3" t="s">
        <v>36</v>
      </c>
      <c r="M224" s="3" t="s">
        <v>105</v>
      </c>
      <c r="N224" s="3" t="s">
        <v>562</v>
      </c>
      <c r="O224" s="3" t="s">
        <v>71</v>
      </c>
      <c r="P224" s="3" t="s">
        <v>66</v>
      </c>
      <c r="Q224" s="3" t="s">
        <v>52</v>
      </c>
      <c r="R224" s="3"/>
      <c r="S224" s="3"/>
      <c r="T224" s="3"/>
      <c r="U224" s="3"/>
      <c r="V224" s="3" t="s">
        <v>209</v>
      </c>
      <c r="W224" s="3" t="s">
        <v>88</v>
      </c>
      <c r="X224" s="3" t="s">
        <v>74</v>
      </c>
      <c r="Y224" s="3" t="s">
        <v>68</v>
      </c>
      <c r="Z224" s="3"/>
      <c r="AA224" s="3"/>
      <c r="AB224" s="3"/>
      <c r="AC224" s="3"/>
      <c r="AD224" s="3" t="s">
        <v>48</v>
      </c>
      <c r="AE224" s="3" t="s">
        <v>48</v>
      </c>
      <c r="AF224" s="3" t="s">
        <v>48</v>
      </c>
      <c r="AG224" s="3" t="s">
        <v>48</v>
      </c>
      <c r="AH224" s="3" t="s">
        <v>48</v>
      </c>
      <c r="AI224" s="3" t="s">
        <v>48</v>
      </c>
    </row>
    <row r="225" hidden="1">
      <c r="A225" s="2">
        <v>44323.46207204861</v>
      </c>
      <c r="B225" s="3" t="s">
        <v>563</v>
      </c>
      <c r="C225" s="3" t="s">
        <v>62</v>
      </c>
      <c r="D225" s="3" t="s">
        <v>30</v>
      </c>
      <c r="E225" s="3">
        <f>if(Raw!D225="below 18",1,IF(Raw!D225="18-25",1,2))</f>
        <v>1</v>
      </c>
      <c r="F225" s="3" t="s">
        <v>31</v>
      </c>
      <c r="G225" s="3">
        <f t="shared" si="1"/>
        <v>1</v>
      </c>
      <c r="H225" s="3" t="s">
        <v>32</v>
      </c>
      <c r="I225" s="3" t="s">
        <v>33</v>
      </c>
      <c r="J225" s="3" t="s">
        <v>123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hidden="1">
      <c r="A226" s="2">
        <v>44323.46288038194</v>
      </c>
      <c r="B226" s="3" t="s">
        <v>564</v>
      </c>
      <c r="C226" s="3" t="s">
        <v>29</v>
      </c>
      <c r="D226" s="3" t="s">
        <v>100</v>
      </c>
      <c r="E226" s="3">
        <f>if(Raw!D226="below 18",1,IF(Raw!D226="18-25",1,2))</f>
        <v>2</v>
      </c>
      <c r="F226" s="3" t="s">
        <v>85</v>
      </c>
      <c r="G226" s="3">
        <f t="shared" si="1"/>
        <v>2</v>
      </c>
      <c r="H226" s="3" t="s">
        <v>32</v>
      </c>
      <c r="I226" s="3" t="s">
        <v>77</v>
      </c>
      <c r="J226" s="3" t="s">
        <v>34</v>
      </c>
      <c r="K226" s="3" t="s">
        <v>35</v>
      </c>
      <c r="L226" s="3" t="s">
        <v>36</v>
      </c>
      <c r="M226" s="3" t="s">
        <v>105</v>
      </c>
      <c r="N226" s="3" t="s">
        <v>46</v>
      </c>
      <c r="O226" s="3" t="s">
        <v>565</v>
      </c>
      <c r="P226" s="3" t="s">
        <v>566</v>
      </c>
      <c r="Q226" s="3" t="s">
        <v>47</v>
      </c>
      <c r="R226" s="3"/>
      <c r="S226" s="3"/>
      <c r="T226" s="3"/>
      <c r="U226" s="3"/>
      <c r="V226" s="3"/>
      <c r="W226" s="3"/>
      <c r="X226" s="3"/>
      <c r="Y226" s="3"/>
      <c r="Z226" s="3" t="s">
        <v>82</v>
      </c>
      <c r="AA226" s="3" t="s">
        <v>43</v>
      </c>
      <c r="AB226" s="3" t="s">
        <v>74</v>
      </c>
      <c r="AC226" s="3" t="s">
        <v>68</v>
      </c>
      <c r="AD226" s="3" t="s">
        <v>143</v>
      </c>
      <c r="AE226" s="3" t="s">
        <v>46</v>
      </c>
      <c r="AF226" s="3" t="s">
        <v>46</v>
      </c>
      <c r="AG226" s="3" t="s">
        <v>47</v>
      </c>
      <c r="AH226" s="3" t="s">
        <v>47</v>
      </c>
      <c r="AI226" s="3" t="s">
        <v>46</v>
      </c>
    </row>
    <row r="227">
      <c r="A227" s="2">
        <v>44323.46636681713</v>
      </c>
      <c r="B227" s="3" t="s">
        <v>567</v>
      </c>
      <c r="C227" s="3" t="s">
        <v>62</v>
      </c>
      <c r="D227" s="3" t="s">
        <v>30</v>
      </c>
      <c r="E227" s="3">
        <f>if(Raw!D227="below 18",1,IF(Raw!D227="18-25",1,2))</f>
        <v>1</v>
      </c>
      <c r="F227" s="3" t="s">
        <v>31</v>
      </c>
      <c r="G227" s="3">
        <f t="shared" si="1"/>
        <v>1</v>
      </c>
      <c r="H227" s="3" t="s">
        <v>32</v>
      </c>
      <c r="I227" s="3" t="s">
        <v>33</v>
      </c>
      <c r="J227" s="3" t="s">
        <v>92</v>
      </c>
      <c r="K227" s="3" t="s">
        <v>51</v>
      </c>
      <c r="L227" s="3" t="s">
        <v>86</v>
      </c>
      <c r="M227" s="3" t="s">
        <v>64</v>
      </c>
      <c r="N227" s="3" t="s">
        <v>146</v>
      </c>
      <c r="O227" s="3" t="s">
        <v>102</v>
      </c>
      <c r="P227" s="3" t="s">
        <v>102</v>
      </c>
      <c r="Q227" s="3" t="s">
        <v>52</v>
      </c>
      <c r="R227" s="3"/>
      <c r="S227" s="3"/>
      <c r="T227" s="3"/>
      <c r="U227" s="3"/>
      <c r="V227" s="3" t="s">
        <v>82</v>
      </c>
      <c r="W227" s="3" t="s">
        <v>43</v>
      </c>
      <c r="X227" s="3" t="s">
        <v>44</v>
      </c>
      <c r="Y227" s="3" t="s">
        <v>68</v>
      </c>
      <c r="Z227" s="3"/>
      <c r="AA227" s="3"/>
      <c r="AB227" s="3"/>
      <c r="AC227" s="3"/>
      <c r="AD227" s="3" t="s">
        <v>48</v>
      </c>
      <c r="AE227" s="3" t="s">
        <v>48</v>
      </c>
      <c r="AF227" s="3" t="s">
        <v>48</v>
      </c>
      <c r="AG227" s="3" t="s">
        <v>48</v>
      </c>
      <c r="AH227" s="3" t="s">
        <v>48</v>
      </c>
      <c r="AI227" s="3" t="s">
        <v>48</v>
      </c>
    </row>
    <row r="228">
      <c r="A228" s="2">
        <v>44323.52355670139</v>
      </c>
      <c r="B228" s="3" t="s">
        <v>568</v>
      </c>
      <c r="C228" s="3" t="s">
        <v>62</v>
      </c>
      <c r="D228" s="3" t="s">
        <v>30</v>
      </c>
      <c r="E228" s="3">
        <f>if(Raw!D228="below 18",1,IF(Raw!D228="18-25",1,2))</f>
        <v>1</v>
      </c>
      <c r="F228" s="3" t="s">
        <v>31</v>
      </c>
      <c r="G228" s="3">
        <f t="shared" si="1"/>
        <v>1</v>
      </c>
      <c r="H228" s="3" t="s">
        <v>50</v>
      </c>
      <c r="I228" s="3" t="s">
        <v>42</v>
      </c>
      <c r="J228" s="3" t="s">
        <v>34</v>
      </c>
      <c r="K228" s="3" t="s">
        <v>51</v>
      </c>
      <c r="L228" s="3" t="s">
        <v>86</v>
      </c>
      <c r="M228" s="3" t="s">
        <v>105</v>
      </c>
      <c r="N228" s="3" t="s">
        <v>569</v>
      </c>
      <c r="O228" s="3" t="s">
        <v>154</v>
      </c>
      <c r="P228" s="3" t="s">
        <v>338</v>
      </c>
      <c r="Q228" s="3" t="s">
        <v>52</v>
      </c>
      <c r="R228" s="3"/>
      <c r="S228" s="3"/>
      <c r="T228" s="3"/>
      <c r="U228" s="3"/>
      <c r="V228" s="3" t="s">
        <v>42</v>
      </c>
      <c r="W228" s="3" t="s">
        <v>73</v>
      </c>
      <c r="X228" s="3" t="s">
        <v>74</v>
      </c>
      <c r="Y228" s="3" t="s">
        <v>120</v>
      </c>
      <c r="Z228" s="3"/>
      <c r="AA228" s="3"/>
      <c r="AB228" s="3"/>
      <c r="AC228" s="3"/>
      <c r="AD228" s="3" t="s">
        <v>48</v>
      </c>
      <c r="AE228" s="3" t="s">
        <v>48</v>
      </c>
      <c r="AF228" s="3" t="s">
        <v>48</v>
      </c>
      <c r="AG228" s="3" t="s">
        <v>48</v>
      </c>
      <c r="AH228" s="3" t="s">
        <v>48</v>
      </c>
      <c r="AI228" s="3" t="s">
        <v>48</v>
      </c>
    </row>
    <row r="229" hidden="1">
      <c r="A229" s="2">
        <v>44323.52441946759</v>
      </c>
      <c r="B229" s="3" t="s">
        <v>570</v>
      </c>
      <c r="C229" s="3" t="s">
        <v>62</v>
      </c>
      <c r="D229" s="3" t="s">
        <v>100</v>
      </c>
      <c r="E229" s="3">
        <f>if(Raw!D229="below 18",1,IF(Raw!D229="18-25",1,2))</f>
        <v>2</v>
      </c>
      <c r="F229" s="3" t="s">
        <v>122</v>
      </c>
      <c r="G229" s="3">
        <f t="shared" si="1"/>
        <v>2</v>
      </c>
      <c r="H229" s="3" t="s">
        <v>50</v>
      </c>
      <c r="I229" s="3" t="s">
        <v>42</v>
      </c>
      <c r="J229" s="3" t="s">
        <v>34</v>
      </c>
      <c r="K229" s="3" t="s">
        <v>51</v>
      </c>
      <c r="L229" s="3" t="s">
        <v>63</v>
      </c>
      <c r="M229" s="3" t="s">
        <v>105</v>
      </c>
      <c r="N229" s="3" t="s">
        <v>41</v>
      </c>
      <c r="O229" s="3" t="s">
        <v>148</v>
      </c>
      <c r="P229" s="3" t="s">
        <v>41</v>
      </c>
      <c r="Q229" s="3" t="s">
        <v>41</v>
      </c>
      <c r="R229" s="3" t="s">
        <v>42</v>
      </c>
      <c r="S229" s="3" t="s">
        <v>83</v>
      </c>
      <c r="T229" s="3" t="s">
        <v>74</v>
      </c>
      <c r="U229" s="3" t="s">
        <v>116</v>
      </c>
      <c r="V229" s="3"/>
      <c r="W229" s="3"/>
      <c r="X229" s="3"/>
      <c r="Y229" s="3"/>
      <c r="Z229" s="3"/>
      <c r="AA229" s="3"/>
      <c r="AB229" s="3"/>
      <c r="AC229" s="3"/>
      <c r="AD229" s="3" t="s">
        <v>41</v>
      </c>
      <c r="AE229" s="3" t="s">
        <v>41</v>
      </c>
      <c r="AF229" s="3" t="s">
        <v>41</v>
      </c>
      <c r="AG229" s="3" t="s">
        <v>41</v>
      </c>
      <c r="AH229" s="3" t="s">
        <v>41</v>
      </c>
      <c r="AI229" s="3" t="s">
        <v>41</v>
      </c>
    </row>
    <row r="230" hidden="1">
      <c r="A230" s="2">
        <v>44323.52712118055</v>
      </c>
      <c r="B230" s="3" t="s">
        <v>571</v>
      </c>
      <c r="C230" s="3" t="s">
        <v>62</v>
      </c>
      <c r="D230" s="3" t="s">
        <v>30</v>
      </c>
      <c r="E230" s="3">
        <f>if(Raw!D230="below 18",1,IF(Raw!D230="18-25",1,2))</f>
        <v>1</v>
      </c>
      <c r="F230" s="3" t="s">
        <v>85</v>
      </c>
      <c r="G230" s="3">
        <f t="shared" si="1"/>
        <v>2</v>
      </c>
      <c r="H230" s="3" t="s">
        <v>50</v>
      </c>
      <c r="I230" s="3" t="s">
        <v>55</v>
      </c>
      <c r="J230" s="3" t="s">
        <v>34</v>
      </c>
      <c r="K230" s="3" t="s">
        <v>51</v>
      </c>
      <c r="L230" s="3" t="s">
        <v>78</v>
      </c>
      <c r="M230" s="3" t="s">
        <v>37</v>
      </c>
      <c r="N230" s="3" t="s">
        <v>572</v>
      </c>
      <c r="O230" s="3" t="s">
        <v>573</v>
      </c>
      <c r="P230" s="3" t="s">
        <v>574</v>
      </c>
      <c r="Q230" s="3" t="s">
        <v>41</v>
      </c>
      <c r="R230" s="3" t="s">
        <v>42</v>
      </c>
      <c r="S230" s="3" t="s">
        <v>83</v>
      </c>
      <c r="T230" s="3" t="s">
        <v>74</v>
      </c>
      <c r="U230" s="3" t="s">
        <v>120</v>
      </c>
      <c r="V230" s="3"/>
      <c r="W230" s="3"/>
      <c r="X230" s="3"/>
      <c r="Y230" s="3"/>
      <c r="Z230" s="3"/>
      <c r="AA230" s="3"/>
      <c r="AB230" s="3"/>
      <c r="AC230" s="3"/>
      <c r="AD230" s="3" t="s">
        <v>143</v>
      </c>
      <c r="AE230" s="3" t="s">
        <v>185</v>
      </c>
      <c r="AF230" s="3" t="s">
        <v>431</v>
      </c>
      <c r="AG230" s="3" t="s">
        <v>129</v>
      </c>
      <c r="AH230" s="3" t="s">
        <v>60</v>
      </c>
      <c r="AI230" s="3" t="s">
        <v>75</v>
      </c>
    </row>
    <row r="231">
      <c r="A231" s="2">
        <v>44323.52752659722</v>
      </c>
      <c r="B231" s="3" t="s">
        <v>575</v>
      </c>
      <c r="C231" s="3" t="s">
        <v>62</v>
      </c>
      <c r="D231" s="3" t="s">
        <v>30</v>
      </c>
      <c r="E231" s="3">
        <f>if(Raw!D231="below 18",1,IF(Raw!D231="18-25",1,2))</f>
        <v>1</v>
      </c>
      <c r="F231" s="3" t="s">
        <v>31</v>
      </c>
      <c r="G231" s="3">
        <f t="shared" si="1"/>
        <v>1</v>
      </c>
      <c r="H231" s="3" t="s">
        <v>32</v>
      </c>
      <c r="I231" s="3" t="s">
        <v>42</v>
      </c>
      <c r="J231" s="3" t="s">
        <v>34</v>
      </c>
      <c r="K231" s="3" t="s">
        <v>51</v>
      </c>
      <c r="L231" s="3" t="s">
        <v>86</v>
      </c>
      <c r="M231" s="3" t="s">
        <v>64</v>
      </c>
      <c r="N231" s="3" t="s">
        <v>146</v>
      </c>
      <c r="O231" s="3" t="s">
        <v>47</v>
      </c>
      <c r="P231" s="3" t="s">
        <v>102</v>
      </c>
      <c r="Q231" s="3" t="s">
        <v>47</v>
      </c>
      <c r="R231" s="3"/>
      <c r="S231" s="3"/>
      <c r="T231" s="3"/>
      <c r="U231" s="3"/>
      <c r="V231" s="3"/>
      <c r="W231" s="3"/>
      <c r="X231" s="3"/>
      <c r="Y231" s="3"/>
      <c r="Z231" s="3" t="s">
        <v>77</v>
      </c>
      <c r="AA231" s="3" t="s">
        <v>83</v>
      </c>
      <c r="AB231" s="3" t="s">
        <v>44</v>
      </c>
      <c r="AC231" s="3" t="s">
        <v>68</v>
      </c>
      <c r="AD231" s="3" t="s">
        <v>48</v>
      </c>
      <c r="AE231" s="3" t="s">
        <v>47</v>
      </c>
      <c r="AF231" s="3" t="s">
        <v>47</v>
      </c>
      <c r="AG231" s="3" t="s">
        <v>47</v>
      </c>
      <c r="AH231" s="3" t="s">
        <v>47</v>
      </c>
      <c r="AI231" s="3" t="s">
        <v>47</v>
      </c>
    </row>
    <row r="232" hidden="1">
      <c r="A232" s="2">
        <v>44323.53475255787</v>
      </c>
      <c r="B232" s="3" t="s">
        <v>576</v>
      </c>
      <c r="C232" s="3" t="s">
        <v>577</v>
      </c>
      <c r="D232" s="3" t="s">
        <v>30</v>
      </c>
      <c r="E232" s="3">
        <f>if(Raw!D232="below 18",1,IF(Raw!D232="18-25",1,2))</f>
        <v>1</v>
      </c>
      <c r="F232" s="3" t="s">
        <v>192</v>
      </c>
      <c r="G232" s="3">
        <f t="shared" si="1"/>
        <v>2</v>
      </c>
      <c r="H232" s="3" t="s">
        <v>32</v>
      </c>
      <c r="I232" s="3" t="s">
        <v>33</v>
      </c>
      <c r="J232" s="3" t="s">
        <v>92</v>
      </c>
      <c r="K232" s="3" t="s">
        <v>140</v>
      </c>
      <c r="L232" s="3" t="s">
        <v>63</v>
      </c>
      <c r="M232" s="3" t="s">
        <v>105</v>
      </c>
      <c r="N232" s="3" t="s">
        <v>578</v>
      </c>
      <c r="O232" s="3" t="s">
        <v>47</v>
      </c>
      <c r="P232" s="3" t="s">
        <v>579</v>
      </c>
      <c r="Q232" s="3" t="s">
        <v>47</v>
      </c>
      <c r="R232" s="3"/>
      <c r="S232" s="3"/>
      <c r="T232" s="3"/>
      <c r="U232" s="3"/>
      <c r="V232" s="3"/>
      <c r="W232" s="3"/>
      <c r="X232" s="3"/>
      <c r="Y232" s="3"/>
      <c r="Z232" s="3" t="s">
        <v>55</v>
      </c>
      <c r="AA232" s="3" t="s">
        <v>43</v>
      </c>
      <c r="AB232" s="3" t="s">
        <v>74</v>
      </c>
      <c r="AC232" s="3" t="s">
        <v>45</v>
      </c>
      <c r="AD232" s="3" t="s">
        <v>373</v>
      </c>
      <c r="AE232" s="3" t="s">
        <v>488</v>
      </c>
      <c r="AF232" s="3" t="s">
        <v>488</v>
      </c>
      <c r="AG232" s="3" t="s">
        <v>488</v>
      </c>
      <c r="AH232" s="3" t="s">
        <v>488</v>
      </c>
      <c r="AI232" s="3" t="s">
        <v>488</v>
      </c>
    </row>
    <row r="233" hidden="1">
      <c r="A233" s="2">
        <v>44323.54044902777</v>
      </c>
      <c r="B233" s="3" t="s">
        <v>580</v>
      </c>
      <c r="C233" s="3" t="s">
        <v>29</v>
      </c>
      <c r="D233" s="3" t="s">
        <v>30</v>
      </c>
      <c r="E233" s="3">
        <f>if(Raw!D233="below 18",1,IF(Raw!D233="18-25",1,2))</f>
        <v>1</v>
      </c>
      <c r="F233" s="3" t="s">
        <v>31</v>
      </c>
      <c r="G233" s="3">
        <f t="shared" si="1"/>
        <v>1</v>
      </c>
      <c r="H233" s="3" t="s">
        <v>50</v>
      </c>
      <c r="I233" s="3" t="s">
        <v>42</v>
      </c>
      <c r="J233" s="3" t="s">
        <v>34</v>
      </c>
      <c r="K233" s="3" t="s">
        <v>51</v>
      </c>
      <c r="L233" s="3" t="s">
        <v>36</v>
      </c>
      <c r="M233" s="3" t="s">
        <v>37</v>
      </c>
      <c r="N233" s="3" t="s">
        <v>46</v>
      </c>
      <c r="O233" s="3" t="s">
        <v>131</v>
      </c>
      <c r="P233" s="3" t="s">
        <v>350</v>
      </c>
      <c r="Q233" s="3" t="s">
        <v>41</v>
      </c>
      <c r="R233" s="3" t="s">
        <v>55</v>
      </c>
      <c r="S233" s="3" t="s">
        <v>56</v>
      </c>
      <c r="T233" s="3" t="s">
        <v>44</v>
      </c>
      <c r="U233" s="3" t="s">
        <v>68</v>
      </c>
      <c r="V233" s="3"/>
      <c r="W233" s="3"/>
      <c r="X233" s="3"/>
      <c r="Y233" s="3"/>
      <c r="Z233" s="3"/>
      <c r="AA233" s="3"/>
      <c r="AB233" s="3"/>
      <c r="AC233" s="3"/>
      <c r="AD233" s="3" t="s">
        <v>41</v>
      </c>
      <c r="AE233" s="3" t="s">
        <v>46</v>
      </c>
      <c r="AF233" s="3" t="s">
        <v>41</v>
      </c>
      <c r="AG233" s="3" t="s">
        <v>41</v>
      </c>
      <c r="AH233" s="3" t="s">
        <v>46</v>
      </c>
      <c r="AI233" s="3" t="s">
        <v>46</v>
      </c>
    </row>
    <row r="234" hidden="1">
      <c r="A234" s="2">
        <v>44323.555624409724</v>
      </c>
      <c r="B234" s="3" t="s">
        <v>581</v>
      </c>
      <c r="C234" s="3" t="s">
        <v>29</v>
      </c>
      <c r="D234" s="3" t="s">
        <v>30</v>
      </c>
      <c r="E234" s="3">
        <f>if(Raw!D234="below 18",1,IF(Raw!D234="18-25",1,2))</f>
        <v>1</v>
      </c>
      <c r="F234" s="3" t="s">
        <v>31</v>
      </c>
      <c r="G234" s="3">
        <f t="shared" si="1"/>
        <v>1</v>
      </c>
      <c r="H234" s="3" t="s">
        <v>32</v>
      </c>
      <c r="I234" s="3" t="s">
        <v>42</v>
      </c>
      <c r="J234" s="3" t="s">
        <v>34</v>
      </c>
      <c r="K234" s="3" t="s">
        <v>51</v>
      </c>
      <c r="L234" s="3" t="s">
        <v>78</v>
      </c>
      <c r="M234" s="3" t="s">
        <v>37</v>
      </c>
      <c r="N234" s="3" t="s">
        <v>46</v>
      </c>
      <c r="O234" s="3" t="s">
        <v>126</v>
      </c>
      <c r="P234" s="3" t="s">
        <v>582</v>
      </c>
      <c r="Q234" s="3" t="s">
        <v>41</v>
      </c>
      <c r="R234" s="3" t="s">
        <v>55</v>
      </c>
      <c r="S234" s="3" t="s">
        <v>67</v>
      </c>
      <c r="T234" s="3" t="s">
        <v>74</v>
      </c>
      <c r="U234" s="3" t="s">
        <v>116</v>
      </c>
      <c r="V234" s="3"/>
      <c r="W234" s="3"/>
      <c r="X234" s="3"/>
      <c r="Y234" s="3"/>
      <c r="Z234" s="3"/>
      <c r="AA234" s="3"/>
      <c r="AB234" s="3"/>
      <c r="AC234" s="3"/>
      <c r="AD234" s="3" t="s">
        <v>143</v>
      </c>
      <c r="AE234" s="3" t="s">
        <v>98</v>
      </c>
      <c r="AF234" s="3" t="s">
        <v>48</v>
      </c>
      <c r="AG234" s="3" t="s">
        <v>41</v>
      </c>
      <c r="AH234" s="3" t="s">
        <v>48</v>
      </c>
      <c r="AI234" s="3" t="s">
        <v>129</v>
      </c>
    </row>
    <row r="235">
      <c r="A235" s="2">
        <v>44323.56210018518</v>
      </c>
      <c r="B235" s="3" t="s">
        <v>583</v>
      </c>
      <c r="C235" s="3" t="s">
        <v>29</v>
      </c>
      <c r="D235" s="3" t="s">
        <v>100</v>
      </c>
      <c r="E235" s="3">
        <f>if(Raw!D235="below 18",1,IF(Raw!D235="18-25",1,2))</f>
        <v>2</v>
      </c>
      <c r="F235" s="3" t="s">
        <v>180</v>
      </c>
      <c r="G235" s="3">
        <f t="shared" si="1"/>
        <v>2</v>
      </c>
      <c r="H235" s="3" t="s">
        <v>32</v>
      </c>
      <c r="I235" s="3" t="s">
        <v>55</v>
      </c>
      <c r="J235" s="3" t="s">
        <v>34</v>
      </c>
      <c r="K235" s="3" t="s">
        <v>35</v>
      </c>
      <c r="L235" s="3" t="s">
        <v>36</v>
      </c>
      <c r="M235" s="3" t="s">
        <v>64</v>
      </c>
      <c r="N235" s="3" t="s">
        <v>584</v>
      </c>
      <c r="O235" s="3" t="s">
        <v>46</v>
      </c>
      <c r="P235" s="3" t="s">
        <v>311</v>
      </c>
      <c r="Q235" s="3" t="s">
        <v>52</v>
      </c>
      <c r="R235" s="3"/>
      <c r="S235" s="3"/>
      <c r="T235" s="3"/>
      <c r="U235" s="3"/>
      <c r="V235" s="3" t="s">
        <v>82</v>
      </c>
      <c r="W235" s="3" t="s">
        <v>43</v>
      </c>
      <c r="X235" s="3" t="s">
        <v>74</v>
      </c>
      <c r="Y235" s="3" t="s">
        <v>68</v>
      </c>
      <c r="Z235" s="3"/>
      <c r="AA235" s="3"/>
      <c r="AB235" s="3"/>
      <c r="AC235" s="3"/>
      <c r="AD235" s="3" t="s">
        <v>210</v>
      </c>
      <c r="AE235" s="3" t="s">
        <v>185</v>
      </c>
      <c r="AF235" s="3" t="s">
        <v>185</v>
      </c>
      <c r="AG235" s="3" t="s">
        <v>48</v>
      </c>
      <c r="AH235" s="3" t="s">
        <v>96</v>
      </c>
      <c r="AI235" s="3" t="s">
        <v>185</v>
      </c>
    </row>
    <row r="236" hidden="1">
      <c r="A236" s="2">
        <v>44323.56684388889</v>
      </c>
      <c r="B236" s="3" t="s">
        <v>571</v>
      </c>
      <c r="C236" s="3" t="s">
        <v>62</v>
      </c>
      <c r="D236" s="3" t="s">
        <v>30</v>
      </c>
      <c r="E236" s="3">
        <f>if(Raw!D236="below 18",1,IF(Raw!D236="18-25",1,2))</f>
        <v>1</v>
      </c>
      <c r="F236" s="3" t="s">
        <v>85</v>
      </c>
      <c r="G236" s="3">
        <f t="shared" si="1"/>
        <v>2</v>
      </c>
      <c r="H236" s="3" t="s">
        <v>50</v>
      </c>
      <c r="I236" s="3" t="s">
        <v>55</v>
      </c>
      <c r="J236" s="3" t="s">
        <v>34</v>
      </c>
      <c r="K236" s="3" t="s">
        <v>51</v>
      </c>
      <c r="L236" s="3" t="s">
        <v>78</v>
      </c>
      <c r="M236" s="3" t="s">
        <v>37</v>
      </c>
      <c r="N236" s="3" t="s">
        <v>572</v>
      </c>
      <c r="O236" s="3" t="s">
        <v>573</v>
      </c>
      <c r="P236" s="3" t="s">
        <v>574</v>
      </c>
      <c r="Q236" s="3" t="s">
        <v>41</v>
      </c>
      <c r="R236" s="3" t="s">
        <v>42</v>
      </c>
      <c r="S236" s="3" t="s">
        <v>83</v>
      </c>
      <c r="T236" s="3" t="s">
        <v>74</v>
      </c>
      <c r="U236" s="3" t="s">
        <v>120</v>
      </c>
      <c r="V236" s="3"/>
      <c r="W236" s="3"/>
      <c r="X236" s="3"/>
      <c r="Y236" s="3"/>
      <c r="Z236" s="3"/>
      <c r="AA236" s="3"/>
      <c r="AB236" s="3"/>
      <c r="AC236" s="3"/>
      <c r="AD236" s="3" t="s">
        <v>143</v>
      </c>
      <c r="AE236" s="3" t="s">
        <v>185</v>
      </c>
      <c r="AF236" s="3" t="s">
        <v>431</v>
      </c>
      <c r="AG236" s="3" t="s">
        <v>129</v>
      </c>
      <c r="AH236" s="3" t="s">
        <v>60</v>
      </c>
      <c r="AI236" s="3" t="s">
        <v>75</v>
      </c>
    </row>
    <row r="237" hidden="1">
      <c r="A237" s="2">
        <v>44323.62297145833</v>
      </c>
      <c r="B237" s="3" t="s">
        <v>585</v>
      </c>
      <c r="C237" s="3" t="s">
        <v>62</v>
      </c>
      <c r="D237" s="3" t="s">
        <v>30</v>
      </c>
      <c r="E237" s="3">
        <f>if(Raw!D237="below 18",1,IF(Raw!D237="18-25",1,2))</f>
        <v>1</v>
      </c>
      <c r="F237" s="3" t="s">
        <v>31</v>
      </c>
      <c r="G237" s="3">
        <f t="shared" si="1"/>
        <v>1</v>
      </c>
      <c r="H237" s="3" t="s">
        <v>192</v>
      </c>
      <c r="I237" s="3" t="s">
        <v>77</v>
      </c>
      <c r="J237" s="3" t="s">
        <v>34</v>
      </c>
      <c r="K237" s="3" t="s">
        <v>35</v>
      </c>
      <c r="L237" s="3" t="s">
        <v>36</v>
      </c>
      <c r="M237" s="3" t="s">
        <v>37</v>
      </c>
      <c r="N237" s="3" t="s">
        <v>212</v>
      </c>
      <c r="O237" s="3" t="s">
        <v>131</v>
      </c>
      <c r="P237" s="3" t="s">
        <v>336</v>
      </c>
      <c r="Q237" s="3" t="s">
        <v>41</v>
      </c>
      <c r="R237" s="3" t="s">
        <v>42</v>
      </c>
      <c r="S237" s="3" t="s">
        <v>56</v>
      </c>
      <c r="T237" s="3" t="s">
        <v>44</v>
      </c>
      <c r="U237" s="3" t="s">
        <v>68</v>
      </c>
      <c r="V237" s="3"/>
      <c r="W237" s="3"/>
      <c r="X237" s="3"/>
      <c r="Y237" s="3"/>
      <c r="Z237" s="3"/>
      <c r="AA237" s="3"/>
      <c r="AB237" s="3"/>
      <c r="AC237" s="3"/>
      <c r="AD237" s="3" t="s">
        <v>41</v>
      </c>
      <c r="AE237" s="3" t="s">
        <v>41</v>
      </c>
      <c r="AF237" s="3" t="s">
        <v>47</v>
      </c>
      <c r="AG237" s="3" t="s">
        <v>47</v>
      </c>
      <c r="AH237" s="3" t="s">
        <v>41</v>
      </c>
      <c r="AI237" s="3" t="s">
        <v>47</v>
      </c>
    </row>
    <row r="238">
      <c r="A238" s="2">
        <v>44323.634726261575</v>
      </c>
      <c r="B238" s="3" t="s">
        <v>568</v>
      </c>
      <c r="C238" s="3" t="s">
        <v>62</v>
      </c>
      <c r="D238" s="3" t="s">
        <v>30</v>
      </c>
      <c r="E238" s="3">
        <f>if(Raw!D238="below 18",1,IF(Raw!D238="18-25",1,2))</f>
        <v>1</v>
      </c>
      <c r="F238" s="3" t="s">
        <v>31</v>
      </c>
      <c r="G238" s="3">
        <f t="shared" si="1"/>
        <v>1</v>
      </c>
      <c r="H238" s="3" t="s">
        <v>50</v>
      </c>
      <c r="I238" s="3" t="s">
        <v>42</v>
      </c>
      <c r="J238" s="3" t="s">
        <v>34</v>
      </c>
      <c r="K238" s="3" t="s">
        <v>51</v>
      </c>
      <c r="L238" s="3" t="s">
        <v>86</v>
      </c>
      <c r="M238" s="3" t="s">
        <v>105</v>
      </c>
      <c r="N238" s="3" t="s">
        <v>569</v>
      </c>
      <c r="O238" s="3" t="s">
        <v>154</v>
      </c>
      <c r="P238" s="3" t="s">
        <v>338</v>
      </c>
      <c r="Q238" s="3" t="s">
        <v>52</v>
      </c>
      <c r="R238" s="3"/>
      <c r="S238" s="3"/>
      <c r="T238" s="3"/>
      <c r="U238" s="3"/>
      <c r="V238" s="3" t="s">
        <v>42</v>
      </c>
      <c r="W238" s="3" t="s">
        <v>73</v>
      </c>
      <c r="X238" s="3" t="s">
        <v>74</v>
      </c>
      <c r="Y238" s="3" t="s">
        <v>120</v>
      </c>
      <c r="Z238" s="3"/>
      <c r="AA238" s="3"/>
      <c r="AB238" s="3"/>
      <c r="AC238" s="3"/>
      <c r="AD238" s="3" t="s">
        <v>48</v>
      </c>
      <c r="AE238" s="3" t="s">
        <v>48</v>
      </c>
      <c r="AF238" s="3" t="s">
        <v>48</v>
      </c>
      <c r="AG238" s="3" t="s">
        <v>48</v>
      </c>
      <c r="AH238" s="3" t="s">
        <v>48</v>
      </c>
      <c r="AI238" s="3" t="s">
        <v>48</v>
      </c>
    </row>
    <row r="239">
      <c r="A239" s="2">
        <v>44323.68946203704</v>
      </c>
      <c r="B239" s="3" t="s">
        <v>586</v>
      </c>
      <c r="C239" s="3" t="s">
        <v>62</v>
      </c>
      <c r="D239" s="3" t="s">
        <v>30</v>
      </c>
      <c r="E239" s="3">
        <f>if(Raw!D239="below 18",1,IF(Raw!D239="18-25",1,2))</f>
        <v>1</v>
      </c>
      <c r="F239" s="3" t="s">
        <v>85</v>
      </c>
      <c r="G239" s="3">
        <f t="shared" si="1"/>
        <v>2</v>
      </c>
      <c r="H239" s="3" t="s">
        <v>32</v>
      </c>
      <c r="I239" s="3" t="s">
        <v>55</v>
      </c>
      <c r="J239" s="3" t="s">
        <v>34</v>
      </c>
      <c r="K239" s="3" t="s">
        <v>35</v>
      </c>
      <c r="L239" s="3" t="s">
        <v>78</v>
      </c>
      <c r="M239" s="3" t="s">
        <v>105</v>
      </c>
      <c r="N239" s="3" t="s">
        <v>587</v>
      </c>
      <c r="O239" s="3" t="s">
        <v>159</v>
      </c>
      <c r="P239" s="3" t="s">
        <v>293</v>
      </c>
      <c r="Q239" s="3" t="s">
        <v>52</v>
      </c>
      <c r="R239" s="3"/>
      <c r="S239" s="3"/>
      <c r="T239" s="3"/>
      <c r="U239" s="3"/>
      <c r="V239" s="3" t="s">
        <v>82</v>
      </c>
      <c r="W239" s="3" t="s">
        <v>88</v>
      </c>
      <c r="X239" s="3" t="s">
        <v>74</v>
      </c>
      <c r="Y239" s="3" t="s">
        <v>45</v>
      </c>
      <c r="Z239" s="3"/>
      <c r="AA239" s="3"/>
      <c r="AB239" s="3"/>
      <c r="AC239" s="3"/>
      <c r="AD239" s="3" t="s">
        <v>75</v>
      </c>
      <c r="AE239" s="3" t="s">
        <v>75</v>
      </c>
      <c r="AF239" s="3" t="s">
        <v>46</v>
      </c>
      <c r="AG239" s="3" t="s">
        <v>57</v>
      </c>
      <c r="AH239" s="3" t="s">
        <v>57</v>
      </c>
      <c r="AI239" s="3" t="s">
        <v>46</v>
      </c>
    </row>
    <row r="240" hidden="1">
      <c r="A240" s="2">
        <v>44323.71133533565</v>
      </c>
      <c r="B240" s="3" t="s">
        <v>588</v>
      </c>
      <c r="C240" s="3" t="s">
        <v>29</v>
      </c>
      <c r="D240" s="3" t="s">
        <v>30</v>
      </c>
      <c r="E240" s="3">
        <f>if(Raw!D240="below 18",1,IF(Raw!D240="18-25",1,2))</f>
        <v>1</v>
      </c>
      <c r="F240" s="3" t="s">
        <v>85</v>
      </c>
      <c r="G240" s="3">
        <f t="shared" si="1"/>
        <v>2</v>
      </c>
      <c r="H240" s="3" t="s">
        <v>50</v>
      </c>
      <c r="I240" s="3" t="s">
        <v>77</v>
      </c>
      <c r="J240" s="3" t="s">
        <v>92</v>
      </c>
      <c r="K240" s="3" t="s">
        <v>51</v>
      </c>
      <c r="L240" s="3" t="s">
        <v>78</v>
      </c>
      <c r="M240" s="3" t="s">
        <v>64</v>
      </c>
      <c r="N240" s="3" t="s">
        <v>38</v>
      </c>
      <c r="O240" s="3" t="s">
        <v>589</v>
      </c>
      <c r="P240" s="3" t="s">
        <v>590</v>
      </c>
      <c r="Q240" s="3" t="s">
        <v>41</v>
      </c>
      <c r="R240" s="3" t="s">
        <v>77</v>
      </c>
      <c r="S240" s="3" t="s">
        <v>56</v>
      </c>
      <c r="T240" s="3" t="s">
        <v>74</v>
      </c>
      <c r="U240" s="3" t="s">
        <v>68</v>
      </c>
      <c r="V240" s="3"/>
      <c r="W240" s="3"/>
      <c r="X240" s="3"/>
      <c r="Y240" s="3"/>
      <c r="Z240" s="3"/>
      <c r="AA240" s="3"/>
      <c r="AB240" s="3"/>
      <c r="AC240" s="3"/>
      <c r="AD240" s="3" t="s">
        <v>41</v>
      </c>
      <c r="AE240" s="3" t="s">
        <v>46</v>
      </c>
      <c r="AF240" s="3" t="s">
        <v>48</v>
      </c>
      <c r="AG240" s="3" t="s">
        <v>41</v>
      </c>
      <c r="AH240" s="3" t="s">
        <v>41</v>
      </c>
      <c r="AI240" s="3" t="s">
        <v>47</v>
      </c>
    </row>
    <row r="241" hidden="1">
      <c r="A241" s="2">
        <v>44323.83789293982</v>
      </c>
      <c r="B241" s="3" t="s">
        <v>591</v>
      </c>
      <c r="C241" s="3" t="s">
        <v>62</v>
      </c>
      <c r="D241" s="3" t="s">
        <v>30</v>
      </c>
      <c r="E241" s="3">
        <f>if(Raw!D241="below 18",1,IF(Raw!D241="18-25",1,2))</f>
        <v>1</v>
      </c>
      <c r="F241" s="3" t="s">
        <v>85</v>
      </c>
      <c r="G241" s="3">
        <f t="shared" si="1"/>
        <v>2</v>
      </c>
      <c r="H241" s="3" t="s">
        <v>50</v>
      </c>
      <c r="I241" s="3" t="s">
        <v>55</v>
      </c>
      <c r="J241" s="3" t="s">
        <v>34</v>
      </c>
      <c r="K241" s="3" t="s">
        <v>35</v>
      </c>
      <c r="L241" s="3" t="s">
        <v>78</v>
      </c>
      <c r="M241" s="3" t="s">
        <v>105</v>
      </c>
      <c r="N241" s="3" t="s">
        <v>592</v>
      </c>
      <c r="O241" s="3" t="s">
        <v>126</v>
      </c>
      <c r="P241" s="3" t="s">
        <v>41</v>
      </c>
      <c r="Q241" s="3" t="s">
        <v>41</v>
      </c>
      <c r="R241" s="3" t="s">
        <v>42</v>
      </c>
      <c r="S241" s="3" t="s">
        <v>83</v>
      </c>
      <c r="T241" s="3" t="s">
        <v>74</v>
      </c>
      <c r="U241" s="3" t="s">
        <v>68</v>
      </c>
      <c r="V241" s="3"/>
      <c r="W241" s="3"/>
      <c r="X241" s="3"/>
      <c r="Y241" s="3"/>
      <c r="Z241" s="3"/>
      <c r="AA241" s="3"/>
      <c r="AB241" s="3"/>
      <c r="AC241" s="3"/>
      <c r="AD241" s="3" t="s">
        <v>41</v>
      </c>
      <c r="AE241" s="3" t="s">
        <v>41</v>
      </c>
      <c r="AF241" s="3" t="s">
        <v>41</v>
      </c>
      <c r="AG241" s="3" t="s">
        <v>41</v>
      </c>
      <c r="AH241" s="3" t="s">
        <v>41</v>
      </c>
      <c r="AI241" s="3" t="s">
        <v>41</v>
      </c>
    </row>
    <row r="242" hidden="1">
      <c r="A242" s="2">
        <v>44324.400685879635</v>
      </c>
      <c r="B242" s="3" t="s">
        <v>593</v>
      </c>
      <c r="C242" s="3" t="s">
        <v>29</v>
      </c>
      <c r="D242" s="3" t="s">
        <v>30</v>
      </c>
      <c r="E242" s="3">
        <f>if(Raw!D242="below 18",1,IF(Raw!D242="18-25",1,2))</f>
        <v>1</v>
      </c>
      <c r="F242" s="3" t="s">
        <v>31</v>
      </c>
      <c r="G242" s="3">
        <f t="shared" si="1"/>
        <v>1</v>
      </c>
      <c r="H242" s="3" t="s">
        <v>50</v>
      </c>
      <c r="I242" s="3" t="s">
        <v>42</v>
      </c>
      <c r="J242" s="3" t="s">
        <v>34</v>
      </c>
      <c r="K242" s="3" t="s">
        <v>140</v>
      </c>
      <c r="L242" s="3" t="s">
        <v>36</v>
      </c>
      <c r="M242" s="3" t="s">
        <v>37</v>
      </c>
      <c r="N242" s="3" t="s">
        <v>538</v>
      </c>
      <c r="O242" s="3" t="s">
        <v>447</v>
      </c>
      <c r="P242" s="3" t="s">
        <v>138</v>
      </c>
      <c r="Q242" s="3" t="s">
        <v>41</v>
      </c>
      <c r="R242" s="3" t="s">
        <v>209</v>
      </c>
      <c r="S242" s="3" t="s">
        <v>56</v>
      </c>
      <c r="T242" s="3" t="s">
        <v>74</v>
      </c>
      <c r="U242" s="3" t="s">
        <v>68</v>
      </c>
      <c r="V242" s="3"/>
      <c r="W242" s="3"/>
      <c r="X242" s="3"/>
      <c r="Y242" s="3"/>
      <c r="Z242" s="3"/>
      <c r="AA242" s="3"/>
      <c r="AB242" s="3"/>
      <c r="AC242" s="3"/>
      <c r="AD242" s="3" t="s">
        <v>47</v>
      </c>
      <c r="AE242" s="3" t="s">
        <v>46</v>
      </c>
      <c r="AF242" s="3" t="s">
        <v>47</v>
      </c>
      <c r="AG242" s="3" t="s">
        <v>41</v>
      </c>
      <c r="AH242" s="3" t="s">
        <v>109</v>
      </c>
      <c r="AI242" s="3" t="s">
        <v>48</v>
      </c>
    </row>
    <row r="243" hidden="1">
      <c r="A243" s="2">
        <v>44324.47143631944</v>
      </c>
      <c r="B243" s="3" t="s">
        <v>594</v>
      </c>
      <c r="C243" s="3" t="s">
        <v>62</v>
      </c>
      <c r="D243" s="3" t="s">
        <v>30</v>
      </c>
      <c r="E243" s="3">
        <f>if(Raw!D243="below 18",1,IF(Raw!D243="18-25",1,2))</f>
        <v>1</v>
      </c>
      <c r="F243" s="3" t="s">
        <v>31</v>
      </c>
      <c r="G243" s="3">
        <f t="shared" si="1"/>
        <v>1</v>
      </c>
      <c r="H243" s="3" t="s">
        <v>32</v>
      </c>
      <c r="I243" s="3" t="s">
        <v>55</v>
      </c>
      <c r="J243" s="3" t="s">
        <v>34</v>
      </c>
      <c r="K243" s="3" t="s">
        <v>35</v>
      </c>
      <c r="L243" s="3" t="s">
        <v>78</v>
      </c>
      <c r="M243" s="3" t="s">
        <v>37</v>
      </c>
      <c r="N243" s="3" t="s">
        <v>273</v>
      </c>
      <c r="O243" s="3" t="s">
        <v>118</v>
      </c>
      <c r="P243" s="3" t="s">
        <v>595</v>
      </c>
      <c r="Q243" s="3" t="s">
        <v>41</v>
      </c>
      <c r="R243" s="3" t="s">
        <v>55</v>
      </c>
      <c r="S243" s="3" t="s">
        <v>56</v>
      </c>
      <c r="T243" s="3" t="s">
        <v>74</v>
      </c>
      <c r="U243" s="3" t="s">
        <v>120</v>
      </c>
      <c r="V243" s="3"/>
      <c r="W243" s="3"/>
      <c r="X243" s="3"/>
      <c r="Y243" s="3"/>
      <c r="Z243" s="3"/>
      <c r="AA243" s="3"/>
      <c r="AB243" s="3"/>
      <c r="AC243" s="3"/>
      <c r="AD243" s="3" t="s">
        <v>41</v>
      </c>
      <c r="AE243" s="3" t="s">
        <v>41</v>
      </c>
      <c r="AF243" s="3" t="s">
        <v>41</v>
      </c>
      <c r="AG243" s="3" t="s">
        <v>41</v>
      </c>
      <c r="AH243" s="3" t="s">
        <v>41</v>
      </c>
      <c r="AI243" s="3" t="s">
        <v>41</v>
      </c>
    </row>
    <row r="244">
      <c r="A244" s="2">
        <v>44324.5057462963</v>
      </c>
      <c r="B244" s="3" t="s">
        <v>596</v>
      </c>
      <c r="C244" s="3" t="s">
        <v>29</v>
      </c>
      <c r="D244" s="3" t="s">
        <v>30</v>
      </c>
      <c r="E244" s="3">
        <f>if(Raw!D244="below 18",1,IF(Raw!D244="18-25",1,2))</f>
        <v>1</v>
      </c>
      <c r="F244" s="3" t="s">
        <v>85</v>
      </c>
      <c r="G244" s="3">
        <f t="shared" si="1"/>
        <v>2</v>
      </c>
      <c r="H244" s="3" t="s">
        <v>32</v>
      </c>
      <c r="I244" s="3" t="s">
        <v>42</v>
      </c>
      <c r="J244" s="3" t="s">
        <v>34</v>
      </c>
      <c r="K244" s="3" t="s">
        <v>51</v>
      </c>
      <c r="L244" s="3" t="s">
        <v>86</v>
      </c>
      <c r="M244" s="3" t="s">
        <v>105</v>
      </c>
      <c r="N244" s="3" t="s">
        <v>597</v>
      </c>
      <c r="O244" s="3" t="s">
        <v>598</v>
      </c>
      <c r="P244" s="3" t="s">
        <v>149</v>
      </c>
      <c r="Q244" s="3" t="s">
        <v>52</v>
      </c>
      <c r="R244" s="3"/>
      <c r="S244" s="3"/>
      <c r="T244" s="3"/>
      <c r="U244" s="3"/>
      <c r="V244" s="3" t="s">
        <v>82</v>
      </c>
      <c r="W244" s="3" t="s">
        <v>88</v>
      </c>
      <c r="X244" s="3" t="s">
        <v>74</v>
      </c>
      <c r="Y244" s="3" t="s">
        <v>68</v>
      </c>
      <c r="Z244" s="3"/>
      <c r="AA244" s="3"/>
      <c r="AB244" s="3"/>
      <c r="AC244" s="3"/>
      <c r="AD244" s="3" t="s">
        <v>48</v>
      </c>
      <c r="AE244" s="3" t="s">
        <v>48</v>
      </c>
      <c r="AF244" s="3" t="s">
        <v>48</v>
      </c>
      <c r="AG244" s="3" t="s">
        <v>41</v>
      </c>
      <c r="AH244" s="3" t="s">
        <v>41</v>
      </c>
      <c r="AI244" s="3" t="s">
        <v>41</v>
      </c>
    </row>
    <row r="245" hidden="1">
      <c r="A245" s="2">
        <v>44324.69783387732</v>
      </c>
      <c r="B245" s="3" t="s">
        <v>599</v>
      </c>
      <c r="C245" s="3" t="s">
        <v>29</v>
      </c>
      <c r="D245" s="3" t="s">
        <v>30</v>
      </c>
      <c r="E245" s="3">
        <f>if(Raw!D245="below 18",1,IF(Raw!D245="18-25",1,2))</f>
        <v>1</v>
      </c>
      <c r="F245" s="3" t="s">
        <v>31</v>
      </c>
      <c r="G245" s="3">
        <f t="shared" si="1"/>
        <v>1</v>
      </c>
      <c r="H245" s="3" t="s">
        <v>50</v>
      </c>
      <c r="I245" s="3" t="s">
        <v>42</v>
      </c>
      <c r="J245" s="3" t="s">
        <v>34</v>
      </c>
      <c r="K245" s="3" t="s">
        <v>51</v>
      </c>
      <c r="L245" s="3" t="s">
        <v>36</v>
      </c>
      <c r="M245" s="3" t="s">
        <v>37</v>
      </c>
      <c r="N245" s="3" t="s">
        <v>600</v>
      </c>
      <c r="O245" s="3" t="s">
        <v>65</v>
      </c>
      <c r="P245" s="3" t="s">
        <v>41</v>
      </c>
      <c r="Q245" s="3" t="s">
        <v>47</v>
      </c>
      <c r="R245" s="3"/>
      <c r="S245" s="3"/>
      <c r="T245" s="3"/>
      <c r="U245" s="3"/>
      <c r="V245" s="3"/>
      <c r="W245" s="3"/>
      <c r="X245" s="3"/>
      <c r="Y245" s="3"/>
      <c r="Z245" s="3" t="s">
        <v>55</v>
      </c>
      <c r="AA245" s="3" t="s">
        <v>43</v>
      </c>
      <c r="AB245" s="3" t="s">
        <v>74</v>
      </c>
      <c r="AC245" s="3" t="s">
        <v>45</v>
      </c>
      <c r="AD245" s="3" t="s">
        <v>46</v>
      </c>
      <c r="AE245" s="3" t="s">
        <v>46</v>
      </c>
      <c r="AF245" s="3" t="s">
        <v>46</v>
      </c>
      <c r="AG245" s="3" t="s">
        <v>46</v>
      </c>
      <c r="AH245" s="3" t="s">
        <v>46</v>
      </c>
      <c r="AI245" s="3" t="s">
        <v>46</v>
      </c>
    </row>
    <row r="246">
      <c r="A246" s="2">
        <v>44324.706503368056</v>
      </c>
      <c r="B246" s="3" t="s">
        <v>601</v>
      </c>
      <c r="C246" s="3" t="s">
        <v>29</v>
      </c>
      <c r="D246" s="3" t="s">
        <v>100</v>
      </c>
      <c r="E246" s="3">
        <f>if(Raw!D246="below 18",1,IF(Raw!D246="18-25",1,2))</f>
        <v>2</v>
      </c>
      <c r="F246" s="3" t="s">
        <v>85</v>
      </c>
      <c r="G246" s="3">
        <f t="shared" si="1"/>
        <v>2</v>
      </c>
      <c r="H246" s="3" t="s">
        <v>50</v>
      </c>
      <c r="I246" s="3" t="s">
        <v>55</v>
      </c>
      <c r="J246" s="3" t="s">
        <v>34</v>
      </c>
      <c r="K246" s="3" t="s">
        <v>35</v>
      </c>
      <c r="L246" s="3" t="s">
        <v>36</v>
      </c>
      <c r="M246" s="3" t="s">
        <v>105</v>
      </c>
      <c r="N246" s="3" t="s">
        <v>340</v>
      </c>
      <c r="O246" s="3" t="s">
        <v>126</v>
      </c>
      <c r="P246" s="3" t="s">
        <v>602</v>
      </c>
      <c r="Q246" s="3" t="s">
        <v>47</v>
      </c>
      <c r="R246" s="3"/>
      <c r="S246" s="3"/>
      <c r="T246" s="3"/>
      <c r="U246" s="3"/>
      <c r="V246" s="3"/>
      <c r="W246" s="3"/>
      <c r="X246" s="3"/>
      <c r="Y246" s="3"/>
      <c r="Z246" s="3" t="s">
        <v>209</v>
      </c>
      <c r="AA246" s="3" t="s">
        <v>56</v>
      </c>
      <c r="AB246" s="3" t="s">
        <v>44</v>
      </c>
      <c r="AC246" s="3" t="s">
        <v>68</v>
      </c>
      <c r="AD246" s="3" t="s">
        <v>603</v>
      </c>
      <c r="AE246" s="3" t="s">
        <v>488</v>
      </c>
      <c r="AF246" s="3" t="s">
        <v>151</v>
      </c>
      <c r="AG246" s="3" t="s">
        <v>604</v>
      </c>
      <c r="AH246" s="3" t="s">
        <v>58</v>
      </c>
      <c r="AI246" s="3" t="s">
        <v>59</v>
      </c>
    </row>
    <row r="247">
      <c r="A247" s="2">
        <v>44324.710370625005</v>
      </c>
      <c r="B247" s="3" t="s">
        <v>605</v>
      </c>
      <c r="C247" s="3" t="s">
        <v>62</v>
      </c>
      <c r="D247" s="3" t="s">
        <v>287</v>
      </c>
      <c r="E247" s="3">
        <f>if(Raw!D247="below 18",1,IF(Raw!D247="18-25",1,2))</f>
        <v>2</v>
      </c>
      <c r="F247" s="3" t="s">
        <v>192</v>
      </c>
      <c r="G247" s="3">
        <f t="shared" si="1"/>
        <v>2</v>
      </c>
      <c r="H247" s="3" t="s">
        <v>145</v>
      </c>
      <c r="I247" s="3" t="s">
        <v>33</v>
      </c>
      <c r="J247" s="3" t="s">
        <v>92</v>
      </c>
      <c r="K247" s="3" t="s">
        <v>140</v>
      </c>
      <c r="L247" s="3" t="s">
        <v>36</v>
      </c>
      <c r="M247" s="3" t="s">
        <v>37</v>
      </c>
      <c r="N247" s="3" t="s">
        <v>47</v>
      </c>
      <c r="O247" s="3" t="s">
        <v>372</v>
      </c>
      <c r="P247" s="3" t="s">
        <v>357</v>
      </c>
      <c r="Q247" s="3" t="s">
        <v>47</v>
      </c>
      <c r="R247" s="3"/>
      <c r="S247" s="3"/>
      <c r="T247" s="3"/>
      <c r="U247" s="3"/>
      <c r="V247" s="3"/>
      <c r="W247" s="3"/>
      <c r="X247" s="3"/>
      <c r="Y247" s="3"/>
      <c r="Z247" s="3" t="s">
        <v>55</v>
      </c>
      <c r="AA247" s="3" t="s">
        <v>56</v>
      </c>
      <c r="AB247" s="3" t="s">
        <v>44</v>
      </c>
      <c r="AC247" s="3" t="s">
        <v>45</v>
      </c>
      <c r="AD247" s="3" t="s">
        <v>75</v>
      </c>
      <c r="AE247" s="3" t="s">
        <v>185</v>
      </c>
      <c r="AF247" s="3" t="s">
        <v>57</v>
      </c>
      <c r="AG247" s="3" t="s">
        <v>161</v>
      </c>
      <c r="AH247" s="3" t="s">
        <v>603</v>
      </c>
      <c r="AI247" s="3" t="s">
        <v>98</v>
      </c>
    </row>
    <row r="248" hidden="1">
      <c r="A248" s="2">
        <v>44324.92802346065</v>
      </c>
      <c r="B248" s="3"/>
      <c r="C248" s="3" t="s">
        <v>29</v>
      </c>
      <c r="D248" s="3" t="s">
        <v>100</v>
      </c>
      <c r="E248" s="3">
        <f>if(Raw!D248="below 18",1,IF(Raw!D248="18-25",1,2))</f>
        <v>2</v>
      </c>
      <c r="F248" s="3" t="s">
        <v>85</v>
      </c>
      <c r="G248" s="3">
        <f t="shared" si="1"/>
        <v>2</v>
      </c>
      <c r="H248" s="3" t="s">
        <v>32</v>
      </c>
      <c r="I248" s="3" t="s">
        <v>55</v>
      </c>
      <c r="J248" s="3" t="s">
        <v>34</v>
      </c>
      <c r="K248" s="3" t="s">
        <v>35</v>
      </c>
      <c r="L248" s="3" t="s">
        <v>36</v>
      </c>
      <c r="M248" s="3" t="s">
        <v>37</v>
      </c>
      <c r="N248" s="3" t="s">
        <v>606</v>
      </c>
      <c r="O248" s="3" t="s">
        <v>40</v>
      </c>
      <c r="P248" s="3" t="s">
        <v>40</v>
      </c>
      <c r="Q248" s="3" t="s">
        <v>47</v>
      </c>
      <c r="R248" s="3"/>
      <c r="S248" s="3"/>
      <c r="T248" s="3"/>
      <c r="U248" s="3"/>
      <c r="V248" s="3"/>
      <c r="W248" s="3"/>
      <c r="X248" s="3"/>
      <c r="Y248" s="3"/>
      <c r="Z248" s="3" t="s">
        <v>209</v>
      </c>
      <c r="AA248" s="3" t="s">
        <v>43</v>
      </c>
      <c r="AB248" s="3" t="s">
        <v>44</v>
      </c>
      <c r="AC248" s="3" t="s">
        <v>45</v>
      </c>
      <c r="AD248" s="3" t="s">
        <v>47</v>
      </c>
      <c r="AE248" s="3" t="s">
        <v>47</v>
      </c>
      <c r="AF248" s="3" t="s">
        <v>47</v>
      </c>
      <c r="AG248" s="3" t="s">
        <v>47</v>
      </c>
      <c r="AH248" s="3" t="s">
        <v>47</v>
      </c>
      <c r="AI248" s="3" t="s">
        <v>47</v>
      </c>
    </row>
    <row r="249" hidden="1">
      <c r="A249" s="2">
        <v>44324.93580900463</v>
      </c>
      <c r="B249" s="3" t="s">
        <v>607</v>
      </c>
      <c r="C249" s="3" t="s">
        <v>577</v>
      </c>
      <c r="D249" s="3" t="s">
        <v>30</v>
      </c>
      <c r="E249" s="3">
        <f>if(Raw!D249="below 18",1,IF(Raw!D249="18-25",1,2))</f>
        <v>1</v>
      </c>
      <c r="F249" s="3" t="s">
        <v>192</v>
      </c>
      <c r="G249" s="3">
        <f t="shared" si="1"/>
        <v>2</v>
      </c>
      <c r="H249" s="3" t="s">
        <v>192</v>
      </c>
      <c r="I249" s="3" t="s">
        <v>33</v>
      </c>
      <c r="J249" s="3" t="s">
        <v>192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hidden="1">
      <c r="A250" s="2">
        <v>44324.93592192129</v>
      </c>
      <c r="B250" s="3" t="s">
        <v>607</v>
      </c>
      <c r="C250" s="3" t="s">
        <v>577</v>
      </c>
      <c r="D250" s="3" t="s">
        <v>30</v>
      </c>
      <c r="E250" s="3">
        <f>if(Raw!D250="below 18",1,IF(Raw!D250="18-25",1,2))</f>
        <v>1</v>
      </c>
      <c r="F250" s="3" t="s">
        <v>192</v>
      </c>
      <c r="G250" s="3">
        <f t="shared" si="1"/>
        <v>2</v>
      </c>
      <c r="H250" s="3" t="s">
        <v>192</v>
      </c>
      <c r="I250" s="3" t="s">
        <v>33</v>
      </c>
      <c r="J250" s="3" t="s">
        <v>192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hidden="1">
      <c r="A251" s="2">
        <v>44324.96053081019</v>
      </c>
      <c r="B251" s="3" t="s">
        <v>608</v>
      </c>
      <c r="C251" s="3" t="s">
        <v>62</v>
      </c>
      <c r="D251" s="3" t="s">
        <v>30</v>
      </c>
      <c r="E251" s="3">
        <f>if(Raw!D251="below 18",1,IF(Raw!D251="18-25",1,2))</f>
        <v>1</v>
      </c>
      <c r="F251" s="3" t="s">
        <v>31</v>
      </c>
      <c r="G251" s="3">
        <f t="shared" si="1"/>
        <v>1</v>
      </c>
      <c r="H251" s="3" t="s">
        <v>50</v>
      </c>
      <c r="I251" s="3" t="s">
        <v>55</v>
      </c>
      <c r="J251" s="3" t="s">
        <v>34</v>
      </c>
      <c r="K251" s="3" t="s">
        <v>35</v>
      </c>
      <c r="L251" s="3" t="s">
        <v>78</v>
      </c>
      <c r="M251" s="3" t="s">
        <v>37</v>
      </c>
      <c r="N251" s="3" t="s">
        <v>41</v>
      </c>
      <c r="O251" s="3" t="s">
        <v>118</v>
      </c>
      <c r="P251" s="3" t="s">
        <v>438</v>
      </c>
      <c r="Q251" s="3" t="s">
        <v>41</v>
      </c>
      <c r="R251" s="3" t="s">
        <v>55</v>
      </c>
      <c r="S251" s="3" t="s">
        <v>56</v>
      </c>
      <c r="T251" s="3" t="s">
        <v>44</v>
      </c>
      <c r="U251" s="3" t="s">
        <v>45</v>
      </c>
      <c r="V251" s="3"/>
      <c r="W251" s="3"/>
      <c r="X251" s="3"/>
      <c r="Y251" s="3"/>
      <c r="Z251" s="3"/>
      <c r="AA251" s="3"/>
      <c r="AB251" s="3"/>
      <c r="AC251" s="3"/>
      <c r="AD251" s="3" t="s">
        <v>41</v>
      </c>
      <c r="AE251" s="3" t="s">
        <v>47</v>
      </c>
      <c r="AF251" s="3" t="s">
        <v>48</v>
      </c>
      <c r="AG251" s="3" t="s">
        <v>47</v>
      </c>
      <c r="AH251" s="3" t="s">
        <v>41</v>
      </c>
      <c r="AI251" s="3" t="s">
        <v>41</v>
      </c>
    </row>
    <row r="252" hidden="1">
      <c r="A252" s="2">
        <v>44324.98862704861</v>
      </c>
      <c r="B252" s="3" t="s">
        <v>609</v>
      </c>
      <c r="C252" s="3" t="s">
        <v>62</v>
      </c>
      <c r="D252" s="3" t="s">
        <v>30</v>
      </c>
      <c r="E252" s="3">
        <f>if(Raw!D252="below 18",1,IF(Raw!D252="18-25",1,2))</f>
        <v>1</v>
      </c>
      <c r="F252" s="3" t="s">
        <v>31</v>
      </c>
      <c r="G252" s="3">
        <f t="shared" si="1"/>
        <v>1</v>
      </c>
      <c r="H252" s="3" t="s">
        <v>32</v>
      </c>
      <c r="I252" s="3" t="s">
        <v>33</v>
      </c>
      <c r="J252" s="3" t="s">
        <v>92</v>
      </c>
      <c r="K252" s="3" t="s">
        <v>35</v>
      </c>
      <c r="L252" s="3" t="s">
        <v>36</v>
      </c>
      <c r="M252" s="3" t="s">
        <v>37</v>
      </c>
      <c r="N252" s="3" t="s">
        <v>610</v>
      </c>
      <c r="O252" s="3" t="s">
        <v>126</v>
      </c>
      <c r="P252" s="3" t="s">
        <v>303</v>
      </c>
      <c r="Q252" s="3" t="s">
        <v>47</v>
      </c>
      <c r="R252" s="3"/>
      <c r="S252" s="3"/>
      <c r="T252" s="3"/>
      <c r="U252" s="3"/>
      <c r="V252" s="3"/>
      <c r="W252" s="3"/>
      <c r="X252" s="3"/>
      <c r="Y252" s="3"/>
      <c r="Z252" s="3" t="s">
        <v>55</v>
      </c>
      <c r="AA252" s="3" t="s">
        <v>83</v>
      </c>
      <c r="AB252" s="3" t="s">
        <v>74</v>
      </c>
      <c r="AC252" s="3" t="s">
        <v>45</v>
      </c>
      <c r="AD252" s="3" t="s">
        <v>41</v>
      </c>
      <c r="AE252" s="3" t="s">
        <v>48</v>
      </c>
      <c r="AF252" s="3" t="s">
        <v>46</v>
      </c>
      <c r="AG252" s="3" t="s">
        <v>47</v>
      </c>
      <c r="AH252" s="3" t="s">
        <v>41</v>
      </c>
      <c r="AI252" s="3" t="s">
        <v>47</v>
      </c>
    </row>
    <row r="253">
      <c r="A253" s="2">
        <v>44324.99684368055</v>
      </c>
      <c r="B253" s="3" t="s">
        <v>611</v>
      </c>
      <c r="C253" s="3" t="s">
        <v>62</v>
      </c>
      <c r="D253" s="3" t="s">
        <v>30</v>
      </c>
      <c r="E253" s="3">
        <f>if(Raw!D253="below 18",1,IF(Raw!D253="18-25",1,2))</f>
        <v>1</v>
      </c>
      <c r="F253" s="3" t="s">
        <v>31</v>
      </c>
      <c r="G253" s="3">
        <f t="shared" si="1"/>
        <v>1</v>
      </c>
      <c r="H253" s="3" t="s">
        <v>32</v>
      </c>
      <c r="I253" s="3" t="s">
        <v>33</v>
      </c>
      <c r="J253" s="3" t="s">
        <v>34</v>
      </c>
      <c r="K253" s="3" t="s">
        <v>35</v>
      </c>
      <c r="L253" s="3" t="s">
        <v>36</v>
      </c>
      <c r="M253" s="3" t="s">
        <v>105</v>
      </c>
      <c r="N253" s="3" t="s">
        <v>47</v>
      </c>
      <c r="O253" s="3" t="s">
        <v>126</v>
      </c>
      <c r="P253" s="3" t="s">
        <v>72</v>
      </c>
      <c r="Q253" s="3" t="s">
        <v>47</v>
      </c>
      <c r="R253" s="3"/>
      <c r="S253" s="3"/>
      <c r="T253" s="3"/>
      <c r="U253" s="3"/>
      <c r="V253" s="3"/>
      <c r="W253" s="3"/>
      <c r="X253" s="3"/>
      <c r="Y253" s="3"/>
      <c r="Z253" s="3" t="s">
        <v>209</v>
      </c>
      <c r="AA253" s="3" t="s">
        <v>56</v>
      </c>
      <c r="AB253" s="3" t="s">
        <v>74</v>
      </c>
      <c r="AC253" s="3" t="s">
        <v>68</v>
      </c>
      <c r="AD253" s="3" t="s">
        <v>75</v>
      </c>
      <c r="AE253" s="3" t="s">
        <v>604</v>
      </c>
      <c r="AF253" s="3" t="s">
        <v>57</v>
      </c>
      <c r="AG253" s="3" t="s">
        <v>46</v>
      </c>
      <c r="AH253" s="3" t="s">
        <v>128</v>
      </c>
      <c r="AI253" s="3" t="s">
        <v>47</v>
      </c>
    </row>
    <row r="254" hidden="1">
      <c r="A254" s="2">
        <v>44325.010838877315</v>
      </c>
      <c r="B254" s="3" t="s">
        <v>382</v>
      </c>
      <c r="C254" s="3" t="s">
        <v>29</v>
      </c>
      <c r="D254" s="3" t="s">
        <v>30</v>
      </c>
      <c r="E254" s="3">
        <f>if(Raw!D254="below 18",1,IF(Raw!D254="18-25",1,2))</f>
        <v>1</v>
      </c>
      <c r="F254" s="3" t="s">
        <v>31</v>
      </c>
      <c r="G254" s="3">
        <f t="shared" si="1"/>
        <v>1</v>
      </c>
      <c r="H254" s="3" t="s">
        <v>32</v>
      </c>
      <c r="I254" s="3" t="s">
        <v>42</v>
      </c>
      <c r="J254" s="3" t="s">
        <v>34</v>
      </c>
      <c r="K254" s="3" t="s">
        <v>51</v>
      </c>
      <c r="L254" s="3" t="s">
        <v>36</v>
      </c>
      <c r="M254" s="3" t="s">
        <v>105</v>
      </c>
      <c r="N254" s="3" t="s">
        <v>47</v>
      </c>
      <c r="O254" s="3" t="s">
        <v>612</v>
      </c>
      <c r="P254" s="3" t="s">
        <v>613</v>
      </c>
      <c r="Q254" s="3" t="s">
        <v>47</v>
      </c>
      <c r="R254" s="3"/>
      <c r="S254" s="3"/>
      <c r="T254" s="3"/>
      <c r="U254" s="3"/>
      <c r="V254" s="3"/>
      <c r="W254" s="3"/>
      <c r="X254" s="3"/>
      <c r="Y254" s="3"/>
      <c r="Z254" s="3" t="s">
        <v>77</v>
      </c>
      <c r="AA254" s="3" t="s">
        <v>56</v>
      </c>
      <c r="AB254" s="3" t="s">
        <v>74</v>
      </c>
      <c r="AC254" s="3" t="s">
        <v>68</v>
      </c>
      <c r="AD254" s="3" t="s">
        <v>47</v>
      </c>
      <c r="AE254" s="3" t="s">
        <v>47</v>
      </c>
      <c r="AF254" s="3" t="s">
        <v>47</v>
      </c>
      <c r="AG254" s="3" t="s">
        <v>47</v>
      </c>
      <c r="AH254" s="3" t="s">
        <v>47</v>
      </c>
      <c r="AI254" s="3" t="s">
        <v>47</v>
      </c>
    </row>
    <row r="255" hidden="1">
      <c r="A255" s="2">
        <v>44325.01241039352</v>
      </c>
      <c r="B255" s="3" t="s">
        <v>614</v>
      </c>
      <c r="C255" s="3" t="s">
        <v>62</v>
      </c>
      <c r="D255" s="3" t="s">
        <v>30</v>
      </c>
      <c r="E255" s="3">
        <f>if(Raw!D255="below 18",1,IF(Raw!D255="18-25",1,2))</f>
        <v>1</v>
      </c>
      <c r="F255" s="3" t="s">
        <v>31</v>
      </c>
      <c r="G255" s="3">
        <f t="shared" si="1"/>
        <v>1</v>
      </c>
      <c r="H255" s="3" t="s">
        <v>32</v>
      </c>
      <c r="I255" s="3" t="s">
        <v>33</v>
      </c>
      <c r="J255" s="3" t="s">
        <v>92</v>
      </c>
      <c r="K255" s="3" t="s">
        <v>51</v>
      </c>
      <c r="L255" s="3" t="s">
        <v>36</v>
      </c>
      <c r="M255" s="3" t="s">
        <v>64</v>
      </c>
      <c r="N255" s="3" t="s">
        <v>172</v>
      </c>
      <c r="O255" s="3" t="s">
        <v>131</v>
      </c>
      <c r="P255" s="3" t="s">
        <v>615</v>
      </c>
      <c r="Q255" s="3" t="s">
        <v>47</v>
      </c>
      <c r="R255" s="3"/>
      <c r="S255" s="3"/>
      <c r="T255" s="3"/>
      <c r="U255" s="3"/>
      <c r="V255" s="3"/>
      <c r="W255" s="3"/>
      <c r="X255" s="3"/>
      <c r="Y255" s="3"/>
      <c r="Z255" s="3" t="s">
        <v>42</v>
      </c>
      <c r="AA255" s="3" t="s">
        <v>83</v>
      </c>
      <c r="AB255" s="3" t="s">
        <v>74</v>
      </c>
      <c r="AC255" s="3" t="s">
        <v>116</v>
      </c>
      <c r="AD255" s="3" t="s">
        <v>46</v>
      </c>
      <c r="AE255" s="3" t="s">
        <v>46</v>
      </c>
      <c r="AF255" s="3" t="s">
        <v>48</v>
      </c>
      <c r="AG255" s="3" t="s">
        <v>46</v>
      </c>
      <c r="AH255" s="3" t="s">
        <v>46</v>
      </c>
      <c r="AI255" s="3" t="s">
        <v>46</v>
      </c>
    </row>
    <row r="256" hidden="1">
      <c r="A256" s="2">
        <v>44325.016537013886</v>
      </c>
      <c r="B256" s="3" t="s">
        <v>616</v>
      </c>
      <c r="C256" s="3" t="s">
        <v>62</v>
      </c>
      <c r="D256" s="3" t="s">
        <v>30</v>
      </c>
      <c r="E256" s="3">
        <f>if(Raw!D256="below 18",1,IF(Raw!D256="18-25",1,2))</f>
        <v>1</v>
      </c>
      <c r="F256" s="3" t="s">
        <v>31</v>
      </c>
      <c r="G256" s="3">
        <f t="shared" si="1"/>
        <v>1</v>
      </c>
      <c r="H256" s="3" t="s">
        <v>50</v>
      </c>
      <c r="I256" s="3" t="s">
        <v>55</v>
      </c>
      <c r="J256" s="3" t="s">
        <v>34</v>
      </c>
      <c r="K256" s="3" t="s">
        <v>51</v>
      </c>
      <c r="L256" s="3" t="s">
        <v>78</v>
      </c>
      <c r="M256" s="3" t="s">
        <v>37</v>
      </c>
      <c r="N256" s="3" t="s">
        <v>47</v>
      </c>
      <c r="O256" s="3" t="s">
        <v>47</v>
      </c>
      <c r="P256" s="3" t="s">
        <v>135</v>
      </c>
      <c r="Q256" s="3" t="s">
        <v>47</v>
      </c>
      <c r="R256" s="3"/>
      <c r="S256" s="3"/>
      <c r="T256" s="3"/>
      <c r="U256" s="3"/>
      <c r="V256" s="3"/>
      <c r="W256" s="3"/>
      <c r="X256" s="3"/>
      <c r="Y256" s="3"/>
      <c r="Z256" s="3" t="s">
        <v>209</v>
      </c>
      <c r="AA256" s="3" t="s">
        <v>43</v>
      </c>
      <c r="AB256" s="3" t="s">
        <v>74</v>
      </c>
      <c r="AC256" s="3" t="s">
        <v>68</v>
      </c>
      <c r="AD256" s="3" t="s">
        <v>47</v>
      </c>
      <c r="AE256" s="3" t="s">
        <v>47</v>
      </c>
      <c r="AF256" s="3" t="s">
        <v>47</v>
      </c>
      <c r="AG256" s="3" t="s">
        <v>47</v>
      </c>
      <c r="AH256" s="3" t="s">
        <v>47</v>
      </c>
      <c r="AI256" s="3" t="s">
        <v>47</v>
      </c>
    </row>
    <row r="257" hidden="1">
      <c r="A257" s="2">
        <v>44325.02111623842</v>
      </c>
      <c r="B257" s="3" t="s">
        <v>617</v>
      </c>
      <c r="C257" s="3" t="s">
        <v>29</v>
      </c>
      <c r="D257" s="3" t="s">
        <v>30</v>
      </c>
      <c r="E257" s="3">
        <f>if(Raw!D257="below 18",1,IF(Raw!D257="18-25",1,2))</f>
        <v>1</v>
      </c>
      <c r="F257" s="3" t="s">
        <v>31</v>
      </c>
      <c r="G257" s="3">
        <f t="shared" si="1"/>
        <v>1</v>
      </c>
      <c r="H257" s="3" t="s">
        <v>50</v>
      </c>
      <c r="I257" s="3" t="s">
        <v>42</v>
      </c>
      <c r="J257" s="3" t="s">
        <v>34</v>
      </c>
      <c r="K257" s="3" t="s">
        <v>51</v>
      </c>
      <c r="L257" s="3" t="s">
        <v>78</v>
      </c>
      <c r="M257" s="3" t="s">
        <v>105</v>
      </c>
      <c r="N257" s="3" t="s">
        <v>47</v>
      </c>
      <c r="O257" s="3" t="s">
        <v>53</v>
      </c>
      <c r="P257" s="3" t="s">
        <v>284</v>
      </c>
      <c r="Q257" s="3" t="s">
        <v>47</v>
      </c>
      <c r="R257" s="3"/>
      <c r="S257" s="3"/>
      <c r="T257" s="3"/>
      <c r="U257" s="3"/>
      <c r="V257" s="3"/>
      <c r="W257" s="3"/>
      <c r="X257" s="3"/>
      <c r="Y257" s="3"/>
      <c r="Z257" s="3" t="s">
        <v>209</v>
      </c>
      <c r="AA257" s="3" t="s">
        <v>56</v>
      </c>
      <c r="AB257" s="3" t="s">
        <v>74</v>
      </c>
      <c r="AC257" s="3" t="s">
        <v>120</v>
      </c>
      <c r="AD257" s="3" t="s">
        <v>47</v>
      </c>
      <c r="AE257" s="3" t="s">
        <v>48</v>
      </c>
      <c r="AF257" s="3" t="s">
        <v>46</v>
      </c>
      <c r="AG257" s="3" t="s">
        <v>129</v>
      </c>
      <c r="AH257" s="3" t="s">
        <v>96</v>
      </c>
      <c r="AI257" s="3" t="s">
        <v>143</v>
      </c>
    </row>
    <row r="258" hidden="1">
      <c r="A258" s="2">
        <v>44325.03408679398</v>
      </c>
      <c r="B258" s="3" t="s">
        <v>618</v>
      </c>
      <c r="C258" s="3" t="s">
        <v>29</v>
      </c>
      <c r="D258" s="3" t="s">
        <v>30</v>
      </c>
      <c r="E258" s="3">
        <f>if(Raw!D258="below 18",1,IF(Raw!D258="18-25",1,2))</f>
        <v>1</v>
      </c>
      <c r="F258" s="3" t="s">
        <v>31</v>
      </c>
      <c r="G258" s="3">
        <f t="shared" si="1"/>
        <v>1</v>
      </c>
      <c r="H258" s="3" t="s">
        <v>32</v>
      </c>
      <c r="I258" s="3" t="s">
        <v>55</v>
      </c>
      <c r="J258" s="3" t="s">
        <v>34</v>
      </c>
      <c r="K258" s="3" t="s">
        <v>35</v>
      </c>
      <c r="L258" s="3" t="s">
        <v>63</v>
      </c>
      <c r="M258" s="3" t="s">
        <v>37</v>
      </c>
      <c r="N258" s="3" t="s">
        <v>47</v>
      </c>
      <c r="O258" s="3" t="s">
        <v>39</v>
      </c>
      <c r="P258" s="3" t="s">
        <v>619</v>
      </c>
      <c r="Q258" s="3" t="s">
        <v>47</v>
      </c>
      <c r="R258" s="3"/>
      <c r="S258" s="3"/>
      <c r="T258" s="3"/>
      <c r="U258" s="3"/>
      <c r="V258" s="3"/>
      <c r="W258" s="3"/>
      <c r="X258" s="3"/>
      <c r="Y258" s="3"/>
      <c r="Z258" s="3" t="s">
        <v>82</v>
      </c>
      <c r="AA258" s="3" t="s">
        <v>56</v>
      </c>
      <c r="AB258" s="3" t="s">
        <v>44</v>
      </c>
      <c r="AC258" s="3" t="s">
        <v>45</v>
      </c>
      <c r="AD258" s="3" t="s">
        <v>47</v>
      </c>
      <c r="AE258" s="3" t="s">
        <v>47</v>
      </c>
      <c r="AF258" s="3" t="s">
        <v>46</v>
      </c>
      <c r="AG258" s="3" t="s">
        <v>47</v>
      </c>
      <c r="AH258" s="3" t="s">
        <v>47</v>
      </c>
      <c r="AI258" s="3" t="s">
        <v>47</v>
      </c>
    </row>
    <row r="259">
      <c r="A259" s="2">
        <v>44325.0357815162</v>
      </c>
      <c r="B259" s="3" t="s">
        <v>620</v>
      </c>
      <c r="C259" s="3" t="s">
        <v>29</v>
      </c>
      <c r="D259" s="3" t="s">
        <v>100</v>
      </c>
      <c r="E259" s="3">
        <f>if(Raw!D259="below 18",1,IF(Raw!D259="18-25",1,2))</f>
        <v>2</v>
      </c>
      <c r="F259" s="3" t="s">
        <v>31</v>
      </c>
      <c r="G259" s="3">
        <f t="shared" si="1"/>
        <v>1</v>
      </c>
      <c r="H259" s="3" t="s">
        <v>32</v>
      </c>
      <c r="I259" s="3" t="s">
        <v>55</v>
      </c>
      <c r="J259" s="3" t="s">
        <v>34</v>
      </c>
      <c r="K259" s="3" t="s">
        <v>35</v>
      </c>
      <c r="L259" s="3" t="s">
        <v>63</v>
      </c>
      <c r="M259" s="3" t="s">
        <v>37</v>
      </c>
      <c r="N259" s="3" t="s">
        <v>47</v>
      </c>
      <c r="O259" s="3" t="s">
        <v>621</v>
      </c>
      <c r="P259" s="3" t="s">
        <v>357</v>
      </c>
      <c r="Q259" s="3" t="s">
        <v>47</v>
      </c>
      <c r="R259" s="3"/>
      <c r="S259" s="3"/>
      <c r="T259" s="3"/>
      <c r="U259" s="3"/>
      <c r="V259" s="3"/>
      <c r="W259" s="3"/>
      <c r="X259" s="3"/>
      <c r="Y259" s="3"/>
      <c r="Z259" s="3" t="s">
        <v>55</v>
      </c>
      <c r="AA259" s="3" t="s">
        <v>43</v>
      </c>
      <c r="AB259" s="3" t="s">
        <v>74</v>
      </c>
      <c r="AC259" s="3" t="s">
        <v>68</v>
      </c>
      <c r="AD259" s="3" t="s">
        <v>48</v>
      </c>
      <c r="AE259" s="3" t="s">
        <v>47</v>
      </c>
      <c r="AF259" s="3" t="s">
        <v>41</v>
      </c>
      <c r="AG259" s="3" t="s">
        <v>47</v>
      </c>
      <c r="AH259" s="3" t="s">
        <v>47</v>
      </c>
      <c r="AI259" s="3" t="s">
        <v>48</v>
      </c>
    </row>
    <row r="260" hidden="1">
      <c r="A260" s="2">
        <v>44325.0504316088</v>
      </c>
      <c r="B260" s="3" t="s">
        <v>622</v>
      </c>
      <c r="C260" s="3" t="s">
        <v>29</v>
      </c>
      <c r="D260" s="3" t="s">
        <v>30</v>
      </c>
      <c r="E260" s="3">
        <f>if(Raw!D260="below 18",1,IF(Raw!D260="18-25",1,2))</f>
        <v>1</v>
      </c>
      <c r="F260" s="3" t="s">
        <v>31</v>
      </c>
      <c r="G260" s="3">
        <f t="shared" si="1"/>
        <v>1</v>
      </c>
      <c r="H260" s="3" t="s">
        <v>50</v>
      </c>
      <c r="I260" s="3" t="s">
        <v>42</v>
      </c>
      <c r="J260" s="3" t="s">
        <v>92</v>
      </c>
      <c r="K260" s="3" t="s">
        <v>104</v>
      </c>
      <c r="L260" s="3" t="s">
        <v>78</v>
      </c>
      <c r="M260" s="3" t="s">
        <v>64</v>
      </c>
      <c r="N260" s="3" t="s">
        <v>623</v>
      </c>
      <c r="O260" s="3" t="s">
        <v>624</v>
      </c>
      <c r="P260" s="3" t="s">
        <v>151</v>
      </c>
      <c r="Q260" s="3" t="s">
        <v>47</v>
      </c>
      <c r="R260" s="3"/>
      <c r="S260" s="3"/>
      <c r="T260" s="3"/>
      <c r="U260" s="3"/>
      <c r="V260" s="3"/>
      <c r="W260" s="3"/>
      <c r="X260" s="3"/>
      <c r="Y260" s="3"/>
      <c r="Z260" s="3" t="s">
        <v>42</v>
      </c>
      <c r="AA260" s="3" t="s">
        <v>67</v>
      </c>
      <c r="AB260" s="3" t="s">
        <v>44</v>
      </c>
      <c r="AC260" s="3" t="s">
        <v>68</v>
      </c>
      <c r="AD260" s="3" t="s">
        <v>47</v>
      </c>
      <c r="AE260" s="3" t="s">
        <v>47</v>
      </c>
      <c r="AF260" s="3" t="s">
        <v>47</v>
      </c>
      <c r="AG260" s="3" t="s">
        <v>47</v>
      </c>
      <c r="AH260" s="3" t="s">
        <v>47</v>
      </c>
      <c r="AI260" s="3" t="s">
        <v>47</v>
      </c>
    </row>
    <row r="261" hidden="1">
      <c r="A261" s="2">
        <v>44325.051772962965</v>
      </c>
      <c r="B261" s="3" t="s">
        <v>625</v>
      </c>
      <c r="C261" s="3" t="s">
        <v>62</v>
      </c>
      <c r="D261" s="3" t="s">
        <v>30</v>
      </c>
      <c r="E261" s="3">
        <f>if(Raw!D261="below 18",1,IF(Raw!D261="18-25",1,2))</f>
        <v>1</v>
      </c>
      <c r="F261" s="3" t="s">
        <v>31</v>
      </c>
      <c r="G261" s="3">
        <f t="shared" si="1"/>
        <v>1</v>
      </c>
      <c r="H261" s="3" t="s">
        <v>50</v>
      </c>
      <c r="I261" s="3" t="s">
        <v>55</v>
      </c>
      <c r="J261" s="3" t="s">
        <v>34</v>
      </c>
      <c r="K261" s="3" t="s">
        <v>51</v>
      </c>
      <c r="L261" s="3" t="s">
        <v>63</v>
      </c>
      <c r="M261" s="3" t="s">
        <v>105</v>
      </c>
      <c r="N261" s="3" t="s">
        <v>47</v>
      </c>
      <c r="O261" s="3" t="s">
        <v>626</v>
      </c>
      <c r="P261" s="3" t="s">
        <v>626</v>
      </c>
      <c r="Q261" s="3" t="s">
        <v>47</v>
      </c>
      <c r="R261" s="3"/>
      <c r="S261" s="3"/>
      <c r="T261" s="3"/>
      <c r="U261" s="3"/>
      <c r="V261" s="3"/>
      <c r="W261" s="3"/>
      <c r="X261" s="3"/>
      <c r="Y261" s="3"/>
      <c r="Z261" s="3" t="s">
        <v>82</v>
      </c>
      <c r="AA261" s="3" t="s">
        <v>56</v>
      </c>
      <c r="AB261" s="3" t="s">
        <v>74</v>
      </c>
      <c r="AC261" s="3" t="s">
        <v>68</v>
      </c>
      <c r="AD261" s="3" t="s">
        <v>47</v>
      </c>
      <c r="AE261" s="3" t="s">
        <v>47</v>
      </c>
      <c r="AF261" s="3" t="s">
        <v>47</v>
      </c>
      <c r="AG261" s="3" t="s">
        <v>47</v>
      </c>
      <c r="AH261" s="3" t="s">
        <v>47</v>
      </c>
      <c r="AI261" s="3" t="s">
        <v>47</v>
      </c>
    </row>
    <row r="262" hidden="1">
      <c r="A262" s="2">
        <v>44325.06567060185</v>
      </c>
      <c r="B262" s="3" t="s">
        <v>627</v>
      </c>
      <c r="C262" s="3" t="s">
        <v>29</v>
      </c>
      <c r="D262" s="3" t="s">
        <v>30</v>
      </c>
      <c r="E262" s="3">
        <f>if(Raw!D262="below 18",1,IF(Raw!D262="18-25",1,2))</f>
        <v>1</v>
      </c>
      <c r="F262" s="3" t="s">
        <v>180</v>
      </c>
      <c r="G262" s="3">
        <f t="shared" si="1"/>
        <v>2</v>
      </c>
      <c r="H262" s="3" t="s">
        <v>32</v>
      </c>
      <c r="I262" s="3" t="s">
        <v>42</v>
      </c>
      <c r="J262" s="3" t="s">
        <v>34</v>
      </c>
      <c r="K262" s="3" t="s">
        <v>51</v>
      </c>
      <c r="L262" s="3" t="s">
        <v>78</v>
      </c>
      <c r="M262" s="3" t="s">
        <v>64</v>
      </c>
      <c r="N262" s="3" t="s">
        <v>628</v>
      </c>
      <c r="O262" s="3" t="s">
        <v>53</v>
      </c>
      <c r="P262" s="3" t="s">
        <v>138</v>
      </c>
      <c r="Q262" s="3" t="s">
        <v>41</v>
      </c>
      <c r="R262" s="3" t="s">
        <v>42</v>
      </c>
      <c r="S262" s="3" t="s">
        <v>83</v>
      </c>
      <c r="T262" s="3" t="s">
        <v>74</v>
      </c>
      <c r="U262" s="3" t="s">
        <v>45</v>
      </c>
      <c r="V262" s="3"/>
      <c r="W262" s="3"/>
      <c r="X262" s="3"/>
      <c r="Y262" s="3"/>
      <c r="Z262" s="3"/>
      <c r="AA262" s="3"/>
      <c r="AB262" s="3"/>
      <c r="AC262" s="3"/>
      <c r="AD262" s="3" t="s">
        <v>41</v>
      </c>
      <c r="AE262" s="3" t="s">
        <v>47</v>
      </c>
      <c r="AF262" s="3" t="s">
        <v>48</v>
      </c>
      <c r="AG262" s="3" t="s">
        <v>97</v>
      </c>
      <c r="AH262" s="3" t="s">
        <v>161</v>
      </c>
      <c r="AI262" s="3" t="s">
        <v>58</v>
      </c>
    </row>
    <row r="263" hidden="1">
      <c r="A263" s="2">
        <v>44325.06879376157</v>
      </c>
      <c r="B263" s="3" t="s">
        <v>629</v>
      </c>
      <c r="C263" s="3" t="s">
        <v>29</v>
      </c>
      <c r="D263" s="3" t="s">
        <v>100</v>
      </c>
      <c r="E263" s="3">
        <f>if(Raw!D263="below 18",1,IF(Raw!D263="18-25",1,2))</f>
        <v>2</v>
      </c>
      <c r="F263" s="3" t="s">
        <v>180</v>
      </c>
      <c r="G263" s="3">
        <f t="shared" si="1"/>
        <v>2</v>
      </c>
      <c r="H263" s="3" t="s">
        <v>32</v>
      </c>
      <c r="I263" s="3" t="s">
        <v>55</v>
      </c>
      <c r="J263" s="3" t="s">
        <v>34</v>
      </c>
      <c r="K263" s="3" t="s">
        <v>35</v>
      </c>
      <c r="L263" s="3" t="s">
        <v>86</v>
      </c>
      <c r="M263" s="3" t="s">
        <v>105</v>
      </c>
      <c r="N263" s="3" t="s">
        <v>630</v>
      </c>
      <c r="O263" s="3" t="s">
        <v>192</v>
      </c>
      <c r="P263" s="3" t="s">
        <v>311</v>
      </c>
      <c r="Q263" s="3" t="s">
        <v>52</v>
      </c>
      <c r="R263" s="3"/>
      <c r="S263" s="3"/>
      <c r="T263" s="3"/>
      <c r="U263" s="3"/>
      <c r="V263" s="3" t="s">
        <v>42</v>
      </c>
      <c r="W263" s="3" t="s">
        <v>88</v>
      </c>
      <c r="X263" s="3" t="s">
        <v>74</v>
      </c>
      <c r="Y263" s="3" t="s">
        <v>68</v>
      </c>
      <c r="Z263" s="3"/>
      <c r="AA263" s="3"/>
      <c r="AB263" s="3"/>
      <c r="AC263" s="3"/>
      <c r="AD263" s="3" t="s">
        <v>46</v>
      </c>
      <c r="AE263" s="3" t="s">
        <v>46</v>
      </c>
      <c r="AF263" s="3" t="s">
        <v>46</v>
      </c>
      <c r="AG263" s="3" t="s">
        <v>46</v>
      </c>
      <c r="AH263" s="3" t="s">
        <v>46</v>
      </c>
      <c r="AI263" s="3" t="s">
        <v>46</v>
      </c>
    </row>
    <row r="264" hidden="1">
      <c r="A264" s="2">
        <v>44325.0703719213</v>
      </c>
      <c r="B264" s="3" t="s">
        <v>631</v>
      </c>
      <c r="C264" s="3" t="s">
        <v>62</v>
      </c>
      <c r="D264" s="3" t="s">
        <v>100</v>
      </c>
      <c r="E264" s="3">
        <f>if(Raw!D264="below 18",1,IF(Raw!D264="18-25",1,2))</f>
        <v>2</v>
      </c>
      <c r="F264" s="3" t="s">
        <v>31</v>
      </c>
      <c r="G264" s="3">
        <f t="shared" si="1"/>
        <v>1</v>
      </c>
      <c r="H264" s="3" t="s">
        <v>32</v>
      </c>
      <c r="I264" s="3" t="s">
        <v>77</v>
      </c>
      <c r="J264" s="3" t="s">
        <v>34</v>
      </c>
      <c r="K264" s="3" t="s">
        <v>35</v>
      </c>
      <c r="L264" s="3" t="s">
        <v>36</v>
      </c>
      <c r="M264" s="3" t="s">
        <v>105</v>
      </c>
      <c r="N264" s="3" t="s">
        <v>47</v>
      </c>
      <c r="O264" s="3" t="s">
        <v>129</v>
      </c>
      <c r="P264" s="3" t="s">
        <v>303</v>
      </c>
      <c r="Q264" s="3" t="s">
        <v>47</v>
      </c>
      <c r="R264" s="3"/>
      <c r="S264" s="3"/>
      <c r="T264" s="3"/>
      <c r="U264" s="3"/>
      <c r="V264" s="3"/>
      <c r="W264" s="3"/>
      <c r="X264" s="3"/>
      <c r="Y264" s="3"/>
      <c r="Z264" s="3" t="s">
        <v>77</v>
      </c>
      <c r="AA264" s="3" t="s">
        <v>56</v>
      </c>
      <c r="AB264" s="3" t="s">
        <v>74</v>
      </c>
      <c r="AC264" s="3" t="s">
        <v>120</v>
      </c>
      <c r="AD264" s="3" t="s">
        <v>47</v>
      </c>
      <c r="AE264" s="3" t="s">
        <v>48</v>
      </c>
      <c r="AF264" s="3" t="s">
        <v>47</v>
      </c>
      <c r="AG264" s="3" t="s">
        <v>47</v>
      </c>
      <c r="AH264" s="3" t="s">
        <v>47</v>
      </c>
      <c r="AI264" s="3" t="s">
        <v>47</v>
      </c>
    </row>
    <row r="265">
      <c r="A265" s="2">
        <v>44325.07647148149</v>
      </c>
      <c r="B265" s="3" t="s">
        <v>632</v>
      </c>
      <c r="C265" s="3" t="s">
        <v>29</v>
      </c>
      <c r="D265" s="3" t="s">
        <v>100</v>
      </c>
      <c r="E265" s="3">
        <f>if(Raw!D265="below 18",1,IF(Raw!D265="18-25",1,2))</f>
        <v>2</v>
      </c>
      <c r="F265" s="3" t="s">
        <v>31</v>
      </c>
      <c r="G265" s="3">
        <f t="shared" si="1"/>
        <v>1</v>
      </c>
      <c r="H265" s="3" t="s">
        <v>32</v>
      </c>
      <c r="I265" s="3" t="s">
        <v>55</v>
      </c>
      <c r="J265" s="3" t="s">
        <v>92</v>
      </c>
      <c r="K265" s="3" t="s">
        <v>140</v>
      </c>
      <c r="L265" s="3" t="s">
        <v>63</v>
      </c>
      <c r="M265" s="3" t="s">
        <v>37</v>
      </c>
      <c r="N265" s="3" t="s">
        <v>47</v>
      </c>
      <c r="O265" s="3" t="s">
        <v>181</v>
      </c>
      <c r="P265" s="3" t="s">
        <v>633</v>
      </c>
      <c r="Q265" s="3" t="s">
        <v>47</v>
      </c>
      <c r="R265" s="3"/>
      <c r="S265" s="3"/>
      <c r="T265" s="3"/>
      <c r="U265" s="3"/>
      <c r="V265" s="3"/>
      <c r="W265" s="3"/>
      <c r="X265" s="3"/>
      <c r="Y265" s="3"/>
      <c r="Z265" s="3" t="s">
        <v>77</v>
      </c>
      <c r="AA265" s="3" t="s">
        <v>43</v>
      </c>
      <c r="AB265" s="3" t="s">
        <v>44</v>
      </c>
      <c r="AC265" s="3" t="s">
        <v>68</v>
      </c>
      <c r="AD265" s="3" t="s">
        <v>327</v>
      </c>
      <c r="AE265" s="3" t="s">
        <v>109</v>
      </c>
      <c r="AF265" s="3" t="s">
        <v>129</v>
      </c>
      <c r="AG265" s="3" t="s">
        <v>431</v>
      </c>
      <c r="AH265" s="3" t="s">
        <v>59</v>
      </c>
      <c r="AI265" s="3" t="s">
        <v>47</v>
      </c>
    </row>
    <row r="266" hidden="1">
      <c r="A266" s="2">
        <v>44325.23522740741</v>
      </c>
      <c r="B266" s="3" t="s">
        <v>634</v>
      </c>
      <c r="C266" s="3" t="s">
        <v>29</v>
      </c>
      <c r="D266" s="3" t="s">
        <v>30</v>
      </c>
      <c r="E266" s="3">
        <f>if(Raw!D266="below 18",1,IF(Raw!D266="18-25",1,2))</f>
        <v>1</v>
      </c>
      <c r="F266" s="3" t="s">
        <v>31</v>
      </c>
      <c r="G266" s="3">
        <f t="shared" si="1"/>
        <v>1</v>
      </c>
      <c r="H266" s="3" t="s">
        <v>32</v>
      </c>
      <c r="I266" s="3" t="s">
        <v>55</v>
      </c>
      <c r="J266" s="3" t="s">
        <v>92</v>
      </c>
      <c r="K266" s="3" t="s">
        <v>196</v>
      </c>
      <c r="L266" s="3" t="s">
        <v>86</v>
      </c>
      <c r="M266" s="3" t="s">
        <v>37</v>
      </c>
      <c r="N266" s="3" t="s">
        <v>47</v>
      </c>
      <c r="O266" s="3" t="s">
        <v>131</v>
      </c>
      <c r="P266" s="3" t="s">
        <v>635</v>
      </c>
      <c r="Q266" s="3" t="s">
        <v>47</v>
      </c>
      <c r="R266" s="3"/>
      <c r="S266" s="3"/>
      <c r="T266" s="3"/>
      <c r="U266" s="3"/>
      <c r="V266" s="3"/>
      <c r="W266" s="3"/>
      <c r="X266" s="3"/>
      <c r="Y266" s="3"/>
      <c r="Z266" s="3" t="s">
        <v>77</v>
      </c>
      <c r="AA266" s="3" t="s">
        <v>67</v>
      </c>
      <c r="AB266" s="3" t="s">
        <v>74</v>
      </c>
      <c r="AC266" s="3" t="s">
        <v>120</v>
      </c>
      <c r="AD266" s="3" t="s">
        <v>129</v>
      </c>
      <c r="AE266" s="3" t="s">
        <v>46</v>
      </c>
      <c r="AF266" s="3" t="s">
        <v>373</v>
      </c>
      <c r="AG266" s="3" t="s">
        <v>47</v>
      </c>
      <c r="AH266" s="3" t="s">
        <v>60</v>
      </c>
      <c r="AI266" s="3" t="s">
        <v>98</v>
      </c>
    </row>
    <row r="267" hidden="1">
      <c r="A267" s="2">
        <v>44325.24359116898</v>
      </c>
      <c r="B267" s="3" t="s">
        <v>636</v>
      </c>
      <c r="C267" s="3" t="s">
        <v>62</v>
      </c>
      <c r="D267" s="3" t="s">
        <v>30</v>
      </c>
      <c r="E267" s="3">
        <f>if(Raw!D267="below 18",1,IF(Raw!D267="18-25",1,2))</f>
        <v>1</v>
      </c>
      <c r="F267" s="3" t="s">
        <v>31</v>
      </c>
      <c r="G267" s="3">
        <f t="shared" si="1"/>
        <v>1</v>
      </c>
      <c r="H267" s="3" t="s">
        <v>32</v>
      </c>
      <c r="I267" s="3" t="s">
        <v>55</v>
      </c>
      <c r="J267" s="3" t="s">
        <v>34</v>
      </c>
      <c r="K267" s="3" t="s">
        <v>51</v>
      </c>
      <c r="L267" s="3" t="s">
        <v>78</v>
      </c>
      <c r="M267" s="3" t="s">
        <v>105</v>
      </c>
      <c r="N267" s="3" t="s">
        <v>47</v>
      </c>
      <c r="O267" s="3" t="s">
        <v>47</v>
      </c>
      <c r="P267" s="3" t="s">
        <v>602</v>
      </c>
      <c r="Q267" s="3" t="s">
        <v>47</v>
      </c>
      <c r="R267" s="3"/>
      <c r="S267" s="3"/>
      <c r="T267" s="3"/>
      <c r="U267" s="3"/>
      <c r="V267" s="3"/>
      <c r="W267" s="3"/>
      <c r="X267" s="3"/>
      <c r="Y267" s="3"/>
      <c r="Z267" s="3" t="s">
        <v>77</v>
      </c>
      <c r="AA267" s="3" t="s">
        <v>56</v>
      </c>
      <c r="AB267" s="3" t="s">
        <v>44</v>
      </c>
      <c r="AC267" s="3" t="s">
        <v>68</v>
      </c>
      <c r="AD267" s="3" t="s">
        <v>41</v>
      </c>
      <c r="AE267" s="3" t="s">
        <v>48</v>
      </c>
      <c r="AF267" s="3" t="s">
        <v>46</v>
      </c>
      <c r="AG267" s="3" t="s">
        <v>47</v>
      </c>
      <c r="AH267" s="3" t="s">
        <v>109</v>
      </c>
      <c r="AI267" s="3" t="s">
        <v>47</v>
      </c>
    </row>
    <row r="268" hidden="1">
      <c r="A268" s="2">
        <v>44325.30175521991</v>
      </c>
      <c r="B268" s="3" t="s">
        <v>637</v>
      </c>
      <c r="C268" s="3" t="s">
        <v>29</v>
      </c>
      <c r="D268" s="3" t="s">
        <v>100</v>
      </c>
      <c r="E268" s="3">
        <f>if(Raw!D268="below 18",1,IF(Raw!D268="18-25",1,2))</f>
        <v>2</v>
      </c>
      <c r="F268" s="3" t="s">
        <v>31</v>
      </c>
      <c r="G268" s="3">
        <f t="shared" si="1"/>
        <v>1</v>
      </c>
      <c r="H268" s="3" t="s">
        <v>32</v>
      </c>
      <c r="I268" s="3" t="s">
        <v>42</v>
      </c>
      <c r="J268" s="3" t="s">
        <v>34</v>
      </c>
      <c r="K268" s="3" t="s">
        <v>51</v>
      </c>
      <c r="L268" s="3" t="s">
        <v>36</v>
      </c>
      <c r="M268" s="3" t="s">
        <v>86</v>
      </c>
      <c r="N268" s="3" t="s">
        <v>47</v>
      </c>
      <c r="O268" s="3" t="s">
        <v>47</v>
      </c>
      <c r="P268" s="3" t="s">
        <v>47</v>
      </c>
      <c r="Q268" s="3" t="s">
        <v>47</v>
      </c>
      <c r="R268" s="3"/>
      <c r="S268" s="3"/>
      <c r="T268" s="3"/>
      <c r="U268" s="3"/>
      <c r="V268" s="3"/>
      <c r="W268" s="3"/>
      <c r="X268" s="3"/>
      <c r="Y268" s="3"/>
      <c r="Z268" s="3" t="s">
        <v>82</v>
      </c>
      <c r="AA268" s="3" t="s">
        <v>56</v>
      </c>
      <c r="AB268" s="3" t="s">
        <v>74</v>
      </c>
      <c r="AC268" s="3" t="s">
        <v>68</v>
      </c>
      <c r="AD268" s="3" t="s">
        <v>47</v>
      </c>
      <c r="AE268" s="3" t="s">
        <v>47</v>
      </c>
      <c r="AF268" s="3" t="s">
        <v>47</v>
      </c>
      <c r="AG268" s="3" t="s">
        <v>47</v>
      </c>
      <c r="AH268" s="3" t="s">
        <v>47</v>
      </c>
      <c r="AI268" s="3" t="s">
        <v>47</v>
      </c>
    </row>
    <row r="269" hidden="1">
      <c r="A269" s="2">
        <v>44325.37783835648</v>
      </c>
      <c r="B269" s="3" t="s">
        <v>638</v>
      </c>
      <c r="C269" s="3" t="s">
        <v>62</v>
      </c>
      <c r="D269" s="3" t="s">
        <v>30</v>
      </c>
      <c r="E269" s="3">
        <f>if(Raw!D269="below 18",1,IF(Raw!D269="18-25",1,2))</f>
        <v>1</v>
      </c>
      <c r="F269" s="3" t="s">
        <v>85</v>
      </c>
      <c r="G269" s="3">
        <f t="shared" si="1"/>
        <v>2</v>
      </c>
      <c r="H269" s="3" t="s">
        <v>50</v>
      </c>
      <c r="I269" s="3" t="s">
        <v>77</v>
      </c>
      <c r="J269" s="3" t="s">
        <v>34</v>
      </c>
      <c r="K269" s="3" t="s">
        <v>51</v>
      </c>
      <c r="L269" s="3" t="s">
        <v>63</v>
      </c>
      <c r="M269" s="3" t="s">
        <v>105</v>
      </c>
      <c r="N269" s="3" t="s">
        <v>639</v>
      </c>
      <c r="O269" s="3" t="s">
        <v>131</v>
      </c>
      <c r="P269" s="3" t="s">
        <v>640</v>
      </c>
      <c r="Q269" s="3" t="s">
        <v>41</v>
      </c>
      <c r="R269" s="3" t="s">
        <v>77</v>
      </c>
      <c r="S269" s="3" t="s">
        <v>83</v>
      </c>
      <c r="T269" s="3" t="s">
        <v>74</v>
      </c>
      <c r="U269" s="3" t="s">
        <v>120</v>
      </c>
      <c r="V269" s="3"/>
      <c r="W269" s="3"/>
      <c r="X269" s="3"/>
      <c r="Y269" s="3"/>
      <c r="Z269" s="3"/>
      <c r="AA269" s="3"/>
      <c r="AB269" s="3"/>
      <c r="AC269" s="3"/>
      <c r="AD269" s="3" t="s">
        <v>41</v>
      </c>
      <c r="AE269" s="3" t="s">
        <v>48</v>
      </c>
      <c r="AF269" s="3" t="s">
        <v>41</v>
      </c>
      <c r="AG269" s="3" t="s">
        <v>41</v>
      </c>
      <c r="AH269" s="3" t="s">
        <v>47</v>
      </c>
      <c r="AI269" s="3" t="s">
        <v>46</v>
      </c>
    </row>
    <row r="270" hidden="1">
      <c r="A270" s="2">
        <v>44325.382367025464</v>
      </c>
      <c r="B270" s="3" t="s">
        <v>641</v>
      </c>
      <c r="C270" s="3" t="s">
        <v>29</v>
      </c>
      <c r="D270" s="3" t="s">
        <v>30</v>
      </c>
      <c r="E270" s="3">
        <f>if(Raw!D270="below 18",1,IF(Raw!D270="18-25",1,2))</f>
        <v>1</v>
      </c>
      <c r="F270" s="3" t="s">
        <v>31</v>
      </c>
      <c r="G270" s="3">
        <f t="shared" si="1"/>
        <v>1</v>
      </c>
      <c r="H270" s="3" t="s">
        <v>32</v>
      </c>
      <c r="I270" s="3" t="s">
        <v>55</v>
      </c>
      <c r="J270" s="3" t="s">
        <v>34</v>
      </c>
      <c r="K270" s="3" t="s">
        <v>51</v>
      </c>
      <c r="L270" s="3" t="s">
        <v>36</v>
      </c>
      <c r="M270" s="3" t="s">
        <v>64</v>
      </c>
      <c r="N270" s="3" t="s">
        <v>102</v>
      </c>
      <c r="O270" s="3" t="s">
        <v>598</v>
      </c>
      <c r="P270" s="3" t="s">
        <v>642</v>
      </c>
      <c r="Q270" s="3" t="s">
        <v>52</v>
      </c>
      <c r="R270" s="3"/>
      <c r="S270" s="3"/>
      <c r="T270" s="3"/>
      <c r="U270" s="3"/>
      <c r="V270" s="3" t="s">
        <v>55</v>
      </c>
      <c r="W270" s="3" t="s">
        <v>88</v>
      </c>
      <c r="X270" s="3" t="s">
        <v>44</v>
      </c>
      <c r="Y270" s="3" t="s">
        <v>45</v>
      </c>
      <c r="Z270" s="3"/>
      <c r="AA270" s="3"/>
      <c r="AB270" s="3"/>
      <c r="AC270" s="3"/>
      <c r="AD270" s="3" t="s">
        <v>46</v>
      </c>
      <c r="AE270" s="3" t="s">
        <v>46</v>
      </c>
      <c r="AF270" s="3" t="s">
        <v>46</v>
      </c>
      <c r="AG270" s="3" t="s">
        <v>46</v>
      </c>
      <c r="AH270" s="3" t="s">
        <v>46</v>
      </c>
      <c r="AI270" s="3" t="s">
        <v>46</v>
      </c>
    </row>
    <row r="271" hidden="1">
      <c r="A271" s="2">
        <v>44325.42219466435</v>
      </c>
      <c r="B271" s="3" t="s">
        <v>643</v>
      </c>
      <c r="C271" s="3" t="s">
        <v>29</v>
      </c>
      <c r="D271" s="3" t="s">
        <v>30</v>
      </c>
      <c r="E271" s="3">
        <f>if(Raw!D271="below 18",1,IF(Raw!D271="18-25",1,2))</f>
        <v>1</v>
      </c>
      <c r="F271" s="3" t="s">
        <v>31</v>
      </c>
      <c r="G271" s="3">
        <f t="shared" si="1"/>
        <v>1</v>
      </c>
      <c r="H271" s="3" t="s">
        <v>32</v>
      </c>
      <c r="I271" s="3" t="s">
        <v>42</v>
      </c>
      <c r="J271" s="3" t="s">
        <v>34</v>
      </c>
      <c r="K271" s="3" t="s">
        <v>51</v>
      </c>
      <c r="L271" s="3" t="s">
        <v>36</v>
      </c>
      <c r="M271" s="3" t="s">
        <v>64</v>
      </c>
      <c r="N271" s="3" t="s">
        <v>47</v>
      </c>
      <c r="O271" s="3" t="s">
        <v>129</v>
      </c>
      <c r="P271" s="3" t="s">
        <v>47</v>
      </c>
      <c r="Q271" s="3" t="s">
        <v>47</v>
      </c>
      <c r="R271" s="3"/>
      <c r="S271" s="3"/>
      <c r="T271" s="3"/>
      <c r="U271" s="3"/>
      <c r="V271" s="3"/>
      <c r="W271" s="3"/>
      <c r="X271" s="3"/>
      <c r="Y271" s="3"/>
      <c r="Z271" s="3" t="s">
        <v>77</v>
      </c>
      <c r="AA271" s="3" t="s">
        <v>43</v>
      </c>
      <c r="AB271" s="3" t="s">
        <v>74</v>
      </c>
      <c r="AC271" s="3" t="s">
        <v>68</v>
      </c>
      <c r="AD271" s="3" t="s">
        <v>41</v>
      </c>
      <c r="AE271" s="3" t="s">
        <v>47</v>
      </c>
      <c r="AF271" s="3" t="s">
        <v>48</v>
      </c>
      <c r="AG271" s="3" t="s">
        <v>41</v>
      </c>
      <c r="AH271" s="3" t="s">
        <v>109</v>
      </c>
      <c r="AI271" s="3" t="s">
        <v>46</v>
      </c>
    </row>
    <row r="272" hidden="1">
      <c r="A272" s="2">
        <v>44325.53622969908</v>
      </c>
      <c r="B272" s="3" t="s">
        <v>644</v>
      </c>
      <c r="C272" s="3" t="s">
        <v>62</v>
      </c>
      <c r="D272" s="3" t="s">
        <v>30</v>
      </c>
      <c r="E272" s="3">
        <f>if(Raw!D272="below 18",1,IF(Raw!D272="18-25",1,2))</f>
        <v>1</v>
      </c>
      <c r="F272" s="3" t="s">
        <v>31</v>
      </c>
      <c r="G272" s="3">
        <f t="shared" si="1"/>
        <v>1</v>
      </c>
      <c r="H272" s="3" t="s">
        <v>32</v>
      </c>
      <c r="I272" s="3" t="s">
        <v>55</v>
      </c>
      <c r="J272" s="3" t="s">
        <v>34</v>
      </c>
      <c r="K272" s="3" t="s">
        <v>35</v>
      </c>
      <c r="L272" s="3" t="s">
        <v>36</v>
      </c>
      <c r="M272" s="3" t="s">
        <v>37</v>
      </c>
      <c r="N272" s="3" t="s">
        <v>47</v>
      </c>
      <c r="O272" s="3" t="s">
        <v>460</v>
      </c>
      <c r="P272" s="3" t="s">
        <v>460</v>
      </c>
      <c r="Q272" s="3" t="s">
        <v>47</v>
      </c>
      <c r="R272" s="3"/>
      <c r="S272" s="3"/>
      <c r="T272" s="3"/>
      <c r="U272" s="3"/>
      <c r="V272" s="3"/>
      <c r="W272" s="3"/>
      <c r="X272" s="3"/>
      <c r="Y272" s="3"/>
      <c r="Z272" s="3" t="s">
        <v>77</v>
      </c>
      <c r="AA272" s="3" t="s">
        <v>56</v>
      </c>
      <c r="AB272" s="3" t="s">
        <v>74</v>
      </c>
      <c r="AC272" s="3" t="s">
        <v>68</v>
      </c>
      <c r="AD272" s="3" t="s">
        <v>129</v>
      </c>
      <c r="AE272" s="3" t="s">
        <v>41</v>
      </c>
      <c r="AF272" s="3" t="s">
        <v>47</v>
      </c>
      <c r="AG272" s="3" t="s">
        <v>41</v>
      </c>
      <c r="AH272" s="3" t="s">
        <v>47</v>
      </c>
      <c r="AI272" s="3" t="s">
        <v>47</v>
      </c>
    </row>
    <row r="273" hidden="1">
      <c r="A273" s="2">
        <v>44325.54999326389</v>
      </c>
      <c r="B273" s="3" t="s">
        <v>645</v>
      </c>
      <c r="C273" s="3" t="s">
        <v>62</v>
      </c>
      <c r="D273" s="3" t="s">
        <v>30</v>
      </c>
      <c r="E273" s="3">
        <f>if(Raw!D273="below 18",1,IF(Raw!D273="18-25",1,2))</f>
        <v>1</v>
      </c>
      <c r="F273" s="3" t="s">
        <v>31</v>
      </c>
      <c r="G273" s="3">
        <f t="shared" si="1"/>
        <v>1</v>
      </c>
      <c r="H273" s="3" t="s">
        <v>32</v>
      </c>
      <c r="I273" s="3" t="s">
        <v>77</v>
      </c>
      <c r="J273" s="3" t="s">
        <v>34</v>
      </c>
      <c r="K273" s="3" t="s">
        <v>51</v>
      </c>
      <c r="L273" s="3" t="s">
        <v>78</v>
      </c>
      <c r="M273" s="3" t="s">
        <v>37</v>
      </c>
      <c r="N273" s="3" t="s">
        <v>646</v>
      </c>
      <c r="O273" s="3" t="s">
        <v>47</v>
      </c>
      <c r="P273" s="3" t="s">
        <v>47</v>
      </c>
      <c r="Q273" s="3" t="s">
        <v>47</v>
      </c>
      <c r="R273" s="3"/>
      <c r="S273" s="3"/>
      <c r="T273" s="3"/>
      <c r="U273" s="3"/>
      <c r="V273" s="3"/>
      <c r="W273" s="3"/>
      <c r="X273" s="3"/>
      <c r="Y273" s="3"/>
      <c r="Z273" s="3" t="s">
        <v>209</v>
      </c>
      <c r="AA273" s="3" t="s">
        <v>56</v>
      </c>
      <c r="AB273" s="3" t="s">
        <v>44</v>
      </c>
      <c r="AC273" s="3" t="s">
        <v>120</v>
      </c>
      <c r="AD273" s="3" t="s">
        <v>47</v>
      </c>
      <c r="AE273" s="3" t="s">
        <v>47</v>
      </c>
      <c r="AF273" s="3" t="s">
        <v>47</v>
      </c>
      <c r="AG273" s="3" t="s">
        <v>47</v>
      </c>
      <c r="AH273" s="3" t="s">
        <v>47</v>
      </c>
      <c r="AI273" s="3" t="s">
        <v>47</v>
      </c>
    </row>
    <row r="274" hidden="1">
      <c r="A274" s="2">
        <v>44325.55361336806</v>
      </c>
      <c r="B274" s="3" t="s">
        <v>647</v>
      </c>
      <c r="C274" s="3" t="s">
        <v>29</v>
      </c>
      <c r="D274" s="3" t="s">
        <v>30</v>
      </c>
      <c r="E274" s="3">
        <f>if(Raw!D274="below 18",1,IF(Raw!D274="18-25",1,2))</f>
        <v>1</v>
      </c>
      <c r="F274" s="3" t="s">
        <v>31</v>
      </c>
      <c r="G274" s="3">
        <f t="shared" si="1"/>
        <v>1</v>
      </c>
      <c r="H274" s="3" t="s">
        <v>50</v>
      </c>
      <c r="I274" s="3" t="s">
        <v>55</v>
      </c>
      <c r="J274" s="3" t="s">
        <v>34</v>
      </c>
      <c r="K274" s="3" t="s">
        <v>35</v>
      </c>
      <c r="L274" s="3" t="s">
        <v>78</v>
      </c>
      <c r="M274" s="3" t="s">
        <v>105</v>
      </c>
      <c r="N274" s="3" t="s">
        <v>379</v>
      </c>
      <c r="O274" s="3" t="s">
        <v>648</v>
      </c>
      <c r="P274" s="3" t="s">
        <v>649</v>
      </c>
      <c r="Q274" s="3" t="s">
        <v>41</v>
      </c>
      <c r="R274" s="3" t="s">
        <v>42</v>
      </c>
      <c r="S274" s="3" t="s">
        <v>67</v>
      </c>
      <c r="T274" s="3" t="s">
        <v>74</v>
      </c>
      <c r="U274" s="3" t="s">
        <v>45</v>
      </c>
      <c r="V274" s="3"/>
      <c r="W274" s="3"/>
      <c r="X274" s="3"/>
      <c r="Y274" s="3"/>
      <c r="Z274" s="3"/>
      <c r="AA274" s="3"/>
      <c r="AB274" s="3"/>
      <c r="AC274" s="3"/>
      <c r="AD274" s="3" t="s">
        <v>143</v>
      </c>
      <c r="AE274" s="3" t="s">
        <v>58</v>
      </c>
      <c r="AF274" s="3" t="s">
        <v>46</v>
      </c>
      <c r="AG274" s="3" t="s">
        <v>47</v>
      </c>
      <c r="AH274" s="3" t="s">
        <v>109</v>
      </c>
      <c r="AI274" s="3" t="s">
        <v>46</v>
      </c>
    </row>
    <row r="275" hidden="1">
      <c r="A275" s="2">
        <v>44325.57233177083</v>
      </c>
      <c r="B275" s="3" t="s">
        <v>650</v>
      </c>
      <c r="C275" s="3" t="s">
        <v>29</v>
      </c>
      <c r="D275" s="3" t="s">
        <v>30</v>
      </c>
      <c r="E275" s="3">
        <f>if(Raw!D275="below 18",1,IF(Raw!D275="18-25",1,2))</f>
        <v>1</v>
      </c>
      <c r="F275" s="3" t="s">
        <v>31</v>
      </c>
      <c r="G275" s="3">
        <f t="shared" si="1"/>
        <v>1</v>
      </c>
      <c r="H275" s="3" t="s">
        <v>32</v>
      </c>
      <c r="I275" s="3" t="s">
        <v>77</v>
      </c>
      <c r="J275" s="3" t="s">
        <v>34</v>
      </c>
      <c r="K275" s="3" t="s">
        <v>140</v>
      </c>
      <c r="L275" s="3" t="s">
        <v>63</v>
      </c>
      <c r="M275" s="3" t="s">
        <v>105</v>
      </c>
      <c r="N275" s="3" t="s">
        <v>47</v>
      </c>
      <c r="O275" s="3" t="s">
        <v>651</v>
      </c>
      <c r="P275" s="3" t="s">
        <v>652</v>
      </c>
      <c r="Q275" s="3" t="s">
        <v>47</v>
      </c>
      <c r="R275" s="3"/>
      <c r="S275" s="3"/>
      <c r="T275" s="3"/>
      <c r="U275" s="3"/>
      <c r="V275" s="3"/>
      <c r="W275" s="3"/>
      <c r="X275" s="3"/>
      <c r="Y275" s="3"/>
      <c r="Z275" s="3" t="s">
        <v>209</v>
      </c>
      <c r="AA275" s="3" t="s">
        <v>67</v>
      </c>
      <c r="AB275" s="3" t="s">
        <v>74</v>
      </c>
      <c r="AC275" s="3" t="s">
        <v>68</v>
      </c>
      <c r="AD275" s="3" t="s">
        <v>41</v>
      </c>
      <c r="AE275" s="3" t="s">
        <v>48</v>
      </c>
      <c r="AF275" s="3" t="s">
        <v>47</v>
      </c>
      <c r="AG275" s="3" t="s">
        <v>75</v>
      </c>
      <c r="AH275" s="3" t="s">
        <v>48</v>
      </c>
      <c r="AI275" s="3" t="s">
        <v>46</v>
      </c>
    </row>
    <row r="276" hidden="1">
      <c r="A276" s="2">
        <v>44325.57835131945</v>
      </c>
      <c r="B276" s="3" t="s">
        <v>653</v>
      </c>
      <c r="C276" s="3" t="s">
        <v>29</v>
      </c>
      <c r="D276" s="3" t="s">
        <v>30</v>
      </c>
      <c r="E276" s="3">
        <f>if(Raw!D276="below 18",1,IF(Raw!D276="18-25",1,2))</f>
        <v>1</v>
      </c>
      <c r="F276" s="3" t="s">
        <v>31</v>
      </c>
      <c r="G276" s="3">
        <f t="shared" si="1"/>
        <v>1</v>
      </c>
      <c r="H276" s="3" t="s">
        <v>50</v>
      </c>
      <c r="I276" s="3" t="s">
        <v>55</v>
      </c>
      <c r="J276" s="3" t="s">
        <v>34</v>
      </c>
      <c r="K276" s="3" t="s">
        <v>51</v>
      </c>
      <c r="L276" s="3" t="s">
        <v>63</v>
      </c>
      <c r="M276" s="3" t="s">
        <v>105</v>
      </c>
      <c r="N276" s="3" t="s">
        <v>47</v>
      </c>
      <c r="O276" s="3" t="s">
        <v>47</v>
      </c>
      <c r="P276" s="3" t="s">
        <v>47</v>
      </c>
      <c r="Q276" s="3" t="s">
        <v>47</v>
      </c>
      <c r="R276" s="3"/>
      <c r="S276" s="3"/>
      <c r="T276" s="3"/>
      <c r="U276" s="3"/>
      <c r="V276" s="3"/>
      <c r="W276" s="3"/>
      <c r="X276" s="3"/>
      <c r="Y276" s="3"/>
      <c r="Z276" s="3" t="s">
        <v>209</v>
      </c>
      <c r="AA276" s="3" t="s">
        <v>43</v>
      </c>
      <c r="AB276" s="3" t="s">
        <v>44</v>
      </c>
      <c r="AC276" s="3" t="s">
        <v>120</v>
      </c>
      <c r="AD276" s="3" t="s">
        <v>47</v>
      </c>
      <c r="AE276" s="3" t="s">
        <v>47</v>
      </c>
      <c r="AF276" s="3" t="s">
        <v>47</v>
      </c>
      <c r="AG276" s="3" t="s">
        <v>47</v>
      </c>
      <c r="AH276" s="3" t="s">
        <v>47</v>
      </c>
      <c r="AI276" s="3" t="s">
        <v>47</v>
      </c>
    </row>
    <row r="277" hidden="1">
      <c r="A277" s="2">
        <v>44325.641981782406</v>
      </c>
      <c r="B277" s="3" t="s">
        <v>654</v>
      </c>
      <c r="C277" s="3" t="s">
        <v>29</v>
      </c>
      <c r="D277" s="3" t="s">
        <v>30</v>
      </c>
      <c r="E277" s="3">
        <f>if(Raw!D277="below 18",1,IF(Raw!D277="18-25",1,2))</f>
        <v>1</v>
      </c>
      <c r="F277" s="3" t="s">
        <v>31</v>
      </c>
      <c r="G277" s="3">
        <f t="shared" si="1"/>
        <v>1</v>
      </c>
      <c r="H277" s="3" t="s">
        <v>50</v>
      </c>
      <c r="I277" s="3" t="s">
        <v>55</v>
      </c>
      <c r="J277" s="3" t="s">
        <v>34</v>
      </c>
      <c r="K277" s="3" t="s">
        <v>140</v>
      </c>
      <c r="L277" s="3" t="s">
        <v>36</v>
      </c>
      <c r="M277" s="3" t="s">
        <v>64</v>
      </c>
      <c r="N277" s="3" t="s">
        <v>41</v>
      </c>
      <c r="O277" s="3" t="s">
        <v>129</v>
      </c>
      <c r="P277" s="3" t="s">
        <v>129</v>
      </c>
      <c r="Q277" s="3" t="s">
        <v>47</v>
      </c>
      <c r="R277" s="3"/>
      <c r="S277" s="3"/>
      <c r="T277" s="3"/>
      <c r="U277" s="3"/>
      <c r="V277" s="3"/>
      <c r="W277" s="3"/>
      <c r="X277" s="3"/>
      <c r="Y277" s="3"/>
      <c r="Z277" s="3" t="s">
        <v>77</v>
      </c>
      <c r="AA277" s="3" t="s">
        <v>56</v>
      </c>
      <c r="AB277" s="3" t="s">
        <v>44</v>
      </c>
      <c r="AC277" s="3" t="s">
        <v>68</v>
      </c>
      <c r="AD277" s="3" t="s">
        <v>47</v>
      </c>
      <c r="AE277" s="3" t="s">
        <v>41</v>
      </c>
      <c r="AF277" s="3" t="s">
        <v>47</v>
      </c>
      <c r="AG277" s="3" t="s">
        <v>47</v>
      </c>
      <c r="AH277" s="3" t="s">
        <v>47</v>
      </c>
      <c r="AI277" s="3" t="s">
        <v>47</v>
      </c>
    </row>
    <row r="278" hidden="1">
      <c r="A278" s="2">
        <v>44326.33557834491</v>
      </c>
      <c r="B278" s="3" t="s">
        <v>655</v>
      </c>
      <c r="C278" s="3" t="s">
        <v>29</v>
      </c>
      <c r="D278" s="3" t="s">
        <v>30</v>
      </c>
      <c r="E278" s="3">
        <f>if(Raw!D278="below 18",1,IF(Raw!D278="18-25",1,2))</f>
        <v>1</v>
      </c>
      <c r="F278" s="3" t="s">
        <v>180</v>
      </c>
      <c r="G278" s="3">
        <f t="shared" si="1"/>
        <v>2</v>
      </c>
      <c r="H278" s="3" t="s">
        <v>50</v>
      </c>
      <c r="I278" s="3" t="s">
        <v>55</v>
      </c>
      <c r="J278" s="3" t="s">
        <v>34</v>
      </c>
      <c r="K278" s="3" t="s">
        <v>35</v>
      </c>
      <c r="L278" s="3" t="s">
        <v>36</v>
      </c>
      <c r="M278" s="3" t="s">
        <v>37</v>
      </c>
      <c r="N278" s="3" t="s">
        <v>656</v>
      </c>
      <c r="O278" s="3" t="s">
        <v>47</v>
      </c>
      <c r="P278" s="3" t="s">
        <v>47</v>
      </c>
      <c r="Q278" s="3" t="s">
        <v>47</v>
      </c>
      <c r="R278" s="3"/>
      <c r="S278" s="3"/>
      <c r="T278" s="3"/>
      <c r="U278" s="3"/>
      <c r="V278" s="3"/>
      <c r="W278" s="3"/>
      <c r="X278" s="3"/>
      <c r="Y278" s="3"/>
      <c r="Z278" s="3" t="s">
        <v>55</v>
      </c>
      <c r="AA278" s="3" t="s">
        <v>56</v>
      </c>
      <c r="AB278" s="3" t="s">
        <v>164</v>
      </c>
      <c r="AC278" s="3" t="s">
        <v>68</v>
      </c>
      <c r="AD278" s="3" t="s">
        <v>47</v>
      </c>
      <c r="AE278" s="3" t="s">
        <v>47</v>
      </c>
      <c r="AF278" s="3" t="s">
        <v>47</v>
      </c>
      <c r="AG278" s="3" t="s">
        <v>47</v>
      </c>
      <c r="AH278" s="3" t="s">
        <v>47</v>
      </c>
      <c r="AI278" s="3" t="s">
        <v>47</v>
      </c>
    </row>
    <row r="279" hidden="1">
      <c r="A279" s="2">
        <v>44326.41822390046</v>
      </c>
      <c r="B279" s="3" t="s">
        <v>657</v>
      </c>
      <c r="C279" s="3" t="s">
        <v>62</v>
      </c>
      <c r="D279" s="3" t="s">
        <v>90</v>
      </c>
      <c r="E279" s="3">
        <f>if(Raw!D279="below 18",1,IF(Raw!D279="18-25",1,2))</f>
        <v>1</v>
      </c>
      <c r="F279" s="3" t="s">
        <v>31</v>
      </c>
      <c r="G279" s="3">
        <f t="shared" si="1"/>
        <v>1</v>
      </c>
      <c r="H279" s="3" t="s">
        <v>192</v>
      </c>
      <c r="I279" s="3" t="s">
        <v>55</v>
      </c>
      <c r="J279" s="3" t="s">
        <v>92</v>
      </c>
      <c r="K279" s="3" t="s">
        <v>35</v>
      </c>
      <c r="L279" s="3" t="s">
        <v>36</v>
      </c>
      <c r="M279" s="3" t="s">
        <v>86</v>
      </c>
      <c r="N279" s="3" t="s">
        <v>658</v>
      </c>
      <c r="O279" s="3" t="s">
        <v>66</v>
      </c>
      <c r="P279" s="3" t="s">
        <v>41</v>
      </c>
      <c r="Q279" s="3" t="s">
        <v>41</v>
      </c>
      <c r="R279" s="3" t="s">
        <v>42</v>
      </c>
      <c r="S279" s="3" t="s">
        <v>43</v>
      </c>
      <c r="T279" s="3" t="s">
        <v>74</v>
      </c>
      <c r="U279" s="3" t="s">
        <v>116</v>
      </c>
      <c r="V279" s="3"/>
      <c r="W279" s="3"/>
      <c r="X279" s="3"/>
      <c r="Y279" s="3"/>
      <c r="Z279" s="3"/>
      <c r="AA279" s="3"/>
      <c r="AB279" s="3"/>
      <c r="AC279" s="3"/>
      <c r="AD279" s="3" t="s">
        <v>41</v>
      </c>
      <c r="AE279" s="3" t="s">
        <v>109</v>
      </c>
      <c r="AF279" s="3" t="s">
        <v>109</v>
      </c>
      <c r="AG279" s="3" t="s">
        <v>41</v>
      </c>
      <c r="AH279" s="3" t="s">
        <v>47</v>
      </c>
      <c r="AI279" s="3" t="s">
        <v>109</v>
      </c>
    </row>
    <row r="280" hidden="1">
      <c r="A280" s="2">
        <v>44326.42267039352</v>
      </c>
      <c r="B280" s="3" t="s">
        <v>654</v>
      </c>
      <c r="C280" s="3" t="s">
        <v>29</v>
      </c>
      <c r="D280" s="3" t="s">
        <v>30</v>
      </c>
      <c r="E280" s="3">
        <f>if(Raw!D280="below 18",1,IF(Raw!D280="18-25",1,2))</f>
        <v>1</v>
      </c>
      <c r="F280" s="3" t="s">
        <v>31</v>
      </c>
      <c r="G280" s="3">
        <f t="shared" si="1"/>
        <v>1</v>
      </c>
      <c r="H280" s="3" t="s">
        <v>50</v>
      </c>
      <c r="I280" s="3" t="s">
        <v>55</v>
      </c>
      <c r="J280" s="3" t="s">
        <v>34</v>
      </c>
      <c r="K280" s="3" t="s">
        <v>140</v>
      </c>
      <c r="L280" s="3" t="s">
        <v>36</v>
      </c>
      <c r="M280" s="3" t="s">
        <v>64</v>
      </c>
      <c r="N280" s="3" t="s">
        <v>41</v>
      </c>
      <c r="O280" s="3" t="s">
        <v>129</v>
      </c>
      <c r="P280" s="3" t="s">
        <v>129</v>
      </c>
      <c r="Q280" s="3" t="s">
        <v>47</v>
      </c>
      <c r="R280" s="3"/>
      <c r="S280" s="3"/>
      <c r="T280" s="3"/>
      <c r="U280" s="3"/>
      <c r="V280" s="3"/>
      <c r="W280" s="3"/>
      <c r="X280" s="3"/>
      <c r="Y280" s="3"/>
      <c r="Z280" s="3" t="s">
        <v>77</v>
      </c>
      <c r="AA280" s="3" t="s">
        <v>56</v>
      </c>
      <c r="AB280" s="3" t="s">
        <v>44</v>
      </c>
      <c r="AC280" s="3" t="s">
        <v>68</v>
      </c>
      <c r="AD280" s="3" t="s">
        <v>47</v>
      </c>
      <c r="AE280" s="3" t="s">
        <v>41</v>
      </c>
      <c r="AF280" s="3" t="s">
        <v>47</v>
      </c>
      <c r="AG280" s="3" t="s">
        <v>47</v>
      </c>
      <c r="AH280" s="3" t="s">
        <v>47</v>
      </c>
      <c r="AI280" s="3" t="s">
        <v>47</v>
      </c>
    </row>
    <row r="281">
      <c r="A281" s="2">
        <v>44326.43460267361</v>
      </c>
      <c r="B281" s="3" t="s">
        <v>659</v>
      </c>
      <c r="C281" s="3" t="s">
        <v>62</v>
      </c>
      <c r="D281" s="3" t="s">
        <v>90</v>
      </c>
      <c r="E281" s="3">
        <f>if(Raw!D281="below 18",1,IF(Raw!D281="18-25",1,2))</f>
        <v>1</v>
      </c>
      <c r="F281" s="3" t="s">
        <v>31</v>
      </c>
      <c r="G281" s="3">
        <f t="shared" si="1"/>
        <v>1</v>
      </c>
      <c r="H281" s="3" t="s">
        <v>192</v>
      </c>
      <c r="I281" s="3" t="s">
        <v>55</v>
      </c>
      <c r="J281" s="3" t="s">
        <v>34</v>
      </c>
      <c r="K281" s="3" t="s">
        <v>35</v>
      </c>
      <c r="L281" s="3" t="s">
        <v>86</v>
      </c>
      <c r="M281" s="3" t="s">
        <v>105</v>
      </c>
      <c r="N281" s="3" t="s">
        <v>430</v>
      </c>
      <c r="O281" s="3" t="s">
        <v>660</v>
      </c>
      <c r="P281" s="3" t="s">
        <v>169</v>
      </c>
      <c r="Q281" s="3" t="s">
        <v>41</v>
      </c>
      <c r="R281" s="3" t="s">
        <v>42</v>
      </c>
      <c r="S281" s="3" t="s">
        <v>83</v>
      </c>
      <c r="T281" s="3" t="s">
        <v>44</v>
      </c>
      <c r="U281" s="3" t="s">
        <v>68</v>
      </c>
      <c r="V281" s="3"/>
      <c r="W281" s="3"/>
      <c r="X281" s="3"/>
      <c r="Y281" s="3"/>
      <c r="Z281" s="3"/>
      <c r="AA281" s="3"/>
      <c r="AB281" s="3"/>
      <c r="AC281" s="3"/>
      <c r="AD281" s="3" t="s">
        <v>75</v>
      </c>
      <c r="AE281" s="3" t="s">
        <v>48</v>
      </c>
      <c r="AF281" s="3" t="s">
        <v>47</v>
      </c>
      <c r="AG281" s="3" t="s">
        <v>150</v>
      </c>
      <c r="AH281" s="3" t="s">
        <v>47</v>
      </c>
      <c r="AI281" s="3" t="s">
        <v>41</v>
      </c>
    </row>
    <row r="282">
      <c r="A282" s="2">
        <v>44326.54196958333</v>
      </c>
      <c r="B282" s="3" t="s">
        <v>661</v>
      </c>
      <c r="C282" s="3" t="s">
        <v>29</v>
      </c>
      <c r="D282" s="3" t="s">
        <v>100</v>
      </c>
      <c r="E282" s="3">
        <f>if(Raw!D282="below 18",1,IF(Raw!D282="18-25",1,2))</f>
        <v>2</v>
      </c>
      <c r="F282" s="3" t="s">
        <v>180</v>
      </c>
      <c r="G282" s="3">
        <f t="shared" si="1"/>
        <v>2</v>
      </c>
      <c r="H282" s="3" t="s">
        <v>50</v>
      </c>
      <c r="I282" s="3" t="s">
        <v>42</v>
      </c>
      <c r="J282" s="3" t="s">
        <v>34</v>
      </c>
      <c r="K282" s="3" t="s">
        <v>51</v>
      </c>
      <c r="L282" s="3" t="s">
        <v>63</v>
      </c>
      <c r="M282" s="3" t="s">
        <v>64</v>
      </c>
      <c r="N282" s="3" t="s">
        <v>662</v>
      </c>
      <c r="O282" s="3" t="s">
        <v>536</v>
      </c>
      <c r="P282" s="3" t="s">
        <v>555</v>
      </c>
      <c r="Q282" s="3" t="s">
        <v>52</v>
      </c>
      <c r="R282" s="3"/>
      <c r="S282" s="3"/>
      <c r="T282" s="3"/>
      <c r="U282" s="3"/>
      <c r="V282" s="3" t="s">
        <v>82</v>
      </c>
      <c r="W282" s="3" t="s">
        <v>73</v>
      </c>
      <c r="X282" s="3" t="s">
        <v>44</v>
      </c>
      <c r="Y282" s="3" t="s">
        <v>68</v>
      </c>
      <c r="Z282" s="3"/>
      <c r="AA282" s="3"/>
      <c r="AB282" s="3"/>
      <c r="AC282" s="3"/>
      <c r="AD282" s="3" t="s">
        <v>48</v>
      </c>
      <c r="AE282" s="3" t="s">
        <v>58</v>
      </c>
      <c r="AF282" s="3" t="s">
        <v>185</v>
      </c>
      <c r="AG282" s="3" t="s">
        <v>210</v>
      </c>
      <c r="AH282" s="3" t="s">
        <v>603</v>
      </c>
      <c r="AI282" s="3" t="s">
        <v>58</v>
      </c>
    </row>
    <row r="283" hidden="1">
      <c r="A283" s="2">
        <v>44326.80660658565</v>
      </c>
      <c r="B283" s="3" t="s">
        <v>663</v>
      </c>
      <c r="C283" s="3" t="s">
        <v>29</v>
      </c>
      <c r="D283" s="3" t="s">
        <v>30</v>
      </c>
      <c r="E283" s="3">
        <f>if(Raw!D283="below 18",1,IF(Raw!D283="18-25",1,2))</f>
        <v>1</v>
      </c>
      <c r="F283" s="3" t="s">
        <v>31</v>
      </c>
      <c r="G283" s="3">
        <f t="shared" si="1"/>
        <v>1</v>
      </c>
      <c r="H283" s="3" t="s">
        <v>32</v>
      </c>
      <c r="I283" s="3" t="s">
        <v>55</v>
      </c>
      <c r="J283" s="3" t="s">
        <v>34</v>
      </c>
      <c r="K283" s="3" t="s">
        <v>51</v>
      </c>
      <c r="L283" s="3" t="s">
        <v>36</v>
      </c>
      <c r="M283" s="3" t="s">
        <v>64</v>
      </c>
      <c r="N283" s="3" t="s">
        <v>47</v>
      </c>
      <c r="O283" s="3" t="s">
        <v>664</v>
      </c>
      <c r="P283" s="3" t="s">
        <v>47</v>
      </c>
      <c r="Q283" s="3" t="s">
        <v>47</v>
      </c>
      <c r="R283" s="3"/>
      <c r="S283" s="3"/>
      <c r="T283" s="3"/>
      <c r="U283" s="3"/>
      <c r="V283" s="3"/>
      <c r="W283" s="3"/>
      <c r="X283" s="3"/>
      <c r="Y283" s="3"/>
      <c r="Z283" s="3" t="s">
        <v>82</v>
      </c>
      <c r="AA283" s="3" t="s">
        <v>43</v>
      </c>
      <c r="AB283" s="3" t="s">
        <v>44</v>
      </c>
      <c r="AC283" s="3" t="s">
        <v>68</v>
      </c>
      <c r="AD283" s="3" t="s">
        <v>47</v>
      </c>
      <c r="AE283" s="3" t="s">
        <v>47</v>
      </c>
      <c r="AF283" s="3" t="s">
        <v>47</v>
      </c>
      <c r="AG283" s="3" t="s">
        <v>47</v>
      </c>
      <c r="AH283" s="3" t="s">
        <v>48</v>
      </c>
      <c r="AI283" s="3" t="s">
        <v>47</v>
      </c>
    </row>
    <row r="284" hidden="1">
      <c r="A284" s="2">
        <v>44327.47583401621</v>
      </c>
      <c r="B284" s="3" t="s">
        <v>665</v>
      </c>
      <c r="C284" s="3" t="s">
        <v>62</v>
      </c>
      <c r="D284" s="3" t="s">
        <v>30</v>
      </c>
      <c r="E284" s="3">
        <f>if(Raw!D284="below 18",1,IF(Raw!D284="18-25",1,2))</f>
        <v>1</v>
      </c>
      <c r="F284" s="3" t="s">
        <v>85</v>
      </c>
      <c r="G284" s="3">
        <f t="shared" si="1"/>
        <v>2</v>
      </c>
      <c r="H284" s="3" t="s">
        <v>50</v>
      </c>
      <c r="I284" s="3" t="s">
        <v>55</v>
      </c>
      <c r="J284" s="3" t="s">
        <v>34</v>
      </c>
      <c r="K284" s="3" t="s">
        <v>35</v>
      </c>
      <c r="L284" s="3" t="s">
        <v>78</v>
      </c>
      <c r="M284" s="3" t="s">
        <v>105</v>
      </c>
      <c r="N284" s="3" t="s">
        <v>41</v>
      </c>
      <c r="O284" s="3" t="s">
        <v>220</v>
      </c>
      <c r="P284" s="3" t="s">
        <v>666</v>
      </c>
      <c r="Q284" s="3" t="s">
        <v>41</v>
      </c>
      <c r="R284" s="3" t="s">
        <v>77</v>
      </c>
      <c r="S284" s="3" t="s">
        <v>67</v>
      </c>
      <c r="T284" s="3" t="s">
        <v>74</v>
      </c>
      <c r="U284" s="3" t="s">
        <v>120</v>
      </c>
      <c r="V284" s="3"/>
      <c r="W284" s="3"/>
      <c r="X284" s="3"/>
      <c r="Y284" s="3"/>
      <c r="Z284" s="3"/>
      <c r="AA284" s="3"/>
      <c r="AB284" s="3"/>
      <c r="AC284" s="3"/>
      <c r="AD284" s="3" t="s">
        <v>41</v>
      </c>
      <c r="AE284" s="3" t="s">
        <v>75</v>
      </c>
      <c r="AF284" s="3" t="s">
        <v>41</v>
      </c>
      <c r="AG284" s="3" t="s">
        <v>75</v>
      </c>
      <c r="AH284" s="3" t="s">
        <v>41</v>
      </c>
      <c r="AI284" s="3" t="s">
        <v>41</v>
      </c>
    </row>
    <row r="285">
      <c r="A285" s="2">
        <v>44328.44211695602</v>
      </c>
      <c r="B285" s="3" t="s">
        <v>667</v>
      </c>
      <c r="C285" s="3" t="s">
        <v>29</v>
      </c>
      <c r="D285" s="3" t="s">
        <v>30</v>
      </c>
      <c r="E285" s="3">
        <f>if(Raw!D285="below 18",1,IF(Raw!D285="18-25",1,2))</f>
        <v>1</v>
      </c>
      <c r="F285" s="3" t="s">
        <v>31</v>
      </c>
      <c r="G285" s="3">
        <f t="shared" si="1"/>
        <v>1</v>
      </c>
      <c r="H285" s="3" t="s">
        <v>50</v>
      </c>
      <c r="I285" s="3" t="s">
        <v>55</v>
      </c>
      <c r="J285" s="3" t="s">
        <v>92</v>
      </c>
      <c r="K285" s="3" t="s">
        <v>51</v>
      </c>
      <c r="L285" s="3" t="s">
        <v>78</v>
      </c>
      <c r="M285" s="3" t="s">
        <v>64</v>
      </c>
      <c r="N285" s="3" t="s">
        <v>668</v>
      </c>
      <c r="O285" s="3" t="s">
        <v>131</v>
      </c>
      <c r="P285" s="3" t="s">
        <v>87</v>
      </c>
      <c r="Q285" s="3" t="s">
        <v>47</v>
      </c>
      <c r="R285" s="3"/>
      <c r="S285" s="3"/>
      <c r="T285" s="3"/>
      <c r="U285" s="3"/>
      <c r="V285" s="3"/>
      <c r="W285" s="3"/>
      <c r="X285" s="3"/>
      <c r="Y285" s="3"/>
      <c r="Z285" s="3" t="s">
        <v>42</v>
      </c>
      <c r="AA285" s="3" t="s">
        <v>83</v>
      </c>
      <c r="AB285" s="3" t="s">
        <v>44</v>
      </c>
      <c r="AC285" s="3" t="s">
        <v>45</v>
      </c>
      <c r="AD285" s="3" t="s">
        <v>210</v>
      </c>
      <c r="AE285" s="3" t="s">
        <v>143</v>
      </c>
      <c r="AF285" s="3" t="s">
        <v>185</v>
      </c>
      <c r="AG285" s="3" t="s">
        <v>59</v>
      </c>
      <c r="AH285" s="3" t="s">
        <v>47</v>
      </c>
      <c r="AI285" s="3" t="s">
        <v>143</v>
      </c>
    </row>
    <row r="286" hidden="1">
      <c r="A286" s="2">
        <v>44331.51070326389</v>
      </c>
      <c r="B286" s="3" t="s">
        <v>669</v>
      </c>
      <c r="C286" s="3" t="s">
        <v>29</v>
      </c>
      <c r="D286" s="3" t="s">
        <v>30</v>
      </c>
      <c r="E286" s="3">
        <f>if(Raw!D286="below 18",1,IF(Raw!D286="18-25",1,2))</f>
        <v>1</v>
      </c>
      <c r="F286" s="3" t="s">
        <v>31</v>
      </c>
      <c r="G286" s="3">
        <f t="shared" si="1"/>
        <v>1</v>
      </c>
      <c r="H286" s="3" t="s">
        <v>50</v>
      </c>
      <c r="I286" s="3" t="s">
        <v>55</v>
      </c>
      <c r="J286" s="3" t="s">
        <v>34</v>
      </c>
      <c r="K286" s="3" t="s">
        <v>35</v>
      </c>
      <c r="L286" s="3" t="s">
        <v>36</v>
      </c>
      <c r="M286" s="3" t="s">
        <v>105</v>
      </c>
      <c r="N286" s="3" t="s">
        <v>217</v>
      </c>
      <c r="O286" s="3" t="s">
        <v>126</v>
      </c>
      <c r="P286" s="3" t="s">
        <v>235</v>
      </c>
      <c r="Q286" s="3" t="s">
        <v>41</v>
      </c>
      <c r="R286" s="3" t="s">
        <v>42</v>
      </c>
      <c r="S286" s="3" t="s">
        <v>67</v>
      </c>
      <c r="T286" s="3" t="s">
        <v>74</v>
      </c>
      <c r="U286" s="3" t="s">
        <v>116</v>
      </c>
      <c r="V286" s="3"/>
      <c r="W286" s="3"/>
      <c r="X286" s="3"/>
      <c r="Y286" s="3"/>
      <c r="Z286" s="3"/>
      <c r="AA286" s="3"/>
      <c r="AB286" s="3"/>
      <c r="AC286" s="3"/>
      <c r="AD286" s="3" t="s">
        <v>46</v>
      </c>
      <c r="AE286" s="3" t="s">
        <v>41</v>
      </c>
      <c r="AF286" s="3" t="s">
        <v>47</v>
      </c>
      <c r="AG286" s="3" t="s">
        <v>109</v>
      </c>
      <c r="AH286" s="3" t="s">
        <v>109</v>
      </c>
      <c r="AI286" s="3" t="s">
        <v>210</v>
      </c>
    </row>
    <row r="287">
      <c r="A287" s="2">
        <v>44331.51137947917</v>
      </c>
      <c r="B287" s="3" t="s">
        <v>670</v>
      </c>
      <c r="C287" s="3" t="s">
        <v>29</v>
      </c>
      <c r="D287" s="3" t="s">
        <v>30</v>
      </c>
      <c r="E287" s="3">
        <f>if(Raw!D287="below 18",1,IF(Raw!D287="18-25",1,2))</f>
        <v>1</v>
      </c>
      <c r="F287" s="3" t="s">
        <v>31</v>
      </c>
      <c r="G287" s="3">
        <f t="shared" si="1"/>
        <v>1</v>
      </c>
      <c r="H287" s="3" t="s">
        <v>50</v>
      </c>
      <c r="I287" s="3" t="s">
        <v>55</v>
      </c>
      <c r="J287" s="3" t="s">
        <v>34</v>
      </c>
      <c r="K287" s="3" t="s">
        <v>35</v>
      </c>
      <c r="L287" s="3" t="s">
        <v>78</v>
      </c>
      <c r="M287" s="3" t="s">
        <v>64</v>
      </c>
      <c r="N287" s="3" t="s">
        <v>46</v>
      </c>
      <c r="O287" s="3" t="s">
        <v>126</v>
      </c>
      <c r="P287" s="3" t="s">
        <v>187</v>
      </c>
      <c r="Q287" s="3" t="s">
        <v>52</v>
      </c>
      <c r="R287" s="3"/>
      <c r="S287" s="3"/>
      <c r="T287" s="3"/>
      <c r="U287" s="3"/>
      <c r="V287" s="3" t="s">
        <v>77</v>
      </c>
      <c r="W287" s="3" t="s">
        <v>73</v>
      </c>
      <c r="X287" s="3" t="s">
        <v>44</v>
      </c>
      <c r="Y287" s="3" t="s">
        <v>45</v>
      </c>
      <c r="Z287" s="3"/>
      <c r="AA287" s="3"/>
      <c r="AB287" s="3"/>
      <c r="AC287" s="3"/>
      <c r="AD287" s="3" t="s">
        <v>210</v>
      </c>
      <c r="AE287" s="3" t="s">
        <v>210</v>
      </c>
      <c r="AF287" s="3" t="s">
        <v>185</v>
      </c>
      <c r="AG287" s="3" t="s">
        <v>604</v>
      </c>
      <c r="AH287" s="3" t="s">
        <v>60</v>
      </c>
      <c r="AI287" s="3" t="s">
        <v>58</v>
      </c>
    </row>
    <row r="288" hidden="1">
      <c r="A288" s="2">
        <v>44331.51434645834</v>
      </c>
      <c r="B288" s="3" t="s">
        <v>671</v>
      </c>
      <c r="C288" s="3" t="s">
        <v>62</v>
      </c>
      <c r="D288" s="3" t="s">
        <v>30</v>
      </c>
      <c r="E288" s="3">
        <f>if(Raw!D288="below 18",1,IF(Raw!D288="18-25",1,2))</f>
        <v>1</v>
      </c>
      <c r="F288" s="3" t="s">
        <v>31</v>
      </c>
      <c r="G288" s="3">
        <f t="shared" si="1"/>
        <v>1</v>
      </c>
      <c r="H288" s="3" t="s">
        <v>32</v>
      </c>
      <c r="I288" s="3" t="s">
        <v>55</v>
      </c>
      <c r="J288" s="3" t="s">
        <v>34</v>
      </c>
      <c r="K288" s="3" t="s">
        <v>35</v>
      </c>
      <c r="L288" s="3" t="s">
        <v>78</v>
      </c>
      <c r="M288" s="3" t="s">
        <v>105</v>
      </c>
      <c r="N288" s="3" t="s">
        <v>430</v>
      </c>
      <c r="O288" s="3" t="s">
        <v>131</v>
      </c>
      <c r="P288" s="3" t="s">
        <v>672</v>
      </c>
      <c r="Q288" s="3" t="s">
        <v>41</v>
      </c>
      <c r="R288" s="3" t="s">
        <v>42</v>
      </c>
      <c r="S288" s="3" t="s">
        <v>83</v>
      </c>
      <c r="T288" s="3" t="s">
        <v>44</v>
      </c>
      <c r="U288" s="3" t="s">
        <v>68</v>
      </c>
      <c r="V288" s="3"/>
      <c r="W288" s="3"/>
      <c r="X288" s="3"/>
      <c r="Y288" s="3"/>
      <c r="Z288" s="3"/>
      <c r="AA288" s="3"/>
      <c r="AB288" s="3"/>
      <c r="AC288" s="3"/>
      <c r="AD288" s="3" t="s">
        <v>41</v>
      </c>
      <c r="AE288" s="3" t="s">
        <v>46</v>
      </c>
      <c r="AF288" s="3" t="s">
        <v>47</v>
      </c>
      <c r="AG288" s="3" t="s">
        <v>41</v>
      </c>
      <c r="AH288" s="3" t="s">
        <v>41</v>
      </c>
      <c r="AI288" s="3" t="s">
        <v>46</v>
      </c>
    </row>
    <row r="289" hidden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hidden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hidden="1">
      <c r="A291" s="6"/>
      <c r="B291" s="6"/>
      <c r="C291" s="6"/>
      <c r="D291" s="6"/>
      <c r="E291" s="6"/>
      <c r="F291" s="6"/>
      <c r="G291" s="6">
        <f>countif(G2:G288,1)</f>
        <v>181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hidden="1">
      <c r="A292" s="6"/>
      <c r="B292" s="6"/>
      <c r="C292" s="6"/>
      <c r="D292" s="6"/>
      <c r="E292" s="6"/>
      <c r="F292" s="6"/>
      <c r="G292" s="6">
        <f>countif(G2:G288,2)</f>
        <v>106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hidden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hidden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hidden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hidden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hidden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hidden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hidden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hidden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hidden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hidden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hidden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hidden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hidden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hidden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hidden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hidden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hidden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hidden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hidden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hidden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hidden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hidden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hidden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hidden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hidden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hidden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hidden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hidden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hidden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hidden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hidden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hidden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hidden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hidden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hidden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hidden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hidden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hidden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hidden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hidden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hidden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hidden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hidden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hidden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hidden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hidden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hidden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hidden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hidden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hidden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hidden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hidden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hidden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hidden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hidden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hidden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hidden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hidden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hidden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hidden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 hidden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 hidden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 hidden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 hidden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 hidden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 hidden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 hidden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 hidden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 hidden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 hidden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 hidden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 hidden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 hidden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 hidden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 hidden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 hidden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 hidden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 hidden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 hidden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 hidden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 hidden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 hidden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 hidden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 hidden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hidden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hidden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hidden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hidden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hidden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hidden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 hidden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 hidden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 hidden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 hidden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 hidden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 hidden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r="389" hidden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 hidden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 hidden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 hidden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 hidden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 hidden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 hidden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 hidden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 hidden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 hidden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 hidden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 hidden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 hidden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 hidden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 hidden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 hidden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 hidden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 hidden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 hidden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 hidden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 hidden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 hidden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r="411" hidden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 hidden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 hidden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 hidden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 hidden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 hidden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 hidden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 hidden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 hidden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 hidden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 hidden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 hidden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 hidden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 hidden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 hidden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 hidden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 hidden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 hidden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 hidden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 hidden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 hidden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 hidden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 hidden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r="434" hidden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 hidden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 hidden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 hidden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 hidden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 hidden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 hidden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 hidden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 hidden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 hidden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 hidden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 hidden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 hidden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 hidden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 hidden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 hidden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 hidden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 hidden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 hidden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 hidden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 hidden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 hidden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r="456" hidden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 hidden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 hidden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 hidden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 hidden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 hidden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 hidden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 hidden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 hidden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 hidden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 hidden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 hidden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 hidden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 hidden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 hidden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 hidden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r="472" hidden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 hidden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 hidden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 hidden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 hidden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 hidden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 hidden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 hidden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 hidden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 hidden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 hidden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 hidden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 hidden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 hidden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 hidden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 hidden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 hidden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 hidden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 hidden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 hidden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 hidden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 hidden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r="494" hidden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 hidden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 hidden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 hidden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 hidden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 hidden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 hidden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 hidden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 hidden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 hidden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 hidden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 hidden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 hidden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 hidden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 hidden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 hidden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 hidden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 hidden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 hidden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 hidden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 hidden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 hidden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 hidden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r="517" hidden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 hidden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 hidden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r="520" hidden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r="521" hidden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r="522" hidden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r="523" hidden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r="524" hidden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r="525" hidden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r="526" hidden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r="527" hidden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r="528" hidden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r="529" hidden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r="530" hidden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r="531" hidden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r="532" hidden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r="533" hidden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r="534" hidden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r="535" hidden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r="536" hidden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r="537" hidden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r="538" hidden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hidden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hidden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hidden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hidden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hidden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hidden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r="545" hidden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r="546" hidden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r="547" hidden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r="548" hidden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r="549" hidden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r="550" hidden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r="551" hidden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r="552" hidden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r="553" hidden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r="554" hidden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r="555" hidden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r="556" hidden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r="557" hidden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r="558" hidden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r="559" hidden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r="560" hidden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r="561" hidden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r="562" hidden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r="563" hidden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r="564" hidden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r="565" hidden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r="566" hidden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r="567" hidden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r="568" hidden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r="569" hidden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r="570" hidden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r="571" hidden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r="572" hidden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r="573" hidden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r="574" hidden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r="575" hidden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r="576" hidden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r="577" hidden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r="578" hidden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r="579" hidden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r="580" hidden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r="581" hidden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r="582" hidden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r="583" hidden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r="584" hidden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r="585" hidden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r="586" hidden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r="587" hidden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r="588" hidden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r="589" hidden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r="590" hidden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r="591" hidden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r="592" hidden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r="593" hidden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r="594" hidden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r="595" hidden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r="596" hidden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r="597" hidden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r="598" hidden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r="599" hidden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r="600" hidden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r="601" hidden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r="602" hidden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r="603" hidden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r="604" hidden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r="605" hidden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r="606" hidden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r="607" hidden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r="608" hidden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r="609" hidden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r="610" hidden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r="611" hidden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r="612" hidden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r="613" hidden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r="614" hidden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r="615" hidden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r="616" hidden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r="617" hidden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r="618" hidden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r="619" hidden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r="620" hidden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r="621" hidden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r="622" hidden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r="623" hidden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r="624" hidden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r="625" hidden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r="626" hidden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r="627" hidden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r="628" hidden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r="629" hidden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r="630" hidden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r="631" hidden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r="632" hidden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r="633" hidden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r="634" hidden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r="635" hidden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r="636" hidden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r="637" hidden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r="638" hidden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r="639" hidden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r="640" hidden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r="641" hidden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r="642" hidden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</row>
    <row r="643" hidden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</row>
    <row r="644" hidden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</row>
    <row r="645" hidden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</row>
    <row r="646" hidden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</row>
    <row r="647" hidden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hidden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hidden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hidden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hidden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hidden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hidden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hidden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hidden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hidden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hidden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hidden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hidden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hidden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hidden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hidden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hidden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hidden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hidden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hidden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hidden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hidden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hidden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</row>
    <row r="670" hidden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hidden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hidden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hidden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hidden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hidden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hidden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hidden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hidden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hidden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hidden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hidden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hidden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hidden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hidden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hidden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hidden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hidden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hidden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hidden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hidden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</row>
    <row r="691" hidden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hidden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hidden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hidden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hidden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hidden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hidden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hidden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hidden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hidden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hidden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hidden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hidden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hidden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hidden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hidden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hidden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hidden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hidden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hidden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hidden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hidden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hidden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</row>
    <row r="714" hidden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hidden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hidden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hidden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hidden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hidden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hidden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hidden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hidden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hidden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hidden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hidden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hidden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hidden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hidden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hidden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hidden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hidden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hidden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hidden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hidden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hidden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hidden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</row>
    <row r="737" hidden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hidden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hidden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hidden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hidden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hidden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hidden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hidden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hidden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hidden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hidden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hidden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hidden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hidden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hidden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hidden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hidden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hidden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hidden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hidden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hidden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hidden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hidden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</row>
    <row r="760" hidden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hidden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hidden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hidden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hidden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hidden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hidden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hidden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hidden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hidden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hidden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hidden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hidden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hidden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hidden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hidden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hidden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hidden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hidden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hidden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hidden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hidden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</row>
    <row r="782" hidden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hidden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hidden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hidden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hidden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hidden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hidden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hidden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hidden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hidden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hidden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hidden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hidden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hidden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hidden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hidden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hidden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hidden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hidden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hidden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hidden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hidden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</row>
    <row r="804" hidden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hidden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hidden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hidden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hidden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hidden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hidden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hidden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hidden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hidden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hidden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hidden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hidden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hidden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hidden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hidden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hidden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hidden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hidden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hidden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hidden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hidden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hidden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</row>
    <row r="827" hidden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hidden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hidden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hidden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hidden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hidden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hidden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hidden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hidden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hidden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hidden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hidden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hidden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hidden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hidden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hidden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hidden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hidden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hidden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hidden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hidden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hidden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</row>
    <row r="849" hidden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hidden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hidden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hidden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hidden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hidden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hidden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hidden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hidden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hidden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hidden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hidden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hidden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hidden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hidden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hidden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hidden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hidden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hidden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hidden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hidden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hidden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hidden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</row>
    <row r="872" hidden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hidden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hidden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hidden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hidden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hidden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hidden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hidden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hidden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hidden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hidden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hidden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hidden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hidden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hidden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hidden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hidden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hidden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hidden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hidden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hidden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hidden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</row>
    <row r="894" hidden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hidden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hidden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hidden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hidden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hidden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hidden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hidden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hidden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hidden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hidden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hidden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hidden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hidden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hidden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hidden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hidden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hidden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hidden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hidden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hidden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</row>
    <row r="915" hidden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hidden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hidden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hidden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hidden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hidden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hidden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hidden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hidden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hidden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hidden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hidden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hidden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hidden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hidden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hidden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hidden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hidden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hidden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hidden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hidden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hidden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  <row r="937" hidden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hidden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hidden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hidden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hidden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hidden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hidden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hidden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hidden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hidden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hidden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hidden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hidden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hidden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hidden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hidden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hidden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</row>
    <row r="954" hidden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hidden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hidden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hidden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hidden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hidden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hidden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hidden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hidden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hidden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hidden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hidden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hidden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hidden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hidden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hidden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hidden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hidden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hidden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hidden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hidden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hidden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</row>
    <row r="976" hidden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hidden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hidden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hidden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hidden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hidden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hidden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hidden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hidden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hidden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hidden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hidden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hidden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hidden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hidden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hidden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hidden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hidden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hidden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hidden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hidden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hidden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</row>
    <row r="998" hidden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hidden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hidden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</sheetData>
  <autoFilter ref="$A$1:$AI$1000">
    <filterColumn colId="29">
      <filters>
        <filter val="Ponds, Clean n Clear, Garnier"/>
        <filter val="Himalaya, Fair n Lovely"/>
        <filter val="Clean n Clear, Fair n Lovely"/>
        <filter val="Ponds, Clean n Clear"/>
        <filter val="Clean n Clear"/>
        <filter val="Himalaya, Ponds, Clean n Clear, Garnier"/>
        <filter val="Clean n Clear, Garnier"/>
        <filter val="Himalaya, Clean n Clear, Garnier"/>
        <filter val="Himalaya, Clean n Clear"/>
        <filter val="Himalaya, Ponds, Clean n Clear"/>
        <filter val="Himalaya, Clean n Clear, Fair n Lovely"/>
        <filter val="Himalaya, Ponds, Clean n Clear, Garnier, Fair n Lovel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52.5"/>
    <col customWidth="1" min="6" max="6" width="38.13"/>
  </cols>
  <sheetData>
    <row r="2">
      <c r="A2" s="7" t="s">
        <v>673</v>
      </c>
      <c r="B2" s="8"/>
      <c r="C2" s="9" t="s">
        <v>11</v>
      </c>
    </row>
    <row r="3">
      <c r="A3" s="10" t="s">
        <v>41</v>
      </c>
      <c r="B3" s="11">
        <v>1.0</v>
      </c>
      <c r="C3" s="12"/>
    </row>
    <row r="4">
      <c r="A4" s="10" t="s">
        <v>231</v>
      </c>
      <c r="B4" s="11">
        <v>2.0</v>
      </c>
      <c r="C4" s="13"/>
    </row>
    <row r="5">
      <c r="A5" s="10" t="s">
        <v>47</v>
      </c>
      <c r="B5" s="11">
        <v>3.0</v>
      </c>
      <c r="C5" s="13"/>
    </row>
    <row r="6">
      <c r="A6" s="14" t="s">
        <v>192</v>
      </c>
      <c r="B6" s="15">
        <v>4.0</v>
      </c>
      <c r="C6" s="16"/>
    </row>
    <row r="8">
      <c r="A8" s="17" t="s">
        <v>674</v>
      </c>
      <c r="B8" s="18"/>
      <c r="C8" s="18"/>
      <c r="D8" s="19"/>
      <c r="E8" s="18"/>
      <c r="F8" s="18"/>
      <c r="G8" s="18"/>
      <c r="H8" s="18"/>
      <c r="I8" s="20"/>
    </row>
    <row r="9">
      <c r="A9" s="21"/>
      <c r="B9" s="11">
        <v>0.0</v>
      </c>
      <c r="C9" s="11" t="s">
        <v>673</v>
      </c>
      <c r="D9" s="21"/>
      <c r="I9" s="13"/>
    </row>
    <row r="10">
      <c r="A10" s="10" t="s">
        <v>675</v>
      </c>
      <c r="B10" s="11">
        <v>1.0</v>
      </c>
      <c r="C10" s="22" t="s">
        <v>676</v>
      </c>
      <c r="D10" s="10" t="s">
        <v>677</v>
      </c>
      <c r="E10" s="11">
        <v>1.0</v>
      </c>
      <c r="F10" s="11" t="s">
        <v>678</v>
      </c>
      <c r="I10" s="13"/>
    </row>
    <row r="11">
      <c r="A11" s="10" t="s">
        <v>679</v>
      </c>
      <c r="B11" s="11">
        <v>2.0</v>
      </c>
      <c r="C11" s="11" t="s">
        <v>680</v>
      </c>
      <c r="D11" s="10" t="s">
        <v>681</v>
      </c>
      <c r="E11" s="11">
        <v>2.0</v>
      </c>
      <c r="F11" s="11" t="s">
        <v>682</v>
      </c>
      <c r="I11" s="13"/>
    </row>
    <row r="12">
      <c r="A12" s="21"/>
      <c r="D12" s="10" t="s">
        <v>683</v>
      </c>
      <c r="E12" s="11">
        <v>3.0</v>
      </c>
      <c r="F12" s="15" t="s">
        <v>684</v>
      </c>
      <c r="G12" s="23"/>
      <c r="H12" s="23"/>
      <c r="I12" s="16"/>
    </row>
    <row r="13">
      <c r="A13" s="24" t="s">
        <v>685</v>
      </c>
      <c r="B13" s="25"/>
      <c r="C13" s="25"/>
      <c r="D13" s="26"/>
      <c r="E13" s="25"/>
      <c r="F13" s="25"/>
      <c r="G13" s="25"/>
      <c r="H13" s="25"/>
      <c r="I13" s="27"/>
    </row>
    <row r="14">
      <c r="A14" s="21"/>
      <c r="B14" s="11">
        <v>0.0</v>
      </c>
      <c r="C14" s="11" t="s">
        <v>673</v>
      </c>
      <c r="D14" s="21"/>
      <c r="I14" s="13"/>
    </row>
    <row r="15">
      <c r="A15" s="10" t="s">
        <v>675</v>
      </c>
      <c r="B15" s="11">
        <v>1.0</v>
      </c>
      <c r="C15" s="22" t="s">
        <v>676</v>
      </c>
      <c r="D15" s="10" t="s">
        <v>686</v>
      </c>
      <c r="E15" s="11">
        <v>1.0</v>
      </c>
      <c r="F15" s="22" t="s">
        <v>678</v>
      </c>
      <c r="I15" s="13"/>
    </row>
    <row r="16">
      <c r="A16" s="10" t="s">
        <v>679</v>
      </c>
      <c r="B16" s="11">
        <v>2.0</v>
      </c>
      <c r="C16" s="11" t="s">
        <v>680</v>
      </c>
      <c r="D16" s="10" t="s">
        <v>681</v>
      </c>
      <c r="E16" s="11">
        <v>2.0</v>
      </c>
      <c r="F16" s="22" t="s">
        <v>687</v>
      </c>
      <c r="I16" s="13"/>
    </row>
    <row r="17">
      <c r="A17" s="21"/>
      <c r="D17" s="10" t="s">
        <v>683</v>
      </c>
      <c r="E17" s="11">
        <v>3.0</v>
      </c>
      <c r="F17" s="22" t="s">
        <v>684</v>
      </c>
      <c r="I17" s="13"/>
    </row>
    <row r="18">
      <c r="A18" s="28" t="s">
        <v>688</v>
      </c>
      <c r="B18" s="29"/>
      <c r="C18" s="29"/>
      <c r="D18" s="30"/>
      <c r="E18" s="29"/>
      <c r="F18" s="29"/>
      <c r="G18" s="29"/>
      <c r="H18" s="29"/>
      <c r="I18" s="31"/>
    </row>
    <row r="19">
      <c r="A19" s="21"/>
      <c r="B19" s="11">
        <v>0.0</v>
      </c>
      <c r="C19" s="11" t="s">
        <v>673</v>
      </c>
      <c r="D19" s="21"/>
      <c r="I19" s="13"/>
    </row>
    <row r="20">
      <c r="A20" s="10" t="s">
        <v>675</v>
      </c>
      <c r="B20" s="11">
        <v>1.0</v>
      </c>
      <c r="C20" s="22" t="s">
        <v>676</v>
      </c>
      <c r="D20" s="10" t="s">
        <v>686</v>
      </c>
      <c r="E20" s="11">
        <v>1.0</v>
      </c>
      <c r="F20" s="22" t="s">
        <v>678</v>
      </c>
      <c r="I20" s="13"/>
    </row>
    <row r="21">
      <c r="A21" s="10" t="s">
        <v>679</v>
      </c>
      <c r="B21" s="11">
        <v>2.0</v>
      </c>
      <c r="C21" s="11" t="s">
        <v>680</v>
      </c>
      <c r="D21" s="10" t="s">
        <v>681</v>
      </c>
      <c r="E21" s="11">
        <v>2.0</v>
      </c>
      <c r="F21" s="22" t="s">
        <v>682</v>
      </c>
      <c r="I21" s="13"/>
    </row>
    <row r="22">
      <c r="A22" s="32"/>
      <c r="B22" s="23"/>
      <c r="C22" s="23"/>
      <c r="D22" s="14" t="s">
        <v>683</v>
      </c>
      <c r="E22" s="15">
        <v>3.0</v>
      </c>
      <c r="F22" s="33" t="s">
        <v>684</v>
      </c>
      <c r="G22" s="23"/>
      <c r="H22" s="23"/>
      <c r="I22" s="16"/>
    </row>
    <row r="24">
      <c r="A24" s="7" t="s">
        <v>689</v>
      </c>
      <c r="B24" s="34"/>
      <c r="F24" s="35" t="s">
        <v>690</v>
      </c>
    </row>
    <row r="25">
      <c r="A25" s="36" t="s">
        <v>691</v>
      </c>
      <c r="B25" s="13"/>
    </row>
    <row r="26">
      <c r="A26" s="10" t="s">
        <v>692</v>
      </c>
      <c r="B26" s="37">
        <v>1.0</v>
      </c>
    </row>
    <row r="27">
      <c r="A27" s="10" t="s">
        <v>693</v>
      </c>
      <c r="B27" s="37">
        <v>2.0</v>
      </c>
    </row>
    <row r="28">
      <c r="A28" s="14" t="s">
        <v>694</v>
      </c>
      <c r="B28" s="38">
        <v>3.0</v>
      </c>
    </row>
    <row r="30">
      <c r="A30" s="7" t="s">
        <v>695</v>
      </c>
      <c r="B30" s="34"/>
    </row>
    <row r="31">
      <c r="A31" s="36" t="s">
        <v>696</v>
      </c>
      <c r="B31" s="13"/>
    </row>
    <row r="32">
      <c r="A32" s="10" t="s">
        <v>697</v>
      </c>
      <c r="B32" s="13"/>
      <c r="C32" s="39">
        <v>1.0</v>
      </c>
    </row>
    <row r="33">
      <c r="A33" s="14" t="s">
        <v>698</v>
      </c>
      <c r="B33" s="16"/>
      <c r="C33" s="39">
        <v>2.0</v>
      </c>
    </row>
    <row r="35">
      <c r="C35" s="40" t="s">
        <v>699</v>
      </c>
      <c r="D35" s="41" t="s">
        <v>700</v>
      </c>
      <c r="E35" s="41" t="s">
        <v>41</v>
      </c>
      <c r="F35" s="41" t="s">
        <v>48</v>
      </c>
      <c r="G35" s="41" t="s">
        <v>47</v>
      </c>
      <c r="H35" s="42" t="s">
        <v>192</v>
      </c>
    </row>
    <row r="36">
      <c r="C36" s="43" t="s">
        <v>701</v>
      </c>
      <c r="D36" s="44">
        <v>1.0</v>
      </c>
      <c r="E36" s="45">
        <v>158.0</v>
      </c>
      <c r="F36" s="44">
        <v>100.0</v>
      </c>
      <c r="G36" s="44">
        <v>40.0</v>
      </c>
      <c r="H36" s="46">
        <v>38.0</v>
      </c>
    </row>
    <row r="37">
      <c r="C37" s="43" t="s">
        <v>702</v>
      </c>
      <c r="D37" s="44">
        <v>2.0</v>
      </c>
      <c r="E37" s="44">
        <v>88.0</v>
      </c>
      <c r="F37" s="44">
        <v>117.0</v>
      </c>
      <c r="G37" s="44">
        <v>57.0</v>
      </c>
      <c r="H37" s="46">
        <v>91.0</v>
      </c>
    </row>
    <row r="38">
      <c r="C38" s="43" t="s">
        <v>703</v>
      </c>
      <c r="D38" s="44">
        <v>3.0</v>
      </c>
      <c r="E38" s="44">
        <v>67.0</v>
      </c>
      <c r="F38" s="44">
        <v>72.0</v>
      </c>
      <c r="G38" s="44">
        <v>93.0</v>
      </c>
      <c r="H38" s="46">
        <v>103.0</v>
      </c>
    </row>
    <row r="39">
      <c r="C39" s="43" t="s">
        <v>704</v>
      </c>
      <c r="D39" s="44">
        <v>4.0</v>
      </c>
      <c r="E39" s="44">
        <v>109.0</v>
      </c>
      <c r="F39" s="44">
        <v>87.0</v>
      </c>
      <c r="G39" s="44">
        <v>92.0</v>
      </c>
      <c r="H39" s="46">
        <v>67.0</v>
      </c>
    </row>
    <row r="40">
      <c r="C40" s="43" t="s">
        <v>705</v>
      </c>
      <c r="D40" s="44">
        <v>5.0</v>
      </c>
      <c r="E40" s="44">
        <v>82.0</v>
      </c>
      <c r="F40" s="44">
        <v>75.0</v>
      </c>
      <c r="G40" s="44">
        <v>77.0</v>
      </c>
      <c r="H40" s="46">
        <v>114.0</v>
      </c>
    </row>
    <row r="41">
      <c r="C41" s="43" t="s">
        <v>706</v>
      </c>
      <c r="D41" s="44">
        <v>6.0</v>
      </c>
      <c r="E41" s="44">
        <v>86.0</v>
      </c>
      <c r="F41" s="44">
        <v>86.0</v>
      </c>
      <c r="G41" s="44">
        <v>83.0</v>
      </c>
      <c r="H41" s="46">
        <v>95.0</v>
      </c>
    </row>
    <row r="42">
      <c r="C42" s="47"/>
      <c r="D42" s="23"/>
      <c r="E42" s="23"/>
      <c r="F42" s="23"/>
      <c r="G42" s="23"/>
      <c r="H42" s="16"/>
    </row>
    <row r="44">
      <c r="A44" s="48"/>
      <c r="B44" s="49" t="s">
        <v>7</v>
      </c>
      <c r="C44" s="50"/>
      <c r="E44" s="51"/>
      <c r="F44" s="52" t="s">
        <v>9</v>
      </c>
      <c r="G44" s="34"/>
    </row>
    <row r="45">
      <c r="A45" s="53" t="s">
        <v>707</v>
      </c>
      <c r="B45" s="54">
        <v>1.0</v>
      </c>
      <c r="C45" s="55">
        <v>216.0</v>
      </c>
      <c r="E45" s="43" t="s">
        <v>708</v>
      </c>
      <c r="F45" s="11">
        <v>1.0</v>
      </c>
      <c r="G45" s="37">
        <v>112.0</v>
      </c>
    </row>
    <row r="46">
      <c r="A46" s="53" t="s">
        <v>709</v>
      </c>
      <c r="B46" s="54">
        <v>2.0</v>
      </c>
      <c r="C46" s="55">
        <v>11.0</v>
      </c>
      <c r="E46" s="43" t="s">
        <v>710</v>
      </c>
      <c r="F46" s="11">
        <v>2.0</v>
      </c>
      <c r="G46" s="37">
        <v>35.0</v>
      </c>
    </row>
    <row r="47">
      <c r="A47" s="53" t="s">
        <v>711</v>
      </c>
      <c r="B47" s="54">
        <v>3.0</v>
      </c>
      <c r="C47" s="55">
        <v>49.0</v>
      </c>
      <c r="E47" s="43" t="s">
        <v>712</v>
      </c>
      <c r="F47" s="11">
        <v>3.0</v>
      </c>
      <c r="G47" s="37">
        <v>80.0</v>
      </c>
    </row>
    <row r="48">
      <c r="A48" s="56" t="s">
        <v>713</v>
      </c>
      <c r="B48" s="57">
        <v>4.0</v>
      </c>
      <c r="C48" s="58">
        <v>11.0</v>
      </c>
      <c r="E48" s="59" t="s">
        <v>714</v>
      </c>
      <c r="F48" s="15">
        <v>4.0</v>
      </c>
      <c r="G48" s="38">
        <v>39.0</v>
      </c>
    </row>
    <row r="49">
      <c r="C49" s="60" t="s">
        <v>715</v>
      </c>
      <c r="F49" s="61" t="s">
        <v>716</v>
      </c>
      <c r="G49" s="62">
        <v>266.0</v>
      </c>
    </row>
    <row r="51">
      <c r="A51" s="51"/>
      <c r="B51" s="52" t="s">
        <v>717</v>
      </c>
      <c r="C51" s="34"/>
      <c r="E51" s="51"/>
      <c r="F51" s="52" t="s">
        <v>10</v>
      </c>
      <c r="G51" s="34"/>
    </row>
    <row r="52">
      <c r="A52" s="43" t="s">
        <v>718</v>
      </c>
      <c r="B52" s="11">
        <v>1.0</v>
      </c>
      <c r="C52" s="37">
        <v>125.0</v>
      </c>
      <c r="E52" s="43" t="s">
        <v>719</v>
      </c>
      <c r="F52" s="11">
        <v>1.0</v>
      </c>
      <c r="G52" s="13"/>
    </row>
    <row r="53">
      <c r="A53" s="43" t="s">
        <v>720</v>
      </c>
      <c r="B53" s="11">
        <v>2.0</v>
      </c>
      <c r="C53" s="37">
        <v>97.0</v>
      </c>
      <c r="E53" s="43" t="s">
        <v>721</v>
      </c>
      <c r="F53" s="11">
        <v>2.0</v>
      </c>
      <c r="G53" s="13"/>
    </row>
    <row r="54">
      <c r="A54" s="43" t="s">
        <v>722</v>
      </c>
      <c r="B54" s="11">
        <v>3.0</v>
      </c>
      <c r="C54" s="37">
        <v>9.0</v>
      </c>
      <c r="E54" s="43" t="s">
        <v>723</v>
      </c>
      <c r="F54" s="11">
        <v>3.0</v>
      </c>
      <c r="G54" s="13"/>
    </row>
    <row r="55">
      <c r="A55" s="43" t="s">
        <v>140</v>
      </c>
      <c r="B55" s="11">
        <v>4.0</v>
      </c>
      <c r="C55" s="37">
        <v>27.0</v>
      </c>
      <c r="E55" s="59" t="s">
        <v>714</v>
      </c>
      <c r="F55" s="15">
        <v>4.0</v>
      </c>
      <c r="G55" s="16"/>
    </row>
    <row r="56">
      <c r="A56" s="59" t="s">
        <v>724</v>
      </c>
      <c r="B56" s="15">
        <v>5.0</v>
      </c>
      <c r="C56" s="38">
        <v>8.0</v>
      </c>
    </row>
    <row r="57">
      <c r="B57" s="22"/>
      <c r="C57" s="60" t="s">
        <v>725</v>
      </c>
    </row>
    <row r="60">
      <c r="E60" s="51"/>
      <c r="F60" s="63" t="s">
        <v>726</v>
      </c>
      <c r="G60" s="34"/>
    </row>
    <row r="61">
      <c r="A61" s="64"/>
      <c r="B61" s="65" t="s">
        <v>727</v>
      </c>
      <c r="C61" s="64"/>
      <c r="E61" s="43" t="s">
        <v>30</v>
      </c>
      <c r="F61" s="11">
        <v>1.0</v>
      </c>
      <c r="G61" s="13"/>
    </row>
    <row r="62">
      <c r="A62" s="66" t="s">
        <v>728</v>
      </c>
      <c r="B62" s="66">
        <v>1.0</v>
      </c>
      <c r="C62" s="64"/>
      <c r="E62" s="43" t="s">
        <v>100</v>
      </c>
      <c r="F62" s="11">
        <v>2.0</v>
      </c>
      <c r="G62" s="13"/>
    </row>
    <row r="63">
      <c r="A63" s="66" t="s">
        <v>729</v>
      </c>
      <c r="B63" s="66">
        <v>2.0</v>
      </c>
      <c r="C63" s="64"/>
      <c r="E63" s="43" t="s">
        <v>179</v>
      </c>
      <c r="F63" s="11">
        <v>3.0</v>
      </c>
      <c r="G63" s="13"/>
    </row>
    <row r="64">
      <c r="A64" s="66" t="s">
        <v>730</v>
      </c>
      <c r="B64" s="66">
        <v>3.0</v>
      </c>
      <c r="C64" s="64"/>
      <c r="E64" s="43" t="s">
        <v>731</v>
      </c>
      <c r="F64" s="11">
        <v>4.0</v>
      </c>
      <c r="G64" s="13"/>
    </row>
    <row r="65">
      <c r="C65" s="66" t="s">
        <v>716</v>
      </c>
      <c r="E65" s="59" t="s">
        <v>732</v>
      </c>
      <c r="F65" s="15">
        <v>5.0</v>
      </c>
      <c r="G65" s="16"/>
    </row>
    <row r="68">
      <c r="A68" s="51"/>
      <c r="B68" s="63" t="s">
        <v>4</v>
      </c>
      <c r="C68" s="34"/>
    </row>
    <row r="69">
      <c r="A69" s="43" t="s">
        <v>733</v>
      </c>
      <c r="B69" s="11">
        <v>1.0</v>
      </c>
      <c r="C69" s="13"/>
      <c r="E69" s="51"/>
      <c r="F69" s="52" t="s">
        <v>6</v>
      </c>
      <c r="G69" s="34"/>
    </row>
    <row r="70">
      <c r="A70" s="43" t="s">
        <v>734</v>
      </c>
      <c r="B70" s="11">
        <v>2.0</v>
      </c>
      <c r="C70" s="13"/>
      <c r="E70" s="43" t="s">
        <v>735</v>
      </c>
      <c r="F70" s="11">
        <v>1.0</v>
      </c>
      <c r="G70" s="13"/>
    </row>
    <row r="71">
      <c r="A71" s="43" t="s">
        <v>736</v>
      </c>
      <c r="B71" s="11">
        <v>3.0</v>
      </c>
      <c r="C71" s="13"/>
      <c r="E71" s="43" t="s">
        <v>737</v>
      </c>
      <c r="F71" s="11">
        <v>2.0</v>
      </c>
      <c r="G71" s="13"/>
    </row>
    <row r="72">
      <c r="A72" s="43" t="s">
        <v>738</v>
      </c>
      <c r="B72" s="11">
        <v>4.0</v>
      </c>
      <c r="C72" s="13"/>
      <c r="E72" s="43" t="s">
        <v>739</v>
      </c>
      <c r="F72" s="11">
        <v>3.0</v>
      </c>
      <c r="G72" s="13"/>
    </row>
    <row r="73">
      <c r="A73" s="59" t="s">
        <v>713</v>
      </c>
      <c r="B73" s="15">
        <v>5.0</v>
      </c>
      <c r="C73" s="16"/>
      <c r="E73" s="59" t="s">
        <v>740</v>
      </c>
      <c r="F73" s="15">
        <v>4.0</v>
      </c>
      <c r="G73" s="16"/>
    </row>
    <row r="77">
      <c r="A77" s="51"/>
      <c r="B77" s="52" t="s">
        <v>5</v>
      </c>
      <c r="C77" s="34"/>
    </row>
    <row r="78">
      <c r="A78" s="43" t="s">
        <v>741</v>
      </c>
      <c r="B78" s="11">
        <v>1.0</v>
      </c>
      <c r="C78" s="13"/>
    </row>
    <row r="79">
      <c r="A79" s="43" t="s">
        <v>742</v>
      </c>
      <c r="B79" s="11">
        <v>2.0</v>
      </c>
      <c r="C79" s="13"/>
    </row>
    <row r="80">
      <c r="A80" s="43" t="s">
        <v>91</v>
      </c>
      <c r="B80" s="11">
        <v>3.0</v>
      </c>
      <c r="C80" s="13"/>
    </row>
    <row r="81">
      <c r="A81" s="43" t="s">
        <v>743</v>
      </c>
      <c r="B81" s="11">
        <v>4.0</v>
      </c>
      <c r="C81" s="13"/>
    </row>
    <row r="82">
      <c r="A82" s="59" t="s">
        <v>713</v>
      </c>
      <c r="B82" s="15">
        <v>5.0</v>
      </c>
      <c r="C8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0"/>
    <col customWidth="1" min="13" max="13" width="13.88"/>
  </cols>
  <sheetData>
    <row r="1">
      <c r="A1" s="11" t="s">
        <v>744</v>
      </c>
      <c r="B1" s="67" t="s">
        <v>2</v>
      </c>
      <c r="C1" s="67" t="s">
        <v>745</v>
      </c>
      <c r="D1" s="67" t="s">
        <v>746</v>
      </c>
      <c r="E1" s="67" t="s">
        <v>747</v>
      </c>
      <c r="F1" s="67" t="s">
        <v>748</v>
      </c>
      <c r="G1" s="67" t="s">
        <v>749</v>
      </c>
      <c r="H1" s="67" t="s">
        <v>750</v>
      </c>
      <c r="I1" s="68" t="s">
        <v>751</v>
      </c>
      <c r="J1" s="68" t="s">
        <v>752</v>
      </c>
      <c r="K1" s="69" t="s">
        <v>673</v>
      </c>
      <c r="L1" s="70" t="s">
        <v>674</v>
      </c>
      <c r="M1" s="70" t="s">
        <v>685</v>
      </c>
      <c r="N1" s="70" t="s">
        <v>688</v>
      </c>
      <c r="O1" s="71" t="s">
        <v>753</v>
      </c>
      <c r="P1" s="72" t="s">
        <v>41</v>
      </c>
      <c r="Q1" s="72" t="s">
        <v>231</v>
      </c>
      <c r="R1" s="72" t="s">
        <v>47</v>
      </c>
    </row>
    <row r="2">
      <c r="A2" s="11">
        <v>1.0</v>
      </c>
      <c r="B2" s="73">
        <v>1.0</v>
      </c>
      <c r="C2" s="74">
        <f>if(Raw!D2="below 18",1,IF(Raw!D2="18-25",1,2))</f>
        <v>1</v>
      </c>
      <c r="D2" s="73">
        <v>1.0</v>
      </c>
      <c r="E2" s="73">
        <v>2.0</v>
      </c>
      <c r="F2" s="73">
        <v>4.0</v>
      </c>
      <c r="G2" s="73">
        <v>1.0</v>
      </c>
      <c r="H2" s="73">
        <v>1.0</v>
      </c>
      <c r="I2" s="11">
        <v>1.0</v>
      </c>
      <c r="J2" s="73">
        <v>3.0</v>
      </c>
      <c r="K2" s="10">
        <v>4.0</v>
      </c>
      <c r="L2" s="11">
        <v>2.0</v>
      </c>
      <c r="M2" s="11">
        <v>2.0</v>
      </c>
      <c r="N2" s="11">
        <v>1.0</v>
      </c>
      <c r="O2" s="75">
        <f t="shared" ref="O2:O16" si="1">IF(OR(K2=2,M2=1,M2=2),1,0)</f>
        <v>1</v>
      </c>
      <c r="P2" s="11">
        <v>1.0</v>
      </c>
      <c r="Q2" s="11">
        <v>0.0</v>
      </c>
      <c r="R2" s="11">
        <v>0.0</v>
      </c>
    </row>
    <row r="3">
      <c r="A3" s="75">
        <f t="shared" ref="A3:A288" si="2">A2+1</f>
        <v>2</v>
      </c>
      <c r="B3" s="73">
        <v>1.0</v>
      </c>
      <c r="C3" s="74">
        <f>if(Raw!D3="below 18",1,IF(Raw!D3="18-25",1,2))</f>
        <v>1</v>
      </c>
      <c r="D3" s="73">
        <v>1.0</v>
      </c>
      <c r="E3" s="73">
        <v>1.0</v>
      </c>
      <c r="F3" s="73">
        <v>4.0</v>
      </c>
      <c r="G3" s="73">
        <v>1.0</v>
      </c>
      <c r="H3" s="73">
        <v>2.0</v>
      </c>
      <c r="I3" s="11">
        <v>1.0</v>
      </c>
      <c r="J3" s="73">
        <v>3.0</v>
      </c>
      <c r="K3" s="10">
        <v>2.0</v>
      </c>
      <c r="L3" s="11">
        <v>1.0</v>
      </c>
      <c r="M3" s="11">
        <v>0.0</v>
      </c>
      <c r="N3" s="11">
        <v>1.0</v>
      </c>
      <c r="O3" s="75">
        <f t="shared" si="1"/>
        <v>1</v>
      </c>
      <c r="P3" s="11">
        <v>1.0</v>
      </c>
      <c r="Q3" s="11">
        <v>1.0</v>
      </c>
      <c r="R3" s="11">
        <v>2.0</v>
      </c>
    </row>
    <row r="4">
      <c r="A4" s="75">
        <f t="shared" si="2"/>
        <v>3</v>
      </c>
      <c r="B4" s="73">
        <v>2.0</v>
      </c>
      <c r="C4" s="74">
        <f>if(Raw!D4="below 18",1,IF(Raw!D4="18-25",1,2))</f>
        <v>1</v>
      </c>
      <c r="D4" s="73">
        <v>1.0</v>
      </c>
      <c r="E4" s="73">
        <v>2.0</v>
      </c>
      <c r="F4" s="73">
        <v>1.0</v>
      </c>
      <c r="G4" s="73">
        <v>1.0</v>
      </c>
      <c r="H4" s="73">
        <v>2.0</v>
      </c>
      <c r="I4" s="11">
        <v>2.0</v>
      </c>
      <c r="J4" s="73">
        <v>1.0</v>
      </c>
      <c r="K4" s="10">
        <v>1.0</v>
      </c>
      <c r="L4" s="11">
        <v>0.0</v>
      </c>
      <c r="M4" s="11">
        <v>1.0</v>
      </c>
      <c r="N4" s="11">
        <v>1.0</v>
      </c>
      <c r="O4" s="75">
        <f t="shared" si="1"/>
        <v>1</v>
      </c>
      <c r="P4" s="11">
        <v>2.0</v>
      </c>
      <c r="Q4" s="11">
        <v>1.0</v>
      </c>
      <c r="R4" s="11">
        <v>0.0</v>
      </c>
    </row>
    <row r="5">
      <c r="A5" s="75">
        <f t="shared" si="2"/>
        <v>4</v>
      </c>
      <c r="B5" s="73">
        <v>2.0</v>
      </c>
      <c r="C5" s="74">
        <f>if(Raw!D5="below 18",1,IF(Raw!D5="18-25",1,2))</f>
        <v>1</v>
      </c>
      <c r="D5" s="73">
        <v>1.0</v>
      </c>
      <c r="E5" s="73">
        <v>1.0</v>
      </c>
      <c r="F5" s="73">
        <v>2.0</v>
      </c>
      <c r="G5" s="73">
        <v>1.0</v>
      </c>
      <c r="H5" s="73">
        <v>1.0</v>
      </c>
      <c r="I5" s="11">
        <v>1.0</v>
      </c>
      <c r="J5" s="73">
        <v>3.0</v>
      </c>
      <c r="K5" s="10">
        <v>4.0</v>
      </c>
      <c r="L5" s="11">
        <v>1.0</v>
      </c>
      <c r="M5" s="11">
        <v>1.0</v>
      </c>
      <c r="N5" s="11">
        <v>1.0</v>
      </c>
      <c r="O5" s="75">
        <f t="shared" si="1"/>
        <v>1</v>
      </c>
      <c r="P5" s="11">
        <v>1.0</v>
      </c>
      <c r="Q5" s="11">
        <v>2.0</v>
      </c>
      <c r="R5" s="11">
        <v>1.0</v>
      </c>
    </row>
    <row r="6">
      <c r="A6" s="75">
        <f t="shared" si="2"/>
        <v>5</v>
      </c>
      <c r="B6" s="73">
        <v>2.0</v>
      </c>
      <c r="C6" s="74">
        <f>if(Raw!D6="below 18",1,IF(Raw!D6="18-25",1,2))</f>
        <v>1</v>
      </c>
      <c r="D6" s="73">
        <v>1.0</v>
      </c>
      <c r="E6" s="73">
        <v>1.0</v>
      </c>
      <c r="F6" s="73">
        <v>3.0</v>
      </c>
      <c r="G6" s="73">
        <v>1.0</v>
      </c>
      <c r="H6" s="73">
        <v>2.0</v>
      </c>
      <c r="I6" s="11">
        <v>3.0</v>
      </c>
      <c r="J6" s="73">
        <v>3.0</v>
      </c>
      <c r="K6" s="10">
        <v>4.0</v>
      </c>
      <c r="L6" s="11">
        <v>1.0</v>
      </c>
      <c r="M6" s="11">
        <v>2.0</v>
      </c>
      <c r="N6" s="11">
        <v>2.0</v>
      </c>
      <c r="O6" s="75">
        <f t="shared" si="1"/>
        <v>1</v>
      </c>
      <c r="P6" s="11">
        <v>3.0</v>
      </c>
      <c r="Q6" s="11">
        <v>0.0</v>
      </c>
      <c r="R6" s="11">
        <v>0.0</v>
      </c>
    </row>
    <row r="7">
      <c r="A7" s="75">
        <f t="shared" si="2"/>
        <v>6</v>
      </c>
      <c r="B7" s="73">
        <v>2.0</v>
      </c>
      <c r="C7" s="74">
        <f>if(Raw!D7="below 18",1,IF(Raw!D7="18-25",1,2))</f>
        <v>1</v>
      </c>
      <c r="D7" s="73">
        <v>2.0</v>
      </c>
      <c r="E7" s="73">
        <v>2.0</v>
      </c>
      <c r="F7" s="73">
        <v>1.0</v>
      </c>
      <c r="G7" s="73">
        <v>1.0</v>
      </c>
      <c r="H7" s="73">
        <v>2.0</v>
      </c>
      <c r="I7" s="11">
        <v>4.0</v>
      </c>
      <c r="J7" s="73">
        <v>3.0</v>
      </c>
      <c r="K7" s="10">
        <v>4.0</v>
      </c>
      <c r="L7" s="11">
        <v>1.0</v>
      </c>
      <c r="M7" s="11">
        <v>1.0</v>
      </c>
      <c r="N7" s="11">
        <v>1.0</v>
      </c>
      <c r="O7" s="75">
        <f t="shared" si="1"/>
        <v>1</v>
      </c>
      <c r="P7" s="11">
        <v>1.0</v>
      </c>
      <c r="Q7" s="11">
        <v>1.0</v>
      </c>
      <c r="R7" s="11">
        <v>1.0</v>
      </c>
      <c r="S7" s="75">
        <f>COUNTIF(Q:Q,Q9)</f>
        <v>28</v>
      </c>
    </row>
    <row r="8">
      <c r="A8" s="75">
        <f t="shared" si="2"/>
        <v>7</v>
      </c>
      <c r="B8" s="73">
        <v>1.0</v>
      </c>
      <c r="C8" s="74">
        <f>if(Raw!D8="below 18",1,IF(Raw!D8="18-25",1,2))</f>
        <v>1</v>
      </c>
      <c r="D8" s="73">
        <v>1.0</v>
      </c>
      <c r="E8" s="73">
        <v>3.0</v>
      </c>
      <c r="F8" s="73">
        <v>2.0</v>
      </c>
      <c r="G8" s="73">
        <v>3.0</v>
      </c>
      <c r="H8" s="73">
        <v>1.0</v>
      </c>
      <c r="I8" s="11">
        <v>1.0</v>
      </c>
      <c r="J8" s="73">
        <v>3.0</v>
      </c>
      <c r="K8" s="10">
        <v>4.0</v>
      </c>
      <c r="L8" s="11">
        <v>1.0</v>
      </c>
      <c r="M8" s="11">
        <v>1.0</v>
      </c>
      <c r="N8" s="11">
        <v>2.0</v>
      </c>
      <c r="O8" s="75">
        <f t="shared" si="1"/>
        <v>1</v>
      </c>
      <c r="P8" s="11">
        <v>1.0</v>
      </c>
      <c r="Q8" s="11">
        <v>2.0</v>
      </c>
      <c r="R8" s="11">
        <v>0.0</v>
      </c>
    </row>
    <row r="9">
      <c r="A9" s="75">
        <f t="shared" si="2"/>
        <v>8</v>
      </c>
      <c r="B9" s="73">
        <v>2.0</v>
      </c>
      <c r="C9" s="74">
        <f>if(Raw!D9="below 18",1,IF(Raw!D9="18-25",1,2))</f>
        <v>2</v>
      </c>
      <c r="D9" s="73">
        <v>2.0</v>
      </c>
      <c r="E9" s="73">
        <v>1.0</v>
      </c>
      <c r="F9" s="73">
        <v>2.0</v>
      </c>
      <c r="G9" s="73">
        <v>1.0</v>
      </c>
      <c r="H9" s="73">
        <v>2.0</v>
      </c>
      <c r="I9" s="11">
        <v>1.0</v>
      </c>
      <c r="J9" s="73">
        <v>3.0</v>
      </c>
      <c r="K9" s="10">
        <v>2.0</v>
      </c>
      <c r="L9" s="11">
        <v>2.0</v>
      </c>
      <c r="M9" s="11">
        <v>0.0</v>
      </c>
      <c r="N9" s="11">
        <v>2.0</v>
      </c>
      <c r="O9" s="75">
        <f t="shared" si="1"/>
        <v>1</v>
      </c>
      <c r="P9" s="11">
        <v>1.0</v>
      </c>
      <c r="Q9" s="11">
        <v>3.0</v>
      </c>
      <c r="R9" s="11">
        <v>0.0</v>
      </c>
    </row>
    <row r="10">
      <c r="A10" s="75">
        <f t="shared" si="2"/>
        <v>9</v>
      </c>
      <c r="B10" s="73">
        <v>2.0</v>
      </c>
      <c r="C10" s="74">
        <f>if(Raw!D10="below 18",1,IF(Raw!D10="18-25",1,2))</f>
        <v>1</v>
      </c>
      <c r="D10" s="73">
        <v>1.0</v>
      </c>
      <c r="E10" s="73">
        <v>1.0</v>
      </c>
      <c r="F10" s="73">
        <v>3.0</v>
      </c>
      <c r="G10" s="73">
        <v>1.0</v>
      </c>
      <c r="H10" s="73">
        <v>3.0</v>
      </c>
      <c r="I10" s="11">
        <v>4.0</v>
      </c>
      <c r="J10" s="73">
        <v>2.0</v>
      </c>
      <c r="K10" s="10">
        <v>4.0</v>
      </c>
      <c r="L10" s="11">
        <v>1.0</v>
      </c>
      <c r="M10" s="11">
        <v>1.0</v>
      </c>
      <c r="N10" s="11">
        <v>1.0</v>
      </c>
      <c r="O10" s="75">
        <f t="shared" si="1"/>
        <v>1</v>
      </c>
      <c r="P10" s="11">
        <v>1.0</v>
      </c>
      <c r="Q10" s="11">
        <v>2.0</v>
      </c>
      <c r="R10" s="11">
        <v>1.0</v>
      </c>
    </row>
    <row r="11">
      <c r="A11" s="75">
        <f t="shared" si="2"/>
        <v>10</v>
      </c>
      <c r="B11" s="73">
        <v>2.0</v>
      </c>
      <c r="C11" s="74">
        <f>if(Raw!D11="below 18",1,IF(Raw!D11="18-25",1,2))</f>
        <v>1</v>
      </c>
      <c r="D11" s="73">
        <v>2.0</v>
      </c>
      <c r="E11" s="73">
        <v>1.0</v>
      </c>
      <c r="F11" s="73">
        <v>2.0</v>
      </c>
      <c r="G11" s="73">
        <v>1.0</v>
      </c>
      <c r="H11" s="73">
        <v>2.0</v>
      </c>
      <c r="I11" s="11">
        <v>3.0</v>
      </c>
      <c r="J11" s="73">
        <v>3.0</v>
      </c>
      <c r="K11" s="10">
        <v>4.0</v>
      </c>
      <c r="L11" s="11">
        <v>1.0</v>
      </c>
      <c r="M11" s="11">
        <v>2.0</v>
      </c>
      <c r="N11" s="11">
        <v>1.0</v>
      </c>
      <c r="O11" s="75">
        <f t="shared" si="1"/>
        <v>1</v>
      </c>
      <c r="P11" s="11">
        <v>3.0</v>
      </c>
      <c r="Q11" s="11">
        <v>0.0</v>
      </c>
      <c r="R11" s="11">
        <v>0.0</v>
      </c>
    </row>
    <row r="12">
      <c r="A12" s="75">
        <f t="shared" si="2"/>
        <v>11</v>
      </c>
      <c r="B12" s="73">
        <v>2.0</v>
      </c>
      <c r="C12" s="74">
        <f>if(Raw!D12="below 18",1,IF(Raw!D12="18-25",1,2))</f>
        <v>1</v>
      </c>
      <c r="D12" s="73">
        <v>1.0</v>
      </c>
      <c r="E12" s="73">
        <v>2.0</v>
      </c>
      <c r="F12" s="73">
        <v>2.0</v>
      </c>
      <c r="G12" s="73">
        <v>1.0</v>
      </c>
      <c r="H12" s="73">
        <v>2.0</v>
      </c>
      <c r="I12" s="11">
        <v>4.0</v>
      </c>
      <c r="J12" s="73">
        <v>4.0</v>
      </c>
      <c r="K12" s="10">
        <v>1.0</v>
      </c>
      <c r="L12" s="11">
        <v>0.0</v>
      </c>
      <c r="M12" s="11">
        <v>2.0</v>
      </c>
      <c r="N12" s="11">
        <v>1.0</v>
      </c>
      <c r="O12" s="75">
        <f t="shared" si="1"/>
        <v>1</v>
      </c>
      <c r="P12" s="11">
        <v>2.0</v>
      </c>
      <c r="Q12" s="11">
        <v>0.0</v>
      </c>
      <c r="R12" s="11">
        <v>0.0</v>
      </c>
    </row>
    <row r="13">
      <c r="A13" s="75">
        <f t="shared" si="2"/>
        <v>12</v>
      </c>
      <c r="B13" s="73">
        <v>2.0</v>
      </c>
      <c r="C13" s="74">
        <f>if(Raw!D13="below 18",1,IF(Raw!D13="18-25",1,2))</f>
        <v>1</v>
      </c>
      <c r="D13" s="73">
        <v>2.0</v>
      </c>
      <c r="E13" s="73">
        <v>2.0</v>
      </c>
      <c r="F13" s="73">
        <v>2.0</v>
      </c>
      <c r="G13" s="73">
        <v>1.0</v>
      </c>
      <c r="H13" s="73">
        <v>1.0</v>
      </c>
      <c r="I13" s="11">
        <v>3.0</v>
      </c>
      <c r="J13" s="73">
        <v>2.0</v>
      </c>
      <c r="K13" s="10">
        <v>1.0</v>
      </c>
      <c r="L13" s="11">
        <v>0.0</v>
      </c>
      <c r="M13" s="11">
        <v>1.0</v>
      </c>
      <c r="N13" s="11">
        <v>1.0</v>
      </c>
      <c r="O13" s="75">
        <f t="shared" si="1"/>
        <v>1</v>
      </c>
      <c r="P13" s="11">
        <v>2.0</v>
      </c>
      <c r="Q13" s="11">
        <v>0.0</v>
      </c>
      <c r="R13" s="11">
        <v>0.0</v>
      </c>
    </row>
    <row r="14">
      <c r="A14" s="75">
        <f t="shared" si="2"/>
        <v>13</v>
      </c>
      <c r="B14" s="73">
        <v>2.0</v>
      </c>
      <c r="C14" s="74">
        <f>if(Raw!D14="below 18",1,IF(Raw!D14="18-25",1,2))</f>
        <v>2</v>
      </c>
      <c r="D14" s="73">
        <v>3.0</v>
      </c>
      <c r="E14" s="73">
        <v>2.0</v>
      </c>
      <c r="F14" s="73">
        <v>3.0</v>
      </c>
      <c r="G14" s="73">
        <v>2.0</v>
      </c>
      <c r="H14" s="73">
        <v>0.0</v>
      </c>
      <c r="I14" s="11">
        <v>0.0</v>
      </c>
      <c r="J14" s="73">
        <v>0.0</v>
      </c>
      <c r="K14" s="21"/>
      <c r="O14" s="75">
        <f t="shared" si="1"/>
        <v>0</v>
      </c>
    </row>
    <row r="15">
      <c r="A15" s="75">
        <f t="shared" si="2"/>
        <v>14</v>
      </c>
      <c r="B15" s="73">
        <v>2.0</v>
      </c>
      <c r="C15" s="74">
        <f>if(Raw!D15="below 18",1,IF(Raw!D15="18-25",1,2))</f>
        <v>1</v>
      </c>
      <c r="D15" s="73">
        <v>1.0</v>
      </c>
      <c r="E15" s="73">
        <v>2.0</v>
      </c>
      <c r="F15" s="73">
        <v>2.0</v>
      </c>
      <c r="G15" s="73">
        <v>1.0</v>
      </c>
      <c r="H15" s="73">
        <v>1.0</v>
      </c>
      <c r="I15" s="11">
        <v>3.0</v>
      </c>
      <c r="J15" s="73">
        <v>2.0</v>
      </c>
      <c r="K15" s="10">
        <v>4.0</v>
      </c>
      <c r="L15" s="11">
        <v>1.0</v>
      </c>
      <c r="M15" s="11">
        <v>1.0</v>
      </c>
      <c r="N15" s="11">
        <v>1.0</v>
      </c>
      <c r="O15" s="75">
        <f t="shared" si="1"/>
        <v>1</v>
      </c>
      <c r="P15" s="11">
        <v>1.0</v>
      </c>
      <c r="Q15" s="11">
        <v>1.0</v>
      </c>
      <c r="R15" s="11">
        <v>1.0</v>
      </c>
    </row>
    <row r="16">
      <c r="A16" s="75">
        <f t="shared" si="2"/>
        <v>15</v>
      </c>
      <c r="B16" s="73">
        <v>2.0</v>
      </c>
      <c r="C16" s="74">
        <f>if(Raw!D16="below 18",1,IF(Raw!D16="18-25",1,2))</f>
        <v>1</v>
      </c>
      <c r="D16" s="73">
        <v>1.0</v>
      </c>
      <c r="E16" s="73">
        <v>2.0</v>
      </c>
      <c r="F16" s="73">
        <v>2.0</v>
      </c>
      <c r="G16" s="73">
        <v>1.0</v>
      </c>
      <c r="H16" s="73">
        <v>1.0</v>
      </c>
      <c r="I16" s="11">
        <v>3.0</v>
      </c>
      <c r="J16" s="73">
        <v>3.0</v>
      </c>
      <c r="K16" s="10">
        <v>1.0</v>
      </c>
      <c r="L16" s="11">
        <v>0.0</v>
      </c>
      <c r="M16" s="11">
        <v>1.0</v>
      </c>
      <c r="N16" s="11">
        <v>1.0</v>
      </c>
      <c r="O16" s="75">
        <f t="shared" si="1"/>
        <v>1</v>
      </c>
      <c r="P16" s="11">
        <v>3.0</v>
      </c>
      <c r="Q16" s="11">
        <v>1.0</v>
      </c>
      <c r="R16" s="11">
        <v>1.0</v>
      </c>
    </row>
    <row r="17">
      <c r="A17" s="75">
        <f t="shared" si="2"/>
        <v>16</v>
      </c>
      <c r="B17" s="73">
        <v>1.0</v>
      </c>
      <c r="C17" s="74">
        <f>if(Raw!D17="below 18",1,IF(Raw!D17="18-25",1,2))</f>
        <v>1</v>
      </c>
      <c r="D17" s="73">
        <v>1.0</v>
      </c>
      <c r="E17" s="73">
        <v>2.0</v>
      </c>
      <c r="F17" s="73">
        <v>1.0</v>
      </c>
      <c r="G17" s="73">
        <v>2.0</v>
      </c>
      <c r="H17" s="73">
        <v>0.0</v>
      </c>
      <c r="I17" s="11">
        <v>0.0</v>
      </c>
      <c r="J17" s="73">
        <v>0.0</v>
      </c>
      <c r="K17" s="21"/>
    </row>
    <row r="18">
      <c r="A18" s="75">
        <f t="shared" si="2"/>
        <v>17</v>
      </c>
      <c r="B18" s="73">
        <v>2.0</v>
      </c>
      <c r="C18" s="74">
        <f>if(Raw!D18="below 18",1,IF(Raw!D18="18-25",1,2))</f>
        <v>1</v>
      </c>
      <c r="D18" s="73">
        <v>1.0</v>
      </c>
      <c r="E18" s="73">
        <v>2.0</v>
      </c>
      <c r="F18" s="73">
        <v>3.0</v>
      </c>
      <c r="G18" s="73">
        <v>1.0</v>
      </c>
      <c r="H18" s="73">
        <v>1.0</v>
      </c>
      <c r="I18" s="11">
        <v>4.0</v>
      </c>
      <c r="J18" s="73">
        <v>2.0</v>
      </c>
      <c r="K18" s="10">
        <v>1.0</v>
      </c>
      <c r="L18" s="11">
        <v>0.0</v>
      </c>
      <c r="M18" s="11">
        <v>2.0</v>
      </c>
      <c r="N18" s="11">
        <v>2.0</v>
      </c>
      <c r="O18" s="75">
        <f t="shared" ref="O18:O27" si="3">IF(OR(K18=2,M18=1,M18=2),1,0)</f>
        <v>1</v>
      </c>
      <c r="P18" s="11">
        <v>1.0</v>
      </c>
      <c r="Q18" s="11">
        <v>1.0</v>
      </c>
      <c r="R18" s="11">
        <v>1.0</v>
      </c>
    </row>
    <row r="19">
      <c r="A19" s="75">
        <f t="shared" si="2"/>
        <v>18</v>
      </c>
      <c r="B19" s="73">
        <v>1.0</v>
      </c>
      <c r="C19" s="74">
        <f>if(Raw!D19="below 18",1,IF(Raw!D19="18-25",1,2))</f>
        <v>1</v>
      </c>
      <c r="D19" s="73">
        <v>1.0</v>
      </c>
      <c r="E19" s="73">
        <v>2.0</v>
      </c>
      <c r="F19" s="73">
        <v>2.0</v>
      </c>
      <c r="G19" s="73">
        <v>1.0</v>
      </c>
      <c r="H19" s="73">
        <v>1.0</v>
      </c>
      <c r="I19" s="11">
        <v>1.0</v>
      </c>
      <c r="J19" s="73">
        <v>3.0</v>
      </c>
      <c r="K19" s="10">
        <v>4.0</v>
      </c>
      <c r="L19" s="11">
        <v>1.0</v>
      </c>
      <c r="M19" s="11">
        <v>2.0</v>
      </c>
      <c r="N19" s="11">
        <v>2.0</v>
      </c>
      <c r="O19" s="75">
        <f t="shared" si="3"/>
        <v>1</v>
      </c>
      <c r="P19" s="11">
        <v>2.0</v>
      </c>
      <c r="Q19" s="11">
        <v>0.0</v>
      </c>
      <c r="R19" s="11">
        <v>0.0</v>
      </c>
    </row>
    <row r="20">
      <c r="A20" s="75">
        <f t="shared" si="2"/>
        <v>19</v>
      </c>
      <c r="B20" s="73">
        <v>2.0</v>
      </c>
      <c r="C20" s="74">
        <f>if(Raw!D20="below 18",1,IF(Raw!D20="18-25",1,2))</f>
        <v>1</v>
      </c>
      <c r="D20" s="73">
        <v>1.0</v>
      </c>
      <c r="E20" s="73">
        <v>2.0</v>
      </c>
      <c r="F20" s="73">
        <v>1.0</v>
      </c>
      <c r="G20" s="73">
        <v>3.0</v>
      </c>
      <c r="H20" s="73">
        <v>4.0</v>
      </c>
      <c r="I20" s="11">
        <v>4.0</v>
      </c>
      <c r="J20" s="73">
        <v>2.0</v>
      </c>
      <c r="K20" s="10">
        <v>2.0</v>
      </c>
      <c r="L20" s="11">
        <v>1.0</v>
      </c>
      <c r="M20" s="11">
        <v>0.0</v>
      </c>
      <c r="N20" s="11">
        <v>1.0</v>
      </c>
      <c r="O20" s="75">
        <f t="shared" si="3"/>
        <v>1</v>
      </c>
      <c r="P20" s="11">
        <v>1.0</v>
      </c>
      <c r="Q20" s="11">
        <v>3.0</v>
      </c>
      <c r="R20" s="11">
        <v>1.0</v>
      </c>
    </row>
    <row r="21">
      <c r="A21" s="75">
        <f t="shared" si="2"/>
        <v>20</v>
      </c>
      <c r="B21" s="73">
        <v>1.0</v>
      </c>
      <c r="C21" s="74">
        <f>if(Raw!D21="below 18",1,IF(Raw!D21="18-25",1,2))</f>
        <v>1</v>
      </c>
      <c r="D21" s="73">
        <v>1.0</v>
      </c>
      <c r="E21" s="73">
        <v>4.0</v>
      </c>
      <c r="F21" s="73">
        <v>2.0</v>
      </c>
      <c r="G21" s="73">
        <v>1.0</v>
      </c>
      <c r="H21" s="73">
        <v>1.0</v>
      </c>
      <c r="I21" s="11">
        <v>1.0</v>
      </c>
      <c r="J21" s="73">
        <v>3.0</v>
      </c>
      <c r="K21" s="10">
        <v>2.0</v>
      </c>
      <c r="L21" s="11">
        <v>2.0</v>
      </c>
      <c r="M21" s="11">
        <v>0.0</v>
      </c>
      <c r="N21" s="11">
        <v>2.0</v>
      </c>
      <c r="O21" s="75">
        <f t="shared" si="3"/>
        <v>1</v>
      </c>
      <c r="P21" s="11">
        <v>0.0</v>
      </c>
      <c r="Q21" s="11">
        <v>3.0</v>
      </c>
      <c r="R21" s="11">
        <v>0.0</v>
      </c>
    </row>
    <row r="22">
      <c r="A22" s="75">
        <f t="shared" si="2"/>
        <v>21</v>
      </c>
      <c r="B22" s="73">
        <v>1.0</v>
      </c>
      <c r="C22" s="74">
        <f>if(Raw!D22="below 18",1,IF(Raw!D22="18-25",1,2))</f>
        <v>1</v>
      </c>
      <c r="D22" s="73">
        <v>2.0</v>
      </c>
      <c r="E22" s="73">
        <v>2.0</v>
      </c>
      <c r="F22" s="73">
        <v>2.0</v>
      </c>
      <c r="G22" s="73">
        <v>1.0</v>
      </c>
      <c r="H22" s="73">
        <v>2.0</v>
      </c>
      <c r="I22" s="11">
        <v>1.0</v>
      </c>
      <c r="J22" s="73">
        <v>2.0</v>
      </c>
      <c r="K22" s="10">
        <v>4.0</v>
      </c>
      <c r="L22" s="11">
        <v>1.0</v>
      </c>
      <c r="M22" s="11">
        <v>2.0</v>
      </c>
      <c r="N22" s="11">
        <v>2.0</v>
      </c>
      <c r="O22" s="75">
        <f t="shared" si="3"/>
        <v>1</v>
      </c>
      <c r="P22" s="11">
        <v>3.0</v>
      </c>
      <c r="Q22" s="11">
        <v>1.0</v>
      </c>
      <c r="R22" s="11">
        <v>1.0</v>
      </c>
    </row>
    <row r="23">
      <c r="A23" s="75">
        <f t="shared" si="2"/>
        <v>22</v>
      </c>
      <c r="B23" s="73">
        <v>2.0</v>
      </c>
      <c r="C23" s="74">
        <f>if(Raw!D23="below 18",1,IF(Raw!D23="18-25",1,2))</f>
        <v>1</v>
      </c>
      <c r="D23" s="73">
        <v>2.0</v>
      </c>
      <c r="E23" s="73">
        <v>2.0</v>
      </c>
      <c r="F23" s="73">
        <v>2.0</v>
      </c>
      <c r="G23" s="73">
        <v>1.0</v>
      </c>
      <c r="H23" s="73">
        <v>1.0</v>
      </c>
      <c r="I23" s="11">
        <v>1.0</v>
      </c>
      <c r="J23" s="73">
        <v>3.0</v>
      </c>
      <c r="K23" s="10">
        <v>4.0</v>
      </c>
      <c r="L23" s="11">
        <v>1.0</v>
      </c>
      <c r="M23" s="11">
        <v>1.0</v>
      </c>
      <c r="N23" s="11">
        <v>2.0</v>
      </c>
      <c r="O23" s="75">
        <f t="shared" si="3"/>
        <v>1</v>
      </c>
      <c r="P23" s="11">
        <v>3.0</v>
      </c>
      <c r="Q23" s="11">
        <v>1.0</v>
      </c>
      <c r="R23" s="11">
        <v>0.0</v>
      </c>
    </row>
    <row r="24">
      <c r="A24" s="75">
        <f t="shared" si="2"/>
        <v>23</v>
      </c>
      <c r="B24" s="73">
        <v>2.0</v>
      </c>
      <c r="C24" s="74">
        <f>if(Raw!D24="below 18",1,IF(Raw!D24="18-25",1,2))</f>
        <v>1</v>
      </c>
      <c r="D24" s="73">
        <v>1.0</v>
      </c>
      <c r="E24" s="73">
        <v>1.0</v>
      </c>
      <c r="F24" s="73">
        <v>3.0</v>
      </c>
      <c r="G24" s="73">
        <v>1.0</v>
      </c>
      <c r="H24" s="73">
        <v>1.0</v>
      </c>
      <c r="I24" s="11">
        <v>4.0</v>
      </c>
      <c r="J24" s="73">
        <v>1.0</v>
      </c>
      <c r="K24" s="10">
        <v>1.0</v>
      </c>
      <c r="L24" s="11">
        <v>0.0</v>
      </c>
      <c r="M24" s="11">
        <v>1.0</v>
      </c>
      <c r="N24" s="11">
        <v>1.0</v>
      </c>
      <c r="O24" s="75">
        <f t="shared" si="3"/>
        <v>1</v>
      </c>
      <c r="P24" s="11">
        <v>3.0</v>
      </c>
      <c r="Q24" s="11">
        <v>1.0</v>
      </c>
      <c r="R24" s="11">
        <v>0.0</v>
      </c>
    </row>
    <row r="25">
      <c r="A25" s="75">
        <f t="shared" si="2"/>
        <v>24</v>
      </c>
      <c r="B25" s="73">
        <v>1.0</v>
      </c>
      <c r="C25" s="74">
        <f>if(Raw!D25="below 18",1,IF(Raw!D25="18-25",1,2))</f>
        <v>1</v>
      </c>
      <c r="D25" s="73">
        <v>1.0</v>
      </c>
      <c r="E25" s="73">
        <v>2.0</v>
      </c>
      <c r="F25" s="73">
        <v>2.0</v>
      </c>
      <c r="G25" s="73">
        <v>1.0</v>
      </c>
      <c r="H25" s="73">
        <v>1.0</v>
      </c>
      <c r="I25" s="11">
        <v>3.0</v>
      </c>
      <c r="J25" s="73">
        <v>3.0</v>
      </c>
      <c r="K25" s="10">
        <v>4.0</v>
      </c>
      <c r="L25" s="11">
        <v>2.0</v>
      </c>
      <c r="M25" s="11">
        <v>2.0</v>
      </c>
      <c r="N25" s="11">
        <v>1.0</v>
      </c>
      <c r="O25" s="75">
        <f t="shared" si="3"/>
        <v>1</v>
      </c>
      <c r="P25" s="11">
        <v>1.0</v>
      </c>
      <c r="Q25" s="11">
        <v>3.0</v>
      </c>
      <c r="R25" s="11">
        <v>0.0</v>
      </c>
    </row>
    <row r="26">
      <c r="A26" s="75">
        <f t="shared" si="2"/>
        <v>25</v>
      </c>
      <c r="B26" s="73">
        <v>2.0</v>
      </c>
      <c r="C26" s="74">
        <f>if(Raw!D26="below 18",1,IF(Raw!D26="18-25",1,2))</f>
        <v>1</v>
      </c>
      <c r="D26" s="73">
        <v>1.0</v>
      </c>
      <c r="E26" s="73">
        <v>2.0</v>
      </c>
      <c r="F26" s="73">
        <v>2.0</v>
      </c>
      <c r="G26" s="73">
        <v>1.0</v>
      </c>
      <c r="H26" s="73">
        <v>1.0</v>
      </c>
      <c r="I26" s="11">
        <v>3.0</v>
      </c>
      <c r="J26" s="73">
        <v>2.0</v>
      </c>
      <c r="K26" s="10">
        <v>2.0</v>
      </c>
      <c r="L26" s="11">
        <v>1.0</v>
      </c>
      <c r="M26" s="11">
        <v>0.0</v>
      </c>
      <c r="N26" s="11">
        <v>1.0</v>
      </c>
      <c r="O26" s="75">
        <f t="shared" si="3"/>
        <v>1</v>
      </c>
      <c r="P26" s="11">
        <v>1.0</v>
      </c>
      <c r="Q26" s="11">
        <v>2.0</v>
      </c>
      <c r="R26" s="11">
        <v>1.0</v>
      </c>
    </row>
    <row r="27">
      <c r="A27" s="75">
        <f t="shared" si="2"/>
        <v>26</v>
      </c>
      <c r="B27" s="73">
        <v>2.0</v>
      </c>
      <c r="C27" s="74">
        <f>if(Raw!D27="below 18",1,IF(Raw!D27="18-25",1,2))</f>
        <v>2</v>
      </c>
      <c r="D27" s="73">
        <v>1.0</v>
      </c>
      <c r="E27" s="73">
        <v>2.0</v>
      </c>
      <c r="F27" s="73">
        <v>2.0</v>
      </c>
      <c r="G27" s="73">
        <v>1.0</v>
      </c>
      <c r="H27" s="73">
        <v>1.0</v>
      </c>
      <c r="I27" s="11">
        <v>4.0</v>
      </c>
      <c r="J27" s="73">
        <v>2.0</v>
      </c>
      <c r="K27" s="10">
        <v>4.0</v>
      </c>
      <c r="L27" s="11">
        <v>1.0</v>
      </c>
      <c r="M27" s="11">
        <v>1.0</v>
      </c>
      <c r="N27" s="11">
        <v>2.0</v>
      </c>
      <c r="O27" s="75">
        <f t="shared" si="3"/>
        <v>1</v>
      </c>
      <c r="P27" s="11">
        <v>1.0</v>
      </c>
      <c r="Q27" s="11">
        <v>0.0</v>
      </c>
      <c r="R27" s="11">
        <v>0.0</v>
      </c>
    </row>
    <row r="28">
      <c r="A28" s="75">
        <f t="shared" si="2"/>
        <v>27</v>
      </c>
      <c r="B28" s="73">
        <v>2.0</v>
      </c>
      <c r="C28" s="74">
        <f>if(Raw!D28="below 18",1,IF(Raw!D28="18-25",1,2))</f>
        <v>1</v>
      </c>
      <c r="D28" s="73">
        <v>1.0</v>
      </c>
      <c r="E28" s="73">
        <v>1.0</v>
      </c>
      <c r="F28" s="73">
        <v>3.0</v>
      </c>
      <c r="G28" s="73">
        <v>2.0</v>
      </c>
      <c r="H28" s="73">
        <v>0.0</v>
      </c>
      <c r="I28" s="11">
        <v>0.0</v>
      </c>
      <c r="J28" s="73">
        <v>0.0</v>
      </c>
      <c r="K28" s="21"/>
    </row>
    <row r="29">
      <c r="A29" s="75">
        <f t="shared" si="2"/>
        <v>28</v>
      </c>
      <c r="B29" s="73">
        <v>2.0</v>
      </c>
      <c r="C29" s="74">
        <f>if(Raw!D29="below 18",1,IF(Raw!D29="18-25",1,2))</f>
        <v>1</v>
      </c>
      <c r="D29" s="73">
        <v>2.0</v>
      </c>
      <c r="E29" s="73">
        <v>1.0</v>
      </c>
      <c r="F29" s="73">
        <v>2.0</v>
      </c>
      <c r="G29" s="73">
        <v>1.0</v>
      </c>
      <c r="H29" s="73">
        <v>2.0</v>
      </c>
      <c r="I29" s="11">
        <v>3.0</v>
      </c>
      <c r="J29" s="73">
        <v>1.0</v>
      </c>
      <c r="K29" s="10">
        <v>4.0</v>
      </c>
      <c r="L29" s="11">
        <v>1.0</v>
      </c>
      <c r="M29" s="11">
        <v>1.0</v>
      </c>
      <c r="N29" s="11">
        <v>1.0</v>
      </c>
      <c r="O29" s="75">
        <f t="shared" ref="O29:O60" si="4">IF(OR(K29=2,M29=1,M29=2),1,0)</f>
        <v>1</v>
      </c>
      <c r="P29" s="11">
        <v>1.0</v>
      </c>
      <c r="Q29" s="11">
        <v>1.0</v>
      </c>
      <c r="R29" s="11">
        <v>2.0</v>
      </c>
    </row>
    <row r="30">
      <c r="A30" s="75">
        <f t="shared" si="2"/>
        <v>29</v>
      </c>
      <c r="B30" s="73">
        <v>2.0</v>
      </c>
      <c r="C30" s="74">
        <f>if(Raw!D30="below 18",1,IF(Raw!D30="18-25",1,2))</f>
        <v>1</v>
      </c>
      <c r="D30" s="73">
        <v>1.0</v>
      </c>
      <c r="E30" s="73">
        <v>2.0</v>
      </c>
      <c r="F30" s="73">
        <v>3.0</v>
      </c>
      <c r="G30" s="73">
        <v>1.0</v>
      </c>
      <c r="H30" s="73">
        <v>2.0</v>
      </c>
      <c r="I30" s="11">
        <v>1.0</v>
      </c>
      <c r="J30" s="73">
        <v>3.0</v>
      </c>
      <c r="K30" s="10">
        <v>3.0</v>
      </c>
      <c r="L30" s="11">
        <v>1.0</v>
      </c>
      <c r="M30" s="11">
        <v>1.0</v>
      </c>
      <c r="N30" s="11">
        <v>0.0</v>
      </c>
      <c r="O30" s="75">
        <f t="shared" si="4"/>
        <v>1</v>
      </c>
      <c r="P30" s="11">
        <v>1.0</v>
      </c>
      <c r="Q30" s="11">
        <v>1.0</v>
      </c>
      <c r="R30" s="11">
        <v>3.0</v>
      </c>
    </row>
    <row r="31">
      <c r="A31" s="75">
        <f t="shared" si="2"/>
        <v>30</v>
      </c>
      <c r="B31" s="73">
        <v>2.0</v>
      </c>
      <c r="C31" s="74">
        <f>if(Raw!D31="below 18",1,IF(Raw!D31="18-25",1,2))</f>
        <v>2</v>
      </c>
      <c r="D31" s="73">
        <v>2.0</v>
      </c>
      <c r="E31" s="73">
        <v>2.0</v>
      </c>
      <c r="F31" s="73">
        <v>1.0</v>
      </c>
      <c r="G31" s="73">
        <v>3.0</v>
      </c>
      <c r="H31" s="73">
        <v>2.0</v>
      </c>
      <c r="I31" s="11">
        <v>3.0</v>
      </c>
      <c r="J31" s="73">
        <v>4.0</v>
      </c>
      <c r="K31" s="10">
        <v>2.0</v>
      </c>
      <c r="L31" s="11">
        <v>1.0</v>
      </c>
      <c r="M31" s="11">
        <v>0.0</v>
      </c>
      <c r="N31" s="11">
        <v>1.0</v>
      </c>
      <c r="O31" s="75">
        <f t="shared" si="4"/>
        <v>1</v>
      </c>
      <c r="P31" s="11">
        <v>1.0</v>
      </c>
      <c r="Q31" s="11">
        <v>2.0</v>
      </c>
      <c r="R31" s="11">
        <v>0.0</v>
      </c>
    </row>
    <row r="32">
      <c r="A32" s="75">
        <f t="shared" si="2"/>
        <v>31</v>
      </c>
      <c r="B32" s="73">
        <v>1.0</v>
      </c>
      <c r="C32" s="74">
        <f>if(Raw!D32="below 18",1,IF(Raw!D32="18-25",1,2))</f>
        <v>2</v>
      </c>
      <c r="D32" s="73">
        <v>4.0</v>
      </c>
      <c r="E32" s="73">
        <v>2.0</v>
      </c>
      <c r="F32" s="73">
        <v>2.0</v>
      </c>
      <c r="G32" s="73">
        <v>1.0</v>
      </c>
      <c r="H32" s="73">
        <v>1.0</v>
      </c>
      <c r="I32" s="11">
        <v>1.0</v>
      </c>
      <c r="J32" s="73">
        <v>3.0</v>
      </c>
      <c r="K32" s="10">
        <v>1.0</v>
      </c>
      <c r="L32" s="11">
        <v>0.0</v>
      </c>
      <c r="M32" s="11">
        <v>1.0</v>
      </c>
      <c r="N32" s="11">
        <v>1.0</v>
      </c>
      <c r="O32" s="75">
        <f t="shared" si="4"/>
        <v>1</v>
      </c>
      <c r="P32" s="11">
        <v>3.0</v>
      </c>
      <c r="Q32" s="11">
        <v>1.0</v>
      </c>
      <c r="R32" s="11">
        <v>0.0</v>
      </c>
    </row>
    <row r="33">
      <c r="A33" s="75">
        <f t="shared" si="2"/>
        <v>32</v>
      </c>
      <c r="B33" s="73">
        <v>2.0</v>
      </c>
      <c r="C33" s="74">
        <f>if(Raw!D33="below 18",1,IF(Raw!D33="18-25",1,2))</f>
        <v>1</v>
      </c>
      <c r="D33" s="73">
        <v>2.0</v>
      </c>
      <c r="E33" s="73">
        <v>1.0</v>
      </c>
      <c r="F33" s="73">
        <v>2.0</v>
      </c>
      <c r="G33" s="73">
        <v>1.0</v>
      </c>
      <c r="H33" s="73">
        <v>1.0</v>
      </c>
      <c r="I33" s="11">
        <v>3.0</v>
      </c>
      <c r="J33" s="73">
        <v>3.0</v>
      </c>
      <c r="K33" s="10">
        <v>3.0</v>
      </c>
      <c r="L33" s="11">
        <v>1.0</v>
      </c>
      <c r="M33" s="11">
        <v>1.0</v>
      </c>
      <c r="N33" s="11">
        <v>0.0</v>
      </c>
      <c r="O33" s="75">
        <f t="shared" si="4"/>
        <v>1</v>
      </c>
      <c r="P33" s="11">
        <v>1.0</v>
      </c>
      <c r="Q33" s="11">
        <v>1.0</v>
      </c>
      <c r="R33" s="11">
        <v>3.0</v>
      </c>
    </row>
    <row r="34">
      <c r="A34" s="75">
        <f t="shared" si="2"/>
        <v>33</v>
      </c>
      <c r="B34" s="73">
        <v>2.0</v>
      </c>
      <c r="C34" s="74">
        <f>if(Raw!D34="below 18",1,IF(Raw!D34="18-25",1,2))</f>
        <v>1</v>
      </c>
      <c r="D34" s="73">
        <v>1.0</v>
      </c>
      <c r="E34" s="73">
        <v>2.0</v>
      </c>
      <c r="F34" s="73">
        <v>3.0</v>
      </c>
      <c r="G34" s="73">
        <v>1.0</v>
      </c>
      <c r="H34" s="73">
        <v>1.0</v>
      </c>
      <c r="I34" s="11">
        <v>4.0</v>
      </c>
      <c r="J34" s="73">
        <v>3.0</v>
      </c>
      <c r="K34" s="10">
        <v>2.0</v>
      </c>
      <c r="L34" s="11">
        <v>1.0</v>
      </c>
      <c r="M34" s="11">
        <v>0.0</v>
      </c>
      <c r="N34" s="11">
        <v>1.0</v>
      </c>
      <c r="O34" s="75">
        <f t="shared" si="4"/>
        <v>1</v>
      </c>
      <c r="P34" s="11">
        <v>1.0</v>
      </c>
      <c r="Q34" s="11">
        <v>1.0</v>
      </c>
      <c r="R34" s="11">
        <v>1.0</v>
      </c>
    </row>
    <row r="35">
      <c r="A35" s="75">
        <f t="shared" si="2"/>
        <v>34</v>
      </c>
      <c r="B35" s="73">
        <v>2.0</v>
      </c>
      <c r="C35" s="74">
        <f>if(Raw!D35="below 18",1,IF(Raw!D35="18-25",1,2))</f>
        <v>1</v>
      </c>
      <c r="D35" s="73">
        <v>1.0</v>
      </c>
      <c r="E35" s="73">
        <v>2.0</v>
      </c>
      <c r="F35" s="73">
        <v>2.0</v>
      </c>
      <c r="G35" s="73">
        <v>1.0</v>
      </c>
      <c r="H35" s="73">
        <v>4.0</v>
      </c>
      <c r="I35" s="11">
        <v>1.0</v>
      </c>
      <c r="J35" s="73">
        <v>1.0</v>
      </c>
      <c r="K35" s="10">
        <v>4.0</v>
      </c>
      <c r="L35" s="11">
        <v>1.0</v>
      </c>
      <c r="M35" s="11">
        <v>2.0</v>
      </c>
      <c r="N35" s="11">
        <v>2.0</v>
      </c>
      <c r="O35" s="75">
        <f t="shared" si="4"/>
        <v>1</v>
      </c>
      <c r="P35" s="11">
        <v>2.0</v>
      </c>
      <c r="Q35" s="11">
        <v>0.0</v>
      </c>
      <c r="R35" s="11">
        <v>0.0</v>
      </c>
    </row>
    <row r="36">
      <c r="A36" s="75">
        <f t="shared" si="2"/>
        <v>35</v>
      </c>
      <c r="B36" s="73">
        <v>1.0</v>
      </c>
      <c r="C36" s="74">
        <f>if(Raw!D36="below 18",1,IF(Raw!D36="18-25",1,2))</f>
        <v>2</v>
      </c>
      <c r="D36" s="73">
        <v>5.0</v>
      </c>
      <c r="E36" s="73">
        <v>1.0</v>
      </c>
      <c r="F36" s="73">
        <v>1.0</v>
      </c>
      <c r="G36" s="73">
        <v>1.0</v>
      </c>
      <c r="H36" s="73">
        <v>1.0</v>
      </c>
      <c r="I36" s="11">
        <v>1.0</v>
      </c>
      <c r="J36" s="73">
        <v>4.0</v>
      </c>
      <c r="K36" s="10">
        <v>4.0</v>
      </c>
      <c r="L36" s="11">
        <v>2.0</v>
      </c>
      <c r="M36" s="11">
        <v>2.0</v>
      </c>
      <c r="N36" s="11">
        <v>2.0</v>
      </c>
      <c r="O36" s="75">
        <f t="shared" si="4"/>
        <v>1</v>
      </c>
      <c r="P36" s="11">
        <v>3.0</v>
      </c>
      <c r="Q36" s="11">
        <v>0.0</v>
      </c>
      <c r="R36" s="11">
        <v>0.0</v>
      </c>
    </row>
    <row r="37">
      <c r="A37" s="75">
        <f t="shared" si="2"/>
        <v>36</v>
      </c>
      <c r="B37" s="73">
        <v>1.0</v>
      </c>
      <c r="C37" s="74">
        <f>if(Raw!D37="below 18",1,IF(Raw!D37="18-25",1,2))</f>
        <v>1</v>
      </c>
      <c r="D37" s="73">
        <v>1.0</v>
      </c>
      <c r="E37" s="73">
        <v>2.0</v>
      </c>
      <c r="F37" s="73">
        <v>2.0</v>
      </c>
      <c r="G37" s="73">
        <v>3.0</v>
      </c>
      <c r="H37" s="73">
        <v>1.0</v>
      </c>
      <c r="I37" s="11">
        <v>3.0</v>
      </c>
      <c r="J37" s="73">
        <v>3.0</v>
      </c>
      <c r="K37" s="10">
        <v>1.0</v>
      </c>
      <c r="L37" s="11">
        <v>0.0</v>
      </c>
      <c r="M37" s="11">
        <v>1.0</v>
      </c>
      <c r="N37" s="11">
        <v>1.0</v>
      </c>
      <c r="O37" s="75">
        <f t="shared" si="4"/>
        <v>1</v>
      </c>
      <c r="P37" s="11">
        <v>2.0</v>
      </c>
      <c r="Q37" s="11">
        <v>0.0</v>
      </c>
      <c r="R37" s="11">
        <v>1.0</v>
      </c>
    </row>
    <row r="38">
      <c r="A38" s="75">
        <f t="shared" si="2"/>
        <v>37</v>
      </c>
      <c r="B38" s="73">
        <v>2.0</v>
      </c>
      <c r="C38" s="74">
        <f>if(Raw!D38="below 18",1,IF(Raw!D38="18-25",1,2))</f>
        <v>2</v>
      </c>
      <c r="D38" s="73">
        <v>1.0</v>
      </c>
      <c r="E38" s="73">
        <v>2.0</v>
      </c>
      <c r="F38" s="73">
        <v>1.0</v>
      </c>
      <c r="G38" s="73">
        <v>1.0</v>
      </c>
      <c r="H38" s="73">
        <v>5.0</v>
      </c>
      <c r="I38" s="11">
        <v>4.0</v>
      </c>
      <c r="J38" s="73">
        <v>2.0</v>
      </c>
      <c r="K38" s="10">
        <v>4.0</v>
      </c>
      <c r="L38" s="11">
        <v>2.0</v>
      </c>
      <c r="M38" s="11">
        <v>2.0</v>
      </c>
      <c r="N38" s="11">
        <v>2.0</v>
      </c>
      <c r="O38" s="75">
        <f t="shared" si="4"/>
        <v>1</v>
      </c>
      <c r="P38" s="11">
        <v>1.0</v>
      </c>
      <c r="Q38" s="11">
        <v>2.0</v>
      </c>
      <c r="R38" s="11">
        <v>1.0</v>
      </c>
    </row>
    <row r="39">
      <c r="A39" s="75">
        <f t="shared" si="2"/>
        <v>38</v>
      </c>
      <c r="B39" s="73">
        <v>2.0</v>
      </c>
      <c r="C39" s="74">
        <f>if(Raw!D39="below 18",1,IF(Raw!D39="18-25",1,2))</f>
        <v>1</v>
      </c>
      <c r="D39" s="73">
        <v>1.0</v>
      </c>
      <c r="E39" s="73">
        <v>2.0</v>
      </c>
      <c r="F39" s="73">
        <v>3.0</v>
      </c>
      <c r="G39" s="73">
        <v>1.0</v>
      </c>
      <c r="H39" s="73">
        <v>1.0</v>
      </c>
      <c r="I39" s="11">
        <v>4.0</v>
      </c>
      <c r="J39" s="73">
        <v>3.0</v>
      </c>
      <c r="K39" s="10">
        <v>1.0</v>
      </c>
      <c r="L39" s="11">
        <v>0.0</v>
      </c>
      <c r="M39" s="11">
        <v>2.0</v>
      </c>
      <c r="N39" s="11">
        <v>2.0</v>
      </c>
      <c r="O39" s="75">
        <f t="shared" si="4"/>
        <v>1</v>
      </c>
      <c r="P39" s="11">
        <v>2.0</v>
      </c>
      <c r="Q39" s="11">
        <v>1.0</v>
      </c>
      <c r="R39" s="11">
        <v>0.0</v>
      </c>
    </row>
    <row r="40">
      <c r="A40" s="75">
        <f t="shared" si="2"/>
        <v>39</v>
      </c>
      <c r="B40" s="73">
        <v>1.0</v>
      </c>
      <c r="C40" s="74">
        <f>if(Raw!D40="below 18",1,IF(Raw!D40="18-25",1,2))</f>
        <v>2</v>
      </c>
      <c r="D40" s="73">
        <v>4.0</v>
      </c>
      <c r="E40" s="73">
        <v>2.0</v>
      </c>
      <c r="F40" s="73">
        <v>2.0</v>
      </c>
      <c r="G40" s="73">
        <v>1.0</v>
      </c>
      <c r="H40" s="73">
        <v>2.0</v>
      </c>
      <c r="I40" s="11">
        <v>1.0</v>
      </c>
      <c r="J40" s="73">
        <v>3.0</v>
      </c>
      <c r="K40" s="10">
        <v>4.0</v>
      </c>
      <c r="L40" s="11">
        <v>2.0</v>
      </c>
      <c r="M40" s="11">
        <v>2.0</v>
      </c>
      <c r="N40" s="11">
        <v>2.0</v>
      </c>
      <c r="O40" s="75">
        <f t="shared" si="4"/>
        <v>1</v>
      </c>
      <c r="P40" s="11">
        <v>3.0</v>
      </c>
      <c r="Q40" s="11">
        <v>0.0</v>
      </c>
      <c r="R40" s="11">
        <v>0.0</v>
      </c>
    </row>
    <row r="41">
      <c r="A41" s="75">
        <f t="shared" si="2"/>
        <v>40</v>
      </c>
      <c r="B41" s="73">
        <v>1.0</v>
      </c>
      <c r="C41" s="74">
        <f>if(Raw!D41="below 18",1,IF(Raw!D41="18-25",1,2))</f>
        <v>1</v>
      </c>
      <c r="D41" s="73">
        <v>1.0</v>
      </c>
      <c r="E41" s="73">
        <v>2.0</v>
      </c>
      <c r="F41" s="73">
        <v>2.0</v>
      </c>
      <c r="G41" s="73">
        <v>3.0</v>
      </c>
      <c r="H41" s="73">
        <v>4.0</v>
      </c>
      <c r="I41" s="11">
        <v>4.0</v>
      </c>
      <c r="J41" s="73">
        <v>1.0</v>
      </c>
      <c r="K41" s="10">
        <v>4.0</v>
      </c>
      <c r="L41" s="11">
        <v>2.0</v>
      </c>
      <c r="M41" s="11">
        <v>2.0</v>
      </c>
      <c r="N41" s="11">
        <v>2.0</v>
      </c>
      <c r="O41" s="75">
        <f t="shared" si="4"/>
        <v>1</v>
      </c>
      <c r="P41" s="11">
        <v>1.0</v>
      </c>
      <c r="Q41" s="11">
        <v>2.0</v>
      </c>
      <c r="R41" s="11">
        <v>0.0</v>
      </c>
    </row>
    <row r="42">
      <c r="A42" s="75">
        <f t="shared" si="2"/>
        <v>41</v>
      </c>
      <c r="B42" s="73">
        <v>1.0</v>
      </c>
      <c r="C42" s="74">
        <f>if(Raw!D42="below 18",1,IF(Raw!D42="18-25",1,2))</f>
        <v>2</v>
      </c>
      <c r="D42" s="73">
        <v>2.0</v>
      </c>
      <c r="E42" s="73">
        <v>2.0</v>
      </c>
      <c r="F42" s="73">
        <v>2.0</v>
      </c>
      <c r="G42" s="73">
        <v>3.0</v>
      </c>
      <c r="H42" s="73">
        <v>2.0</v>
      </c>
      <c r="I42" s="11">
        <v>1.0</v>
      </c>
      <c r="J42" s="73">
        <v>3.0</v>
      </c>
      <c r="K42" s="10">
        <v>4.0</v>
      </c>
      <c r="L42" s="11">
        <v>2.0</v>
      </c>
      <c r="M42" s="11">
        <v>1.0</v>
      </c>
      <c r="N42" s="11">
        <v>2.0</v>
      </c>
      <c r="O42" s="75">
        <f t="shared" si="4"/>
        <v>1</v>
      </c>
      <c r="P42" s="11">
        <v>2.0</v>
      </c>
      <c r="Q42" s="11">
        <v>0.0</v>
      </c>
      <c r="R42" s="11">
        <v>1.0</v>
      </c>
    </row>
    <row r="43">
      <c r="A43" s="75">
        <f t="shared" si="2"/>
        <v>42</v>
      </c>
      <c r="B43" s="73">
        <v>2.0</v>
      </c>
      <c r="C43" s="74">
        <f>if(Raw!D43="below 18",1,IF(Raw!D43="18-25",1,2))</f>
        <v>1</v>
      </c>
      <c r="D43" s="73">
        <v>2.0</v>
      </c>
      <c r="E43" s="73">
        <v>1.0</v>
      </c>
      <c r="F43" s="73">
        <v>2.0</v>
      </c>
      <c r="G43" s="73">
        <v>1.0</v>
      </c>
      <c r="H43" s="73">
        <v>2.0</v>
      </c>
      <c r="I43" s="11">
        <v>1.0</v>
      </c>
      <c r="J43" s="73">
        <v>2.0</v>
      </c>
      <c r="K43" s="10">
        <v>2.0</v>
      </c>
      <c r="L43" s="11">
        <v>1.0</v>
      </c>
      <c r="M43" s="11">
        <v>0.0</v>
      </c>
      <c r="N43" s="11">
        <v>1.0</v>
      </c>
      <c r="O43" s="75">
        <f t="shared" si="4"/>
        <v>1</v>
      </c>
      <c r="P43" s="11">
        <v>1.0</v>
      </c>
      <c r="Q43" s="11">
        <v>3.0</v>
      </c>
      <c r="R43" s="11">
        <v>1.0</v>
      </c>
    </row>
    <row r="44">
      <c r="A44" s="75">
        <f t="shared" si="2"/>
        <v>43</v>
      </c>
      <c r="B44" s="73">
        <v>2.0</v>
      </c>
      <c r="C44" s="74">
        <f>if(Raw!D44="below 18",1,IF(Raw!D44="18-25",1,2))</f>
        <v>1</v>
      </c>
      <c r="D44" s="73">
        <v>5.0</v>
      </c>
      <c r="E44" s="73">
        <v>2.0</v>
      </c>
      <c r="F44" s="73">
        <v>2.0</v>
      </c>
      <c r="G44" s="73">
        <v>1.0</v>
      </c>
      <c r="H44" s="73">
        <v>1.0</v>
      </c>
      <c r="I44" s="11">
        <v>3.0</v>
      </c>
      <c r="J44" s="73">
        <v>4.0</v>
      </c>
      <c r="K44" s="10">
        <v>4.0</v>
      </c>
      <c r="L44" s="11">
        <v>2.0</v>
      </c>
      <c r="M44" s="11">
        <v>2.0</v>
      </c>
      <c r="N44" s="11">
        <v>2.0</v>
      </c>
      <c r="O44" s="75">
        <f t="shared" si="4"/>
        <v>1</v>
      </c>
      <c r="P44" s="11">
        <v>0.0</v>
      </c>
      <c r="Q44" s="11">
        <v>0.0</v>
      </c>
      <c r="R44" s="11">
        <v>2.0</v>
      </c>
    </row>
    <row r="45">
      <c r="A45" s="75">
        <f t="shared" si="2"/>
        <v>44</v>
      </c>
      <c r="B45" s="73">
        <v>2.0</v>
      </c>
      <c r="C45" s="74">
        <f>if(Raw!D45="below 18",1,IF(Raw!D45="18-25",1,2))</f>
        <v>1</v>
      </c>
      <c r="D45" s="73">
        <v>2.0</v>
      </c>
      <c r="E45" s="73">
        <v>2.0</v>
      </c>
      <c r="F45" s="73">
        <v>2.0</v>
      </c>
      <c r="G45" s="73">
        <v>3.0</v>
      </c>
      <c r="H45" s="73">
        <v>1.0</v>
      </c>
      <c r="I45" s="11">
        <v>1.0</v>
      </c>
      <c r="J45" s="73">
        <v>3.0</v>
      </c>
      <c r="K45" s="10">
        <v>1.0</v>
      </c>
      <c r="L45" s="11">
        <v>0.0</v>
      </c>
      <c r="M45" s="11">
        <v>2.0</v>
      </c>
      <c r="N45" s="11">
        <v>2.0</v>
      </c>
      <c r="O45" s="75">
        <f t="shared" si="4"/>
        <v>1</v>
      </c>
      <c r="P45" s="11">
        <v>2.0</v>
      </c>
      <c r="Q45" s="11">
        <v>0.0</v>
      </c>
      <c r="R45" s="11">
        <v>0.0</v>
      </c>
    </row>
    <row r="46">
      <c r="A46" s="75">
        <f t="shared" si="2"/>
        <v>45</v>
      </c>
      <c r="B46" s="73">
        <v>2.0</v>
      </c>
      <c r="C46" s="74">
        <f>if(Raw!D46="below 18",1,IF(Raw!D46="18-25",1,2))</f>
        <v>1</v>
      </c>
      <c r="D46" s="73">
        <v>1.0</v>
      </c>
      <c r="E46" s="73">
        <v>1.0</v>
      </c>
      <c r="F46" s="73">
        <v>2.0</v>
      </c>
      <c r="G46" s="73">
        <v>1.0</v>
      </c>
      <c r="H46" s="73">
        <v>1.0</v>
      </c>
      <c r="I46" s="11">
        <v>2.0</v>
      </c>
      <c r="J46" s="73">
        <v>2.0</v>
      </c>
      <c r="K46" s="10">
        <v>4.0</v>
      </c>
      <c r="L46" s="11">
        <v>1.0</v>
      </c>
      <c r="M46" s="11">
        <v>1.0</v>
      </c>
      <c r="N46" s="11">
        <v>1.0</v>
      </c>
      <c r="O46" s="75">
        <f t="shared" si="4"/>
        <v>1</v>
      </c>
      <c r="P46" s="11">
        <v>1.0</v>
      </c>
      <c r="Q46" s="11">
        <v>0.0</v>
      </c>
      <c r="R46" s="11">
        <v>0.0</v>
      </c>
    </row>
    <row r="47">
      <c r="A47" s="75">
        <f t="shared" si="2"/>
        <v>46</v>
      </c>
      <c r="B47" s="73">
        <v>1.0</v>
      </c>
      <c r="C47" s="74">
        <f>if(Raw!D47="below 18",1,IF(Raw!D47="18-25",1,2))</f>
        <v>1</v>
      </c>
      <c r="D47" s="73">
        <v>3.0</v>
      </c>
      <c r="E47" s="73">
        <v>2.0</v>
      </c>
      <c r="F47" s="73">
        <v>1.0</v>
      </c>
      <c r="G47" s="73">
        <v>3.0</v>
      </c>
      <c r="H47" s="73">
        <v>4.0</v>
      </c>
      <c r="I47" s="11">
        <v>3.0</v>
      </c>
      <c r="J47" s="73">
        <v>1.0</v>
      </c>
      <c r="K47" s="10">
        <v>1.0</v>
      </c>
      <c r="L47" s="11">
        <v>0.0</v>
      </c>
      <c r="M47" s="11">
        <v>1.0</v>
      </c>
      <c r="N47" s="11">
        <v>2.0</v>
      </c>
      <c r="O47" s="75">
        <f t="shared" si="4"/>
        <v>1</v>
      </c>
      <c r="P47" s="11">
        <v>3.0</v>
      </c>
      <c r="Q47" s="11">
        <v>1.0</v>
      </c>
      <c r="R47" s="11">
        <v>0.0</v>
      </c>
    </row>
    <row r="48">
      <c r="A48" s="75">
        <f t="shared" si="2"/>
        <v>47</v>
      </c>
      <c r="B48" s="73">
        <v>2.0</v>
      </c>
      <c r="C48" s="74">
        <f>if(Raw!D48="below 18",1,IF(Raw!D48="18-25",1,2))</f>
        <v>2</v>
      </c>
      <c r="D48" s="73">
        <v>1.0</v>
      </c>
      <c r="E48" s="73">
        <v>2.0</v>
      </c>
      <c r="F48" s="73">
        <v>2.0</v>
      </c>
      <c r="G48" s="73">
        <v>1.0</v>
      </c>
      <c r="H48" s="73">
        <v>3.0</v>
      </c>
      <c r="I48" s="11">
        <v>3.0</v>
      </c>
      <c r="J48" s="73">
        <v>3.0</v>
      </c>
      <c r="K48" s="10">
        <v>4.0</v>
      </c>
      <c r="L48" s="11">
        <v>2.0</v>
      </c>
      <c r="M48" s="11">
        <v>2.0</v>
      </c>
      <c r="N48" s="11">
        <v>2.0</v>
      </c>
      <c r="O48" s="75">
        <f t="shared" si="4"/>
        <v>1</v>
      </c>
      <c r="P48" s="11">
        <v>0.0</v>
      </c>
      <c r="Q48" s="11">
        <v>0.0</v>
      </c>
      <c r="R48" s="11">
        <v>0.0</v>
      </c>
    </row>
    <row r="49">
      <c r="A49" s="75">
        <f t="shared" si="2"/>
        <v>48</v>
      </c>
      <c r="B49" s="73">
        <v>1.0</v>
      </c>
      <c r="C49" s="74">
        <f>if(Raw!D49="below 18",1,IF(Raw!D49="18-25",1,2))</f>
        <v>2</v>
      </c>
      <c r="D49" s="73">
        <v>4.0</v>
      </c>
      <c r="E49" s="73">
        <v>2.0</v>
      </c>
      <c r="F49" s="73">
        <v>1.0</v>
      </c>
      <c r="G49" s="73">
        <v>1.0</v>
      </c>
      <c r="H49" s="73">
        <v>1.0</v>
      </c>
      <c r="I49" s="11">
        <v>1.0</v>
      </c>
      <c r="J49" s="73">
        <v>3.0</v>
      </c>
      <c r="K49" s="10">
        <v>4.0</v>
      </c>
      <c r="L49" s="11">
        <v>1.0</v>
      </c>
      <c r="M49" s="11">
        <v>1.0</v>
      </c>
      <c r="N49" s="11">
        <v>1.0</v>
      </c>
      <c r="O49" s="75">
        <f t="shared" si="4"/>
        <v>1</v>
      </c>
      <c r="P49" s="11">
        <v>1.0</v>
      </c>
      <c r="Q49" s="11">
        <v>1.0</v>
      </c>
      <c r="R49" s="11">
        <v>1.0</v>
      </c>
    </row>
    <row r="50">
      <c r="A50" s="75">
        <f t="shared" si="2"/>
        <v>49</v>
      </c>
      <c r="B50" s="73">
        <v>2.0</v>
      </c>
      <c r="C50" s="74">
        <f>if(Raw!D50="below 18",1,IF(Raw!D50="18-25",1,2))</f>
        <v>1</v>
      </c>
      <c r="D50" s="73">
        <v>1.0</v>
      </c>
      <c r="E50" s="73">
        <v>1.0</v>
      </c>
      <c r="F50" s="73">
        <v>2.0</v>
      </c>
      <c r="G50" s="73">
        <v>1.0</v>
      </c>
      <c r="H50" s="73">
        <v>2.0</v>
      </c>
      <c r="I50" s="11">
        <v>3.0</v>
      </c>
      <c r="J50" s="73">
        <v>2.0</v>
      </c>
      <c r="K50" s="10">
        <v>4.0</v>
      </c>
      <c r="L50" s="11">
        <v>1.0</v>
      </c>
      <c r="M50" s="11">
        <v>1.0</v>
      </c>
      <c r="N50" s="11">
        <v>1.0</v>
      </c>
      <c r="O50" s="75">
        <f t="shared" si="4"/>
        <v>1</v>
      </c>
      <c r="P50" s="11">
        <v>1.0</v>
      </c>
      <c r="Q50" s="11">
        <v>1.0</v>
      </c>
      <c r="R50" s="11">
        <v>0.0</v>
      </c>
    </row>
    <row r="51">
      <c r="A51" s="75">
        <f t="shared" si="2"/>
        <v>50</v>
      </c>
      <c r="B51" s="73">
        <v>2.0</v>
      </c>
      <c r="C51" s="74">
        <f>if(Raw!D51="below 18",1,IF(Raw!D51="18-25",1,2))</f>
        <v>1</v>
      </c>
      <c r="D51" s="73">
        <v>1.0</v>
      </c>
      <c r="E51" s="73">
        <v>1.0</v>
      </c>
      <c r="F51" s="73">
        <v>2.0</v>
      </c>
      <c r="G51" s="73">
        <v>1.0</v>
      </c>
      <c r="H51" s="73">
        <v>1.0</v>
      </c>
      <c r="I51" s="11">
        <v>1.0</v>
      </c>
      <c r="J51" s="73">
        <v>1.0</v>
      </c>
      <c r="K51" s="10">
        <v>2.0</v>
      </c>
      <c r="L51" s="11">
        <v>2.0</v>
      </c>
      <c r="M51" s="11">
        <v>0.0</v>
      </c>
      <c r="N51" s="11">
        <v>2.0</v>
      </c>
      <c r="O51" s="75">
        <f t="shared" si="4"/>
        <v>1</v>
      </c>
      <c r="P51" s="11">
        <v>0.0</v>
      </c>
      <c r="Q51" s="11">
        <v>3.0</v>
      </c>
      <c r="R51" s="11">
        <v>0.0</v>
      </c>
    </row>
    <row r="52">
      <c r="A52" s="75">
        <f t="shared" si="2"/>
        <v>51</v>
      </c>
      <c r="B52" s="73">
        <v>2.0</v>
      </c>
      <c r="C52" s="74">
        <f>if(Raw!D52="below 18",1,IF(Raw!D52="18-25",1,2))</f>
        <v>1</v>
      </c>
      <c r="D52" s="73">
        <v>1.0</v>
      </c>
      <c r="E52" s="73">
        <v>2.0</v>
      </c>
      <c r="F52" s="73">
        <v>2.0</v>
      </c>
      <c r="G52" s="73">
        <v>3.0</v>
      </c>
      <c r="H52" s="73">
        <v>1.0</v>
      </c>
      <c r="I52" s="11">
        <v>1.0</v>
      </c>
      <c r="J52" s="73">
        <v>4.0</v>
      </c>
      <c r="K52" s="10">
        <v>1.0</v>
      </c>
      <c r="L52" s="11">
        <v>0.0</v>
      </c>
      <c r="M52" s="11">
        <v>1.0</v>
      </c>
      <c r="N52" s="11">
        <v>1.0</v>
      </c>
      <c r="O52" s="75">
        <f t="shared" si="4"/>
        <v>1</v>
      </c>
      <c r="P52" s="11">
        <v>2.0</v>
      </c>
      <c r="Q52" s="11">
        <v>1.0</v>
      </c>
      <c r="R52" s="11">
        <v>1.0</v>
      </c>
    </row>
    <row r="53">
      <c r="A53" s="75">
        <f t="shared" si="2"/>
        <v>52</v>
      </c>
      <c r="B53" s="73">
        <v>1.0</v>
      </c>
      <c r="C53" s="74">
        <f>if(Raw!D53="below 18",1,IF(Raw!D53="18-25",1,2))</f>
        <v>2</v>
      </c>
      <c r="D53" s="73">
        <v>5.0</v>
      </c>
      <c r="E53" s="73">
        <v>1.0</v>
      </c>
      <c r="F53" s="73">
        <v>1.0</v>
      </c>
      <c r="G53" s="73">
        <v>1.0</v>
      </c>
      <c r="H53" s="73">
        <v>2.0</v>
      </c>
      <c r="I53" s="11">
        <v>4.0</v>
      </c>
      <c r="J53" s="73">
        <v>1.0</v>
      </c>
      <c r="K53" s="10">
        <v>1.0</v>
      </c>
      <c r="L53" s="11">
        <v>0.0</v>
      </c>
      <c r="M53" s="11">
        <v>1.0</v>
      </c>
      <c r="N53" s="11">
        <v>2.0</v>
      </c>
      <c r="O53" s="75">
        <f t="shared" si="4"/>
        <v>1</v>
      </c>
      <c r="P53" s="11">
        <v>2.0</v>
      </c>
      <c r="Q53" s="11">
        <v>1.0</v>
      </c>
      <c r="R53" s="11">
        <v>0.0</v>
      </c>
    </row>
    <row r="54">
      <c r="A54" s="75">
        <f t="shared" si="2"/>
        <v>53</v>
      </c>
      <c r="B54" s="73">
        <v>2.0</v>
      </c>
      <c r="C54" s="74">
        <f>if(Raw!D54="below 18",1,IF(Raw!D54="18-25",1,2))</f>
        <v>2</v>
      </c>
      <c r="D54" s="73">
        <v>5.0</v>
      </c>
      <c r="E54" s="73">
        <v>2.0</v>
      </c>
      <c r="F54" s="73">
        <v>2.0</v>
      </c>
      <c r="G54" s="73">
        <v>3.0</v>
      </c>
      <c r="H54" s="73">
        <v>1.0</v>
      </c>
      <c r="I54" s="11">
        <v>2.0</v>
      </c>
      <c r="J54" s="73">
        <v>3.0</v>
      </c>
      <c r="K54" s="21"/>
      <c r="L54" s="11">
        <v>2.0</v>
      </c>
      <c r="M54" s="11">
        <v>1.0</v>
      </c>
      <c r="N54" s="11">
        <v>1.0</v>
      </c>
      <c r="O54" s="75">
        <f t="shared" si="4"/>
        <v>1</v>
      </c>
      <c r="P54" s="11">
        <v>0.0</v>
      </c>
      <c r="Q54" s="11">
        <v>3.0</v>
      </c>
      <c r="R54" s="11">
        <v>0.0</v>
      </c>
    </row>
    <row r="55">
      <c r="A55" s="75">
        <f t="shared" si="2"/>
        <v>54</v>
      </c>
      <c r="B55" s="73">
        <v>2.0</v>
      </c>
      <c r="C55" s="74">
        <f>if(Raw!D55="below 18",1,IF(Raw!D55="18-25",1,2))</f>
        <v>2</v>
      </c>
      <c r="D55" s="73">
        <v>5.0</v>
      </c>
      <c r="E55" s="73">
        <v>2.0</v>
      </c>
      <c r="F55" s="73">
        <v>2.0</v>
      </c>
      <c r="G55" s="73">
        <v>3.0</v>
      </c>
      <c r="H55" s="73">
        <v>5.0</v>
      </c>
      <c r="I55" s="11">
        <v>4.0</v>
      </c>
      <c r="J55" s="73">
        <v>1.0</v>
      </c>
      <c r="K55" s="10">
        <v>4.0</v>
      </c>
      <c r="L55" s="11">
        <v>1.0</v>
      </c>
      <c r="M55" s="11">
        <v>1.0</v>
      </c>
      <c r="N55" s="11">
        <v>1.0</v>
      </c>
      <c r="O55" s="75">
        <f t="shared" si="4"/>
        <v>1</v>
      </c>
      <c r="P55" s="11">
        <v>0.0</v>
      </c>
      <c r="Q55" s="11">
        <v>0.0</v>
      </c>
      <c r="R55" s="11">
        <v>0.0</v>
      </c>
    </row>
    <row r="56">
      <c r="A56" s="75">
        <f t="shared" si="2"/>
        <v>55</v>
      </c>
      <c r="B56" s="73">
        <v>2.0</v>
      </c>
      <c r="C56" s="74">
        <f>if(Raw!D56="below 18",1,IF(Raw!D56="18-25",1,2))</f>
        <v>1</v>
      </c>
      <c r="D56" s="73">
        <v>5.0</v>
      </c>
      <c r="E56" s="73">
        <v>2.0</v>
      </c>
      <c r="F56" s="73">
        <v>3.0</v>
      </c>
      <c r="G56" s="73">
        <v>1.0</v>
      </c>
      <c r="H56" s="73">
        <v>4.0</v>
      </c>
      <c r="I56" s="11">
        <v>4.0</v>
      </c>
      <c r="J56" s="73">
        <v>2.0</v>
      </c>
      <c r="K56" s="10">
        <v>1.0</v>
      </c>
      <c r="L56" s="11">
        <v>0.0</v>
      </c>
      <c r="M56" s="11">
        <v>1.0</v>
      </c>
      <c r="N56" s="11">
        <v>1.0</v>
      </c>
      <c r="O56" s="75">
        <f t="shared" si="4"/>
        <v>1</v>
      </c>
      <c r="P56" s="11">
        <v>1.0</v>
      </c>
      <c r="Q56" s="11">
        <v>1.0</v>
      </c>
      <c r="R56" s="11">
        <v>0.0</v>
      </c>
    </row>
    <row r="57">
      <c r="A57" s="75">
        <f t="shared" si="2"/>
        <v>56</v>
      </c>
      <c r="B57" s="73">
        <v>2.0</v>
      </c>
      <c r="C57" s="74">
        <f>if(Raw!D57="below 18",1,IF(Raw!D57="18-25",1,2))</f>
        <v>1</v>
      </c>
      <c r="D57" s="73">
        <v>1.0</v>
      </c>
      <c r="E57" s="73">
        <v>2.0</v>
      </c>
      <c r="F57" s="73">
        <v>2.0</v>
      </c>
      <c r="G57" s="73">
        <v>1.0</v>
      </c>
      <c r="H57" s="73">
        <v>1.0</v>
      </c>
      <c r="I57" s="11">
        <v>3.0</v>
      </c>
      <c r="J57" s="73">
        <v>4.0</v>
      </c>
      <c r="K57" s="10">
        <v>2.0</v>
      </c>
      <c r="L57" s="11">
        <v>1.0</v>
      </c>
      <c r="M57" s="11">
        <v>0.0</v>
      </c>
      <c r="N57" s="11">
        <v>1.0</v>
      </c>
      <c r="O57" s="75">
        <f t="shared" si="4"/>
        <v>1</v>
      </c>
      <c r="P57" s="11">
        <v>1.0</v>
      </c>
      <c r="Q57" s="11">
        <v>1.0</v>
      </c>
      <c r="R57" s="11">
        <v>0.0</v>
      </c>
    </row>
    <row r="58">
      <c r="A58" s="75">
        <f t="shared" si="2"/>
        <v>57</v>
      </c>
      <c r="B58" s="73">
        <v>1.0</v>
      </c>
      <c r="C58" s="74">
        <f>if(Raw!D58="below 18",1,IF(Raw!D58="18-25",1,2))</f>
        <v>2</v>
      </c>
      <c r="D58" s="73">
        <v>2.0</v>
      </c>
      <c r="E58" s="73">
        <v>2.0</v>
      </c>
      <c r="F58" s="73">
        <v>2.0</v>
      </c>
      <c r="G58" s="73">
        <v>3.0</v>
      </c>
      <c r="H58" s="73">
        <v>4.0</v>
      </c>
      <c r="I58" s="11">
        <v>2.0</v>
      </c>
      <c r="J58" s="73">
        <v>3.0</v>
      </c>
      <c r="K58" s="10">
        <v>2.0</v>
      </c>
      <c r="L58" s="11">
        <v>2.0</v>
      </c>
      <c r="M58" s="11">
        <v>0.0</v>
      </c>
      <c r="N58" s="11">
        <v>1.0</v>
      </c>
      <c r="O58" s="75">
        <f t="shared" si="4"/>
        <v>1</v>
      </c>
      <c r="P58" s="11">
        <v>0.0</v>
      </c>
      <c r="Q58" s="11">
        <v>3.0</v>
      </c>
      <c r="R58" s="11">
        <v>0.0</v>
      </c>
    </row>
    <row r="59">
      <c r="A59" s="75">
        <f t="shared" si="2"/>
        <v>58</v>
      </c>
      <c r="B59" s="73">
        <v>2.0</v>
      </c>
      <c r="C59" s="74">
        <f>if(Raw!D59="below 18",1,IF(Raw!D59="18-25",1,2))</f>
        <v>1</v>
      </c>
      <c r="D59" s="73">
        <v>1.0</v>
      </c>
      <c r="E59" s="73">
        <v>1.0</v>
      </c>
      <c r="F59" s="73">
        <v>2.0</v>
      </c>
      <c r="G59" s="73">
        <v>1.0</v>
      </c>
      <c r="H59" s="73">
        <v>1.0</v>
      </c>
      <c r="I59" s="11">
        <v>3.0</v>
      </c>
      <c r="J59" s="73">
        <v>3.0</v>
      </c>
      <c r="K59" s="10">
        <v>1.0</v>
      </c>
      <c r="L59" s="11">
        <v>0.0</v>
      </c>
      <c r="M59" s="11">
        <v>2.0</v>
      </c>
      <c r="N59" s="11">
        <v>2.0</v>
      </c>
      <c r="O59" s="75">
        <f t="shared" si="4"/>
        <v>1</v>
      </c>
      <c r="P59" s="11">
        <v>3.0</v>
      </c>
      <c r="Q59" s="11">
        <v>0.0</v>
      </c>
      <c r="R59" s="11">
        <v>0.0</v>
      </c>
    </row>
    <row r="60">
      <c r="A60" s="75">
        <f t="shared" si="2"/>
        <v>59</v>
      </c>
      <c r="B60" s="73">
        <v>1.0</v>
      </c>
      <c r="C60" s="74">
        <f>if(Raw!D60="below 18",1,IF(Raw!D60="18-25",1,2))</f>
        <v>2</v>
      </c>
      <c r="D60" s="73">
        <v>4.0</v>
      </c>
      <c r="E60" s="73">
        <v>2.0</v>
      </c>
      <c r="F60" s="73">
        <v>2.0</v>
      </c>
      <c r="G60" s="73">
        <v>3.0</v>
      </c>
      <c r="H60" s="73">
        <v>1.0</v>
      </c>
      <c r="I60" s="11">
        <v>1.0</v>
      </c>
      <c r="J60" s="73">
        <v>3.0</v>
      </c>
      <c r="K60" s="10">
        <v>2.0</v>
      </c>
      <c r="L60" s="11">
        <v>2.0</v>
      </c>
      <c r="M60" s="11">
        <v>0.0</v>
      </c>
      <c r="N60" s="11">
        <v>2.0</v>
      </c>
      <c r="O60" s="75">
        <f t="shared" si="4"/>
        <v>1</v>
      </c>
      <c r="P60" s="11">
        <v>0.0</v>
      </c>
      <c r="Q60" s="11">
        <v>3.0</v>
      </c>
      <c r="R60" s="11">
        <v>0.0</v>
      </c>
    </row>
    <row r="61">
      <c r="A61" s="75">
        <f t="shared" si="2"/>
        <v>60</v>
      </c>
      <c r="B61" s="73">
        <v>2.0</v>
      </c>
      <c r="C61" s="74">
        <f>if(Raw!D61="below 18",1,IF(Raw!D61="18-25",1,2))</f>
        <v>1</v>
      </c>
      <c r="D61" s="73">
        <v>1.0</v>
      </c>
      <c r="E61" s="73">
        <v>2.0</v>
      </c>
      <c r="F61" s="73">
        <v>2.0</v>
      </c>
      <c r="G61" s="73">
        <v>4.0</v>
      </c>
      <c r="H61" s="73">
        <v>0.0</v>
      </c>
      <c r="I61" s="11">
        <v>0.0</v>
      </c>
      <c r="J61" s="73">
        <v>0.0</v>
      </c>
      <c r="K61" s="21"/>
    </row>
    <row r="62">
      <c r="A62" s="75">
        <f t="shared" si="2"/>
        <v>61</v>
      </c>
      <c r="B62" s="73">
        <v>2.0</v>
      </c>
      <c r="C62" s="74">
        <f>if(Raw!D62="below 18",1,IF(Raw!D62="18-25",1,2))</f>
        <v>2</v>
      </c>
      <c r="D62" s="73">
        <v>5.0</v>
      </c>
      <c r="E62" s="73">
        <v>4.0</v>
      </c>
      <c r="F62" s="73">
        <v>2.0</v>
      </c>
      <c r="G62" s="73">
        <v>1.0</v>
      </c>
      <c r="H62" s="73">
        <v>2.0</v>
      </c>
      <c r="I62" s="11">
        <v>2.0</v>
      </c>
      <c r="J62" s="73">
        <v>1.0</v>
      </c>
      <c r="K62" s="10">
        <v>2.0</v>
      </c>
      <c r="L62" s="11">
        <v>2.0</v>
      </c>
      <c r="M62" s="11">
        <v>0.0</v>
      </c>
      <c r="N62" s="11">
        <v>2.0</v>
      </c>
      <c r="O62" s="75">
        <f t="shared" ref="O62:O65" si="5">IF(OR(K62=2,M62=1,M62=2),1,0)</f>
        <v>1</v>
      </c>
      <c r="P62" s="11">
        <v>0.0</v>
      </c>
      <c r="Q62" s="11">
        <v>3.0</v>
      </c>
      <c r="R62" s="11">
        <v>0.0</v>
      </c>
    </row>
    <row r="63">
      <c r="A63" s="75">
        <f t="shared" si="2"/>
        <v>62</v>
      </c>
      <c r="B63" s="73">
        <v>2.0</v>
      </c>
      <c r="C63" s="74">
        <f>if(Raw!D63="below 18",1,IF(Raw!D63="18-25",1,2))</f>
        <v>1</v>
      </c>
      <c r="D63" s="73">
        <v>1.0</v>
      </c>
      <c r="E63" s="73">
        <v>2.0</v>
      </c>
      <c r="F63" s="73">
        <v>2.0</v>
      </c>
      <c r="G63" s="73">
        <v>1.0</v>
      </c>
      <c r="H63" s="73">
        <v>1.0</v>
      </c>
      <c r="I63" s="11">
        <v>1.0</v>
      </c>
      <c r="J63" s="73">
        <v>3.0</v>
      </c>
      <c r="K63" s="10">
        <v>2.0</v>
      </c>
      <c r="L63" s="11">
        <v>1.0</v>
      </c>
      <c r="M63" s="11">
        <v>0.0</v>
      </c>
      <c r="N63" s="11">
        <v>1.0</v>
      </c>
      <c r="O63" s="75">
        <f t="shared" si="5"/>
        <v>1</v>
      </c>
      <c r="P63" s="11">
        <v>1.0</v>
      </c>
      <c r="Q63" s="11">
        <v>2.0</v>
      </c>
      <c r="R63" s="11">
        <v>0.0</v>
      </c>
    </row>
    <row r="64">
      <c r="A64" s="75">
        <f t="shared" si="2"/>
        <v>63</v>
      </c>
      <c r="B64" s="73">
        <v>1.0</v>
      </c>
      <c r="C64" s="74">
        <f>if(Raw!D64="below 18",1,IF(Raw!D64="18-25",1,2))</f>
        <v>1</v>
      </c>
      <c r="D64" s="73">
        <v>4.0</v>
      </c>
      <c r="E64" s="73">
        <v>2.0</v>
      </c>
      <c r="F64" s="73">
        <v>2.0</v>
      </c>
      <c r="G64" s="73">
        <v>1.0</v>
      </c>
      <c r="H64" s="73">
        <v>1.0</v>
      </c>
      <c r="I64" s="11">
        <v>1.0</v>
      </c>
      <c r="J64" s="73">
        <v>4.0</v>
      </c>
      <c r="K64" s="10">
        <v>4.0</v>
      </c>
      <c r="L64" s="11">
        <v>1.0</v>
      </c>
      <c r="M64" s="11">
        <v>1.0</v>
      </c>
      <c r="N64" s="11">
        <v>2.0</v>
      </c>
      <c r="O64" s="75">
        <f t="shared" si="5"/>
        <v>1</v>
      </c>
      <c r="P64" s="11">
        <v>2.0</v>
      </c>
      <c r="Q64" s="11">
        <v>1.0</v>
      </c>
      <c r="R64" s="11">
        <v>1.0</v>
      </c>
    </row>
    <row r="65">
      <c r="A65" s="75">
        <f t="shared" si="2"/>
        <v>64</v>
      </c>
      <c r="B65" s="73">
        <v>1.0</v>
      </c>
      <c r="C65" s="74">
        <f>if(Raw!D65="below 18",1,IF(Raw!D65="18-25",1,2))</f>
        <v>1</v>
      </c>
      <c r="D65" s="73">
        <v>1.0</v>
      </c>
      <c r="E65" s="73">
        <v>1.0</v>
      </c>
      <c r="F65" s="73">
        <v>1.0</v>
      </c>
      <c r="G65" s="73">
        <v>1.0</v>
      </c>
      <c r="H65" s="73">
        <v>2.0</v>
      </c>
      <c r="I65" s="11">
        <v>1.0</v>
      </c>
      <c r="J65" s="73">
        <v>1.0</v>
      </c>
      <c r="K65" s="10">
        <v>4.0</v>
      </c>
      <c r="L65" s="11">
        <v>1.0</v>
      </c>
      <c r="M65" s="11">
        <v>1.0</v>
      </c>
      <c r="N65" s="11">
        <v>1.0</v>
      </c>
      <c r="O65" s="75">
        <f t="shared" si="5"/>
        <v>1</v>
      </c>
      <c r="P65" s="11">
        <v>1.0</v>
      </c>
      <c r="Q65" s="11">
        <v>0.0</v>
      </c>
      <c r="R65" s="11">
        <v>0.0</v>
      </c>
    </row>
    <row r="66">
      <c r="A66" s="75">
        <f t="shared" si="2"/>
        <v>65</v>
      </c>
      <c r="B66" s="73">
        <v>1.0</v>
      </c>
      <c r="C66" s="74">
        <f>if(Raw!D66="below 18",1,IF(Raw!D66="18-25",1,2))</f>
        <v>1</v>
      </c>
      <c r="D66" s="73">
        <v>1.0</v>
      </c>
      <c r="E66" s="73">
        <v>1.0</v>
      </c>
      <c r="F66" s="73">
        <v>4.0</v>
      </c>
      <c r="G66" s="73">
        <v>2.0</v>
      </c>
      <c r="H66" s="73">
        <v>0.0</v>
      </c>
      <c r="I66" s="73">
        <v>0.0</v>
      </c>
      <c r="J66" s="73">
        <v>0.0</v>
      </c>
      <c r="K66" s="21"/>
    </row>
    <row r="67">
      <c r="A67" s="75">
        <f t="shared" si="2"/>
        <v>66</v>
      </c>
      <c r="B67" s="73">
        <v>2.0</v>
      </c>
      <c r="C67" s="74">
        <f>if(Raw!D67="below 18",1,IF(Raw!D67="18-25",1,2))</f>
        <v>1</v>
      </c>
      <c r="D67" s="73">
        <v>1.0</v>
      </c>
      <c r="E67" s="73">
        <v>1.0</v>
      </c>
      <c r="F67" s="73">
        <v>2.0</v>
      </c>
      <c r="G67" s="73">
        <v>1.0</v>
      </c>
      <c r="H67" s="73">
        <v>2.0</v>
      </c>
      <c r="I67" s="11">
        <v>1.0</v>
      </c>
      <c r="J67" s="73">
        <v>2.0</v>
      </c>
      <c r="K67" s="10">
        <v>4.0</v>
      </c>
      <c r="L67" s="11">
        <v>2.0</v>
      </c>
      <c r="M67" s="11">
        <v>2.0</v>
      </c>
      <c r="N67" s="11">
        <v>2.0</v>
      </c>
      <c r="O67" s="75">
        <f t="shared" ref="O67:O73" si="6">IF(OR(K67=2,M67=1,M67=2),1,0)</f>
        <v>1</v>
      </c>
      <c r="P67" s="11">
        <v>1.0</v>
      </c>
      <c r="Q67" s="11">
        <v>0.0</v>
      </c>
      <c r="R67" s="11">
        <v>0.0</v>
      </c>
    </row>
    <row r="68">
      <c r="A68" s="75">
        <f t="shared" si="2"/>
        <v>67</v>
      </c>
      <c r="B68" s="73">
        <v>1.0</v>
      </c>
      <c r="C68" s="74">
        <f>if(Raw!D68="below 18",1,IF(Raw!D68="18-25",1,2))</f>
        <v>1</v>
      </c>
      <c r="D68" s="73">
        <v>1.0</v>
      </c>
      <c r="E68" s="73">
        <v>1.0</v>
      </c>
      <c r="F68" s="73">
        <v>3.0</v>
      </c>
      <c r="G68" s="73">
        <v>1.0</v>
      </c>
      <c r="H68" s="73">
        <v>1.0</v>
      </c>
      <c r="I68" s="11">
        <v>1.0</v>
      </c>
      <c r="J68" s="73">
        <v>2.0</v>
      </c>
      <c r="K68" s="10">
        <v>4.0</v>
      </c>
      <c r="L68" s="11">
        <v>1.0</v>
      </c>
      <c r="M68" s="11">
        <v>1.0</v>
      </c>
      <c r="N68" s="11">
        <v>2.0</v>
      </c>
      <c r="O68" s="75">
        <f t="shared" si="6"/>
        <v>1</v>
      </c>
      <c r="P68" s="11">
        <v>2.0</v>
      </c>
      <c r="Q68" s="11">
        <v>0.0</v>
      </c>
      <c r="R68" s="11">
        <v>0.0</v>
      </c>
    </row>
    <row r="69">
      <c r="A69" s="75">
        <f t="shared" si="2"/>
        <v>68</v>
      </c>
      <c r="B69" s="73">
        <v>2.0</v>
      </c>
      <c r="C69" s="74">
        <f>if(Raw!D69="below 18",1,IF(Raw!D69="18-25",1,2))</f>
        <v>1</v>
      </c>
      <c r="D69" s="73">
        <v>1.0</v>
      </c>
      <c r="E69" s="73">
        <v>2.0</v>
      </c>
      <c r="F69" s="73">
        <v>2.0</v>
      </c>
      <c r="G69" s="73">
        <v>1.0</v>
      </c>
      <c r="H69" s="73">
        <v>1.0</v>
      </c>
      <c r="I69" s="11">
        <v>1.0</v>
      </c>
      <c r="J69" s="73">
        <v>2.0</v>
      </c>
      <c r="K69" s="10">
        <v>4.0</v>
      </c>
      <c r="L69" s="11">
        <v>2.0</v>
      </c>
      <c r="M69" s="11">
        <v>2.0</v>
      </c>
      <c r="N69" s="11">
        <v>2.0</v>
      </c>
      <c r="O69" s="75">
        <f t="shared" si="6"/>
        <v>1</v>
      </c>
      <c r="P69" s="11">
        <v>0.0</v>
      </c>
      <c r="Q69" s="11">
        <v>0.0</v>
      </c>
      <c r="R69" s="11">
        <v>0.0</v>
      </c>
    </row>
    <row r="70">
      <c r="A70" s="75">
        <f t="shared" si="2"/>
        <v>69</v>
      </c>
      <c r="B70" s="73">
        <v>1.0</v>
      </c>
      <c r="C70" s="74">
        <f>if(Raw!D70="below 18",1,IF(Raw!D70="18-25",1,2))</f>
        <v>2</v>
      </c>
      <c r="D70" s="73">
        <v>2.0</v>
      </c>
      <c r="E70" s="73">
        <v>2.0</v>
      </c>
      <c r="F70" s="73">
        <v>2.0</v>
      </c>
      <c r="G70" s="73">
        <v>1.0</v>
      </c>
      <c r="H70" s="73">
        <v>1.0</v>
      </c>
      <c r="I70" s="11">
        <v>1.0</v>
      </c>
      <c r="J70" s="73">
        <v>3.0</v>
      </c>
      <c r="K70" s="10">
        <v>4.0</v>
      </c>
      <c r="L70" s="11">
        <v>1.0</v>
      </c>
      <c r="M70" s="11">
        <v>2.0</v>
      </c>
      <c r="N70" s="11">
        <v>1.0</v>
      </c>
      <c r="O70" s="75">
        <f t="shared" si="6"/>
        <v>1</v>
      </c>
      <c r="P70" s="11">
        <v>0.0</v>
      </c>
      <c r="Q70" s="11">
        <v>0.0</v>
      </c>
      <c r="R70" s="11">
        <v>0.0</v>
      </c>
    </row>
    <row r="71">
      <c r="A71" s="75">
        <f t="shared" si="2"/>
        <v>70</v>
      </c>
      <c r="B71" s="73">
        <v>2.0</v>
      </c>
      <c r="C71" s="74">
        <f>if(Raw!D71="below 18",1,IF(Raw!D71="18-25",1,2))</f>
        <v>2</v>
      </c>
      <c r="D71" s="73">
        <v>1.0</v>
      </c>
      <c r="E71" s="73">
        <v>2.0</v>
      </c>
      <c r="F71" s="73">
        <v>4.0</v>
      </c>
      <c r="G71" s="73">
        <v>1.0</v>
      </c>
      <c r="H71" s="73">
        <v>1.0</v>
      </c>
      <c r="I71" s="11">
        <v>1.0</v>
      </c>
      <c r="J71" s="73">
        <v>2.0</v>
      </c>
      <c r="K71" s="10">
        <v>4.0</v>
      </c>
      <c r="L71" s="11">
        <v>1.0</v>
      </c>
      <c r="M71" s="11">
        <v>1.0</v>
      </c>
      <c r="N71" s="11">
        <v>1.0</v>
      </c>
      <c r="O71" s="75">
        <f t="shared" si="6"/>
        <v>1</v>
      </c>
      <c r="P71" s="11">
        <v>3.0</v>
      </c>
      <c r="Q71" s="11">
        <v>1.0</v>
      </c>
      <c r="R71" s="11">
        <v>1.0</v>
      </c>
    </row>
    <row r="72">
      <c r="A72" s="75">
        <f t="shared" si="2"/>
        <v>71</v>
      </c>
      <c r="B72" s="73">
        <v>1.0</v>
      </c>
      <c r="C72" s="74">
        <f>if(Raw!D72="below 18",1,IF(Raw!D72="18-25",1,2))</f>
        <v>1</v>
      </c>
      <c r="D72" s="73">
        <v>1.0</v>
      </c>
      <c r="E72" s="73">
        <v>2.0</v>
      </c>
      <c r="F72" s="73">
        <v>1.0</v>
      </c>
      <c r="G72" s="73">
        <v>1.0</v>
      </c>
      <c r="H72" s="73">
        <v>2.0</v>
      </c>
      <c r="I72" s="11">
        <v>1.0</v>
      </c>
      <c r="J72" s="73">
        <v>3.0</v>
      </c>
      <c r="K72" s="10">
        <v>4.0</v>
      </c>
      <c r="L72" s="11">
        <v>1.0</v>
      </c>
      <c r="M72" s="11">
        <v>1.0</v>
      </c>
      <c r="N72" s="11">
        <v>2.0</v>
      </c>
      <c r="O72" s="75">
        <f t="shared" si="6"/>
        <v>1</v>
      </c>
      <c r="P72" s="11">
        <v>1.0</v>
      </c>
      <c r="Q72" s="11">
        <v>0.0</v>
      </c>
      <c r="R72" s="11">
        <v>0.0</v>
      </c>
    </row>
    <row r="73">
      <c r="A73" s="75">
        <f t="shared" si="2"/>
        <v>72</v>
      </c>
      <c r="B73" s="73">
        <v>1.0</v>
      </c>
      <c r="C73" s="74">
        <f>if(Raw!D73="below 18",1,IF(Raw!D73="18-25",1,2))</f>
        <v>1</v>
      </c>
      <c r="D73" s="73">
        <v>1.0</v>
      </c>
      <c r="E73" s="73">
        <v>1.0</v>
      </c>
      <c r="F73" s="73">
        <v>1.0</v>
      </c>
      <c r="G73" s="73">
        <v>3.0</v>
      </c>
      <c r="H73" s="73">
        <v>2.0</v>
      </c>
      <c r="I73" s="11">
        <v>1.0</v>
      </c>
      <c r="J73" s="73">
        <v>1.0</v>
      </c>
      <c r="K73" s="10">
        <v>4.0</v>
      </c>
      <c r="L73" s="11">
        <v>2.0</v>
      </c>
      <c r="M73" s="11">
        <v>2.0</v>
      </c>
      <c r="N73" s="11">
        <v>2.0</v>
      </c>
      <c r="O73" s="75">
        <f t="shared" si="6"/>
        <v>1</v>
      </c>
      <c r="P73" s="11">
        <v>1.0</v>
      </c>
      <c r="Q73" s="11">
        <v>1.0</v>
      </c>
      <c r="R73" s="11">
        <v>1.0</v>
      </c>
    </row>
    <row r="74">
      <c r="A74" s="75">
        <f t="shared" si="2"/>
        <v>73</v>
      </c>
      <c r="B74" s="73">
        <v>1.0</v>
      </c>
      <c r="C74" s="74">
        <f>if(Raw!D74="below 18",1,IF(Raw!D74="18-25",1,2))</f>
        <v>1</v>
      </c>
      <c r="D74" s="73">
        <v>1.0</v>
      </c>
      <c r="E74" s="73">
        <v>5.0</v>
      </c>
      <c r="F74" s="73">
        <v>3.0</v>
      </c>
      <c r="G74" s="73">
        <v>4.0</v>
      </c>
      <c r="H74" s="73">
        <v>0.0</v>
      </c>
      <c r="I74" s="73">
        <v>0.0</v>
      </c>
      <c r="J74" s="73">
        <v>0.0</v>
      </c>
      <c r="K74" s="21"/>
    </row>
    <row r="75">
      <c r="A75" s="75">
        <f t="shared" si="2"/>
        <v>74</v>
      </c>
      <c r="B75" s="73">
        <v>2.0</v>
      </c>
      <c r="C75" s="74">
        <f>if(Raw!D75="below 18",1,IF(Raw!D75="18-25",1,2))</f>
        <v>2</v>
      </c>
      <c r="D75" s="73">
        <v>5.0</v>
      </c>
      <c r="E75" s="73">
        <v>2.0</v>
      </c>
      <c r="F75" s="73">
        <v>1.0</v>
      </c>
      <c r="G75" s="73">
        <v>3.0</v>
      </c>
      <c r="H75" s="73">
        <v>5.0</v>
      </c>
      <c r="I75" s="11">
        <v>4.0</v>
      </c>
      <c r="J75" s="73">
        <v>2.0</v>
      </c>
      <c r="K75" s="10">
        <v>4.0</v>
      </c>
      <c r="L75" s="11">
        <v>1.0</v>
      </c>
      <c r="M75" s="11">
        <v>1.0</v>
      </c>
      <c r="N75" s="11">
        <v>1.0</v>
      </c>
      <c r="O75" s="75">
        <f t="shared" ref="O75:O84" si="7">IF(OR(K75=2,M75=1,M75=2),1,0)</f>
        <v>1</v>
      </c>
      <c r="P75" s="11">
        <v>0.0</v>
      </c>
      <c r="Q75" s="11">
        <v>0.0</v>
      </c>
      <c r="R75" s="11">
        <v>0.0</v>
      </c>
    </row>
    <row r="76">
      <c r="A76" s="75">
        <f t="shared" si="2"/>
        <v>75</v>
      </c>
      <c r="B76" s="73">
        <v>1.0</v>
      </c>
      <c r="C76" s="74">
        <f>if(Raw!D76="below 18",1,IF(Raw!D76="18-25",1,2))</f>
        <v>2</v>
      </c>
      <c r="D76" s="73">
        <v>4.0</v>
      </c>
      <c r="E76" s="73">
        <v>2.0</v>
      </c>
      <c r="F76" s="73">
        <v>1.0</v>
      </c>
      <c r="G76" s="73">
        <v>1.0</v>
      </c>
      <c r="H76" s="73">
        <v>2.0</v>
      </c>
      <c r="I76" s="11">
        <v>1.0</v>
      </c>
      <c r="J76" s="73">
        <v>3.0</v>
      </c>
      <c r="K76" s="10">
        <v>4.0</v>
      </c>
      <c r="L76" s="11">
        <v>2.0</v>
      </c>
      <c r="M76" s="11">
        <v>2.0</v>
      </c>
      <c r="N76" s="11">
        <v>2.0</v>
      </c>
      <c r="O76" s="75">
        <f t="shared" si="7"/>
        <v>1</v>
      </c>
      <c r="P76" s="11">
        <v>2.0</v>
      </c>
      <c r="Q76" s="11">
        <v>0.0</v>
      </c>
      <c r="R76" s="11">
        <v>0.0</v>
      </c>
    </row>
    <row r="77">
      <c r="A77" s="75">
        <f t="shared" si="2"/>
        <v>76</v>
      </c>
      <c r="B77" s="73">
        <v>1.0</v>
      </c>
      <c r="C77" s="74">
        <f>if(Raw!D77="below 18",1,IF(Raw!D77="18-25",1,2))</f>
        <v>1</v>
      </c>
      <c r="D77" s="73">
        <v>2.0</v>
      </c>
      <c r="E77" s="73">
        <v>2.0</v>
      </c>
      <c r="F77" s="73">
        <v>2.0</v>
      </c>
      <c r="G77" s="73">
        <v>3.0</v>
      </c>
      <c r="H77" s="73">
        <v>1.0</v>
      </c>
      <c r="I77" s="11">
        <v>3.0</v>
      </c>
      <c r="J77" s="73">
        <v>1.0</v>
      </c>
      <c r="K77" s="10">
        <v>3.0</v>
      </c>
      <c r="L77" s="11">
        <v>1.0</v>
      </c>
      <c r="M77" s="11">
        <v>1.0</v>
      </c>
      <c r="N77" s="11">
        <v>0.0</v>
      </c>
      <c r="O77" s="75">
        <f t="shared" si="7"/>
        <v>1</v>
      </c>
      <c r="P77" s="11">
        <v>1.0</v>
      </c>
      <c r="Q77" s="11">
        <v>1.0</v>
      </c>
      <c r="R77" s="11">
        <v>3.0</v>
      </c>
    </row>
    <row r="78">
      <c r="A78" s="75">
        <f t="shared" si="2"/>
        <v>77</v>
      </c>
      <c r="B78" s="73">
        <v>2.0</v>
      </c>
      <c r="C78" s="74">
        <f>if(Raw!D78="below 18",1,IF(Raw!D78="18-25",1,2))</f>
        <v>1</v>
      </c>
      <c r="D78" s="73">
        <v>1.0</v>
      </c>
      <c r="E78" s="73">
        <v>1.0</v>
      </c>
      <c r="F78" s="73">
        <v>2.0</v>
      </c>
      <c r="G78" s="73">
        <v>1.0</v>
      </c>
      <c r="H78" s="73">
        <v>2.0</v>
      </c>
      <c r="I78" s="11">
        <v>4.0</v>
      </c>
      <c r="J78" s="73">
        <v>3.0</v>
      </c>
      <c r="K78" s="10">
        <v>1.0</v>
      </c>
      <c r="L78" s="11">
        <v>0.0</v>
      </c>
      <c r="M78" s="11">
        <v>1.0</v>
      </c>
      <c r="N78" s="11">
        <v>1.0</v>
      </c>
      <c r="O78" s="75">
        <f t="shared" si="7"/>
        <v>1</v>
      </c>
      <c r="P78" s="11">
        <v>3.0</v>
      </c>
      <c r="Q78" s="11">
        <v>0.0</v>
      </c>
      <c r="R78" s="11">
        <v>0.0</v>
      </c>
    </row>
    <row r="79">
      <c r="A79" s="75">
        <f t="shared" si="2"/>
        <v>78</v>
      </c>
      <c r="B79" s="73">
        <v>2.0</v>
      </c>
      <c r="C79" s="74">
        <f>if(Raw!D79="below 18",1,IF(Raw!D79="18-25",1,2))</f>
        <v>1</v>
      </c>
      <c r="D79" s="73">
        <v>1.0</v>
      </c>
      <c r="E79" s="73">
        <v>2.0</v>
      </c>
      <c r="F79" s="73">
        <v>2.0</v>
      </c>
      <c r="G79" s="73">
        <v>1.0</v>
      </c>
      <c r="H79" s="73">
        <v>1.0</v>
      </c>
      <c r="I79" s="11">
        <v>3.0</v>
      </c>
      <c r="J79" s="73">
        <v>3.0</v>
      </c>
      <c r="K79" s="10">
        <v>4.0</v>
      </c>
      <c r="L79" s="11">
        <v>1.0</v>
      </c>
      <c r="M79" s="11">
        <v>1.0</v>
      </c>
      <c r="N79" s="11">
        <v>1.0</v>
      </c>
      <c r="O79" s="75">
        <f t="shared" si="7"/>
        <v>1</v>
      </c>
      <c r="P79" s="11">
        <v>2.0</v>
      </c>
      <c r="Q79" s="11">
        <v>1.0</v>
      </c>
      <c r="R79" s="11">
        <v>1.0</v>
      </c>
    </row>
    <row r="80">
      <c r="A80" s="75">
        <f t="shared" si="2"/>
        <v>79</v>
      </c>
      <c r="B80" s="73">
        <v>2.0</v>
      </c>
      <c r="C80" s="74">
        <f>if(Raw!D80="below 18",1,IF(Raw!D80="18-25",1,2))</f>
        <v>1</v>
      </c>
      <c r="D80" s="73">
        <v>1.0</v>
      </c>
      <c r="E80" s="73">
        <v>2.0</v>
      </c>
      <c r="F80" s="73">
        <v>1.0</v>
      </c>
      <c r="G80" s="73">
        <v>1.0</v>
      </c>
      <c r="H80" s="73">
        <v>2.0</v>
      </c>
      <c r="I80" s="11">
        <v>3.0</v>
      </c>
      <c r="J80" s="73">
        <v>2.0</v>
      </c>
      <c r="K80" s="10">
        <v>4.0</v>
      </c>
      <c r="L80" s="11">
        <v>1.0</v>
      </c>
      <c r="M80" s="11">
        <v>1.0</v>
      </c>
      <c r="N80" s="11">
        <v>1.0</v>
      </c>
      <c r="O80" s="75">
        <f t="shared" si="7"/>
        <v>1</v>
      </c>
      <c r="P80" s="11">
        <v>1.0</v>
      </c>
      <c r="Q80" s="11">
        <v>1.0</v>
      </c>
      <c r="R80" s="11">
        <v>1.0</v>
      </c>
    </row>
    <row r="81">
      <c r="A81" s="75">
        <f t="shared" si="2"/>
        <v>80</v>
      </c>
      <c r="B81" s="73">
        <v>2.0</v>
      </c>
      <c r="C81" s="74">
        <f>if(Raw!D81="below 18",1,IF(Raw!D81="18-25",1,2))</f>
        <v>2</v>
      </c>
      <c r="D81" s="73">
        <v>2.0</v>
      </c>
      <c r="E81" s="73">
        <v>2.0</v>
      </c>
      <c r="F81" s="73">
        <v>1.0</v>
      </c>
      <c r="G81" s="73">
        <v>1.0</v>
      </c>
      <c r="H81" s="73">
        <v>2.0</v>
      </c>
      <c r="I81" s="11">
        <v>3.0</v>
      </c>
      <c r="J81" s="73">
        <v>3.0</v>
      </c>
      <c r="K81" s="10">
        <v>4.0</v>
      </c>
      <c r="L81" s="11">
        <v>1.0</v>
      </c>
      <c r="M81" s="11">
        <v>1.0</v>
      </c>
      <c r="N81" s="11">
        <v>1.0</v>
      </c>
      <c r="O81" s="75">
        <f t="shared" si="7"/>
        <v>1</v>
      </c>
      <c r="P81" s="11">
        <v>2.0</v>
      </c>
      <c r="Q81" s="11">
        <v>1.0</v>
      </c>
      <c r="R81" s="11">
        <v>1.0</v>
      </c>
    </row>
    <row r="82">
      <c r="A82" s="75">
        <f t="shared" si="2"/>
        <v>81</v>
      </c>
      <c r="B82" s="73">
        <v>2.0</v>
      </c>
      <c r="C82" s="74">
        <f>if(Raw!D82="below 18",1,IF(Raw!D82="18-25",1,2))</f>
        <v>1</v>
      </c>
      <c r="D82" s="73">
        <v>2.0</v>
      </c>
      <c r="E82" s="73">
        <v>1.0</v>
      </c>
      <c r="F82" s="73">
        <v>2.0</v>
      </c>
      <c r="G82" s="73">
        <v>1.0</v>
      </c>
      <c r="H82" s="73">
        <v>2.0</v>
      </c>
      <c r="I82" s="11">
        <v>3.0</v>
      </c>
      <c r="J82" s="73">
        <v>3.0</v>
      </c>
      <c r="K82" s="10">
        <v>1.0</v>
      </c>
      <c r="L82" s="11">
        <v>0.0</v>
      </c>
      <c r="M82" s="11">
        <v>1.0</v>
      </c>
      <c r="N82" s="11">
        <v>1.0</v>
      </c>
      <c r="O82" s="75">
        <f t="shared" si="7"/>
        <v>1</v>
      </c>
      <c r="P82" s="11">
        <v>2.0</v>
      </c>
      <c r="Q82" s="11">
        <v>1.0</v>
      </c>
      <c r="R82" s="11">
        <v>1.0</v>
      </c>
    </row>
    <row r="83">
      <c r="A83" s="75">
        <f t="shared" si="2"/>
        <v>82</v>
      </c>
      <c r="B83" s="73">
        <v>2.0</v>
      </c>
      <c r="C83" s="74">
        <f>if(Raw!D83="below 18",1,IF(Raw!D83="18-25",1,2))</f>
        <v>2</v>
      </c>
      <c r="D83" s="73">
        <v>5.0</v>
      </c>
      <c r="E83" s="73">
        <v>2.0</v>
      </c>
      <c r="F83" s="73">
        <v>2.0</v>
      </c>
      <c r="G83" s="73">
        <v>1.0</v>
      </c>
      <c r="H83" s="73">
        <v>5.0</v>
      </c>
      <c r="I83" s="11">
        <v>1.0</v>
      </c>
      <c r="J83" s="73">
        <v>2.0</v>
      </c>
      <c r="K83" s="10">
        <v>4.0</v>
      </c>
      <c r="L83" s="11">
        <v>2.0</v>
      </c>
      <c r="M83" s="11">
        <v>2.0</v>
      </c>
      <c r="N83" s="11">
        <v>2.0</v>
      </c>
      <c r="O83" s="75">
        <f t="shared" si="7"/>
        <v>1</v>
      </c>
      <c r="P83" s="11">
        <v>2.0</v>
      </c>
      <c r="Q83" s="11">
        <v>0.0</v>
      </c>
      <c r="R83" s="11">
        <v>0.0</v>
      </c>
    </row>
    <row r="84">
      <c r="A84" s="75">
        <f t="shared" si="2"/>
        <v>83</v>
      </c>
      <c r="B84" s="73">
        <v>1.0</v>
      </c>
      <c r="C84" s="74">
        <f>if(Raw!D84="below 18",1,IF(Raw!D84="18-25",1,2))</f>
        <v>1</v>
      </c>
      <c r="D84" s="73">
        <v>1.0</v>
      </c>
      <c r="E84" s="73">
        <v>2.0</v>
      </c>
      <c r="F84" s="73">
        <v>2.0</v>
      </c>
      <c r="G84" s="73">
        <v>1.0</v>
      </c>
      <c r="H84" s="73">
        <v>1.0</v>
      </c>
      <c r="I84" s="11">
        <v>1.0</v>
      </c>
      <c r="J84" s="73">
        <v>2.0</v>
      </c>
      <c r="K84" s="10">
        <v>4.0</v>
      </c>
      <c r="L84" s="11">
        <v>1.0</v>
      </c>
      <c r="M84" s="11">
        <v>1.0</v>
      </c>
      <c r="N84" s="11">
        <v>1.0</v>
      </c>
      <c r="O84" s="75">
        <f t="shared" si="7"/>
        <v>1</v>
      </c>
      <c r="P84" s="11">
        <v>1.0</v>
      </c>
      <c r="Q84" s="11">
        <v>1.0</v>
      </c>
      <c r="R84" s="11">
        <v>1.0</v>
      </c>
    </row>
    <row r="85">
      <c r="A85" s="75">
        <f t="shared" si="2"/>
        <v>84</v>
      </c>
      <c r="B85" s="73">
        <v>2.0</v>
      </c>
      <c r="C85" s="74">
        <f>if(Raw!D85="below 18",1,IF(Raw!D85="18-25",1,2))</f>
        <v>1</v>
      </c>
      <c r="D85" s="73">
        <v>1.0</v>
      </c>
      <c r="E85" s="73">
        <v>5.0</v>
      </c>
      <c r="F85" s="73">
        <v>2.0</v>
      </c>
      <c r="G85" s="73">
        <v>2.0</v>
      </c>
      <c r="H85" s="73">
        <v>0.0</v>
      </c>
      <c r="I85" s="73">
        <v>0.0</v>
      </c>
      <c r="J85" s="73">
        <v>0.0</v>
      </c>
      <c r="K85" s="21"/>
    </row>
    <row r="86">
      <c r="A86" s="75">
        <f t="shared" si="2"/>
        <v>85</v>
      </c>
      <c r="B86" s="73">
        <v>1.0</v>
      </c>
      <c r="C86" s="74">
        <f>if(Raw!D86="below 18",1,IF(Raw!D86="18-25",1,2))</f>
        <v>1</v>
      </c>
      <c r="D86" s="73">
        <v>1.0</v>
      </c>
      <c r="E86" s="73">
        <v>1.0</v>
      </c>
      <c r="F86" s="73">
        <v>2.0</v>
      </c>
      <c r="G86" s="73">
        <v>1.0</v>
      </c>
      <c r="H86" s="73">
        <v>2.0</v>
      </c>
      <c r="I86" s="11">
        <v>2.0</v>
      </c>
      <c r="J86" s="73">
        <v>4.0</v>
      </c>
      <c r="K86" s="10">
        <v>1.0</v>
      </c>
      <c r="L86" s="11">
        <v>0.0</v>
      </c>
      <c r="M86" s="11">
        <v>2.0</v>
      </c>
      <c r="N86" s="11">
        <v>2.0</v>
      </c>
      <c r="O86" s="75">
        <f t="shared" ref="O86:O89" si="8">IF(OR(K86=2,M86=1,M86=2),1,0)</f>
        <v>1</v>
      </c>
      <c r="P86" s="11">
        <v>1.0</v>
      </c>
      <c r="Q86" s="11">
        <v>0.0</v>
      </c>
      <c r="R86" s="11">
        <v>0.0</v>
      </c>
    </row>
    <row r="87">
      <c r="A87" s="75">
        <f t="shared" si="2"/>
        <v>86</v>
      </c>
      <c r="B87" s="73">
        <v>1.0</v>
      </c>
      <c r="C87" s="74">
        <f>if(Raw!D87="below 18",1,IF(Raw!D87="18-25",1,2))</f>
        <v>1</v>
      </c>
      <c r="D87" s="73">
        <v>1.0</v>
      </c>
      <c r="E87" s="73">
        <v>1.0</v>
      </c>
      <c r="F87" s="73">
        <v>1.0</v>
      </c>
      <c r="G87" s="73">
        <v>1.0</v>
      </c>
      <c r="H87" s="73">
        <v>2.0</v>
      </c>
      <c r="I87" s="11">
        <v>3.0</v>
      </c>
      <c r="J87" s="73">
        <v>3.0</v>
      </c>
      <c r="K87" s="10">
        <v>4.0</v>
      </c>
      <c r="L87" s="11">
        <v>1.0</v>
      </c>
      <c r="M87" s="11">
        <v>1.0</v>
      </c>
      <c r="N87" s="11">
        <v>1.0</v>
      </c>
      <c r="O87" s="75">
        <f t="shared" si="8"/>
        <v>1</v>
      </c>
      <c r="P87" s="11">
        <v>1.0</v>
      </c>
      <c r="Q87" s="11">
        <v>2.0</v>
      </c>
      <c r="R87" s="11">
        <v>0.0</v>
      </c>
    </row>
    <row r="88">
      <c r="A88" s="75">
        <f t="shared" si="2"/>
        <v>87</v>
      </c>
      <c r="B88" s="73">
        <v>1.0</v>
      </c>
      <c r="C88" s="74">
        <f>if(Raw!D88="below 18",1,IF(Raw!D88="18-25",1,2))</f>
        <v>1</v>
      </c>
      <c r="D88" s="73">
        <v>1.0</v>
      </c>
      <c r="E88" s="73">
        <v>1.0</v>
      </c>
      <c r="F88" s="73">
        <v>1.0</v>
      </c>
      <c r="G88" s="73">
        <v>1.0</v>
      </c>
      <c r="H88" s="73">
        <v>2.0</v>
      </c>
      <c r="I88" s="11">
        <v>1.0</v>
      </c>
      <c r="J88" s="73">
        <v>3.0</v>
      </c>
      <c r="K88" s="10">
        <v>4.0</v>
      </c>
      <c r="L88" s="11">
        <v>2.0</v>
      </c>
      <c r="M88" s="11">
        <v>2.0</v>
      </c>
      <c r="N88" s="11">
        <v>2.0</v>
      </c>
      <c r="O88" s="75">
        <f t="shared" si="8"/>
        <v>1</v>
      </c>
      <c r="P88" s="11">
        <v>1.0</v>
      </c>
      <c r="Q88" s="11">
        <v>1.0</v>
      </c>
      <c r="R88" s="11">
        <v>0.0</v>
      </c>
    </row>
    <row r="89">
      <c r="A89" s="75">
        <f t="shared" si="2"/>
        <v>88</v>
      </c>
      <c r="B89" s="73">
        <v>1.0</v>
      </c>
      <c r="C89" s="74">
        <f>if(Raw!D89="below 18",1,IF(Raw!D89="18-25",1,2))</f>
        <v>2</v>
      </c>
      <c r="D89" s="73">
        <v>2.0</v>
      </c>
      <c r="E89" s="73">
        <v>2.0</v>
      </c>
      <c r="F89" s="73">
        <v>2.0</v>
      </c>
      <c r="G89" s="73">
        <v>1.0</v>
      </c>
      <c r="H89" s="73">
        <v>1.0</v>
      </c>
      <c r="I89" s="11">
        <v>1.0</v>
      </c>
      <c r="J89" s="73">
        <v>3.0</v>
      </c>
      <c r="K89" s="10">
        <v>4.0</v>
      </c>
      <c r="L89" s="11">
        <v>1.0</v>
      </c>
      <c r="M89" s="11">
        <v>2.0</v>
      </c>
      <c r="N89" s="11">
        <v>1.0</v>
      </c>
      <c r="O89" s="75">
        <f t="shared" si="8"/>
        <v>1</v>
      </c>
      <c r="P89" s="11">
        <v>0.0</v>
      </c>
      <c r="Q89" s="11">
        <v>0.0</v>
      </c>
      <c r="R89" s="11">
        <v>0.0</v>
      </c>
    </row>
    <row r="90">
      <c r="A90" s="75">
        <f t="shared" si="2"/>
        <v>89</v>
      </c>
      <c r="B90" s="73">
        <v>2.0</v>
      </c>
      <c r="C90" s="74">
        <f>if(Raw!D90="below 18",1,IF(Raw!D90="18-25",1,2))</f>
        <v>1</v>
      </c>
      <c r="D90" s="73">
        <v>1.0</v>
      </c>
      <c r="E90" s="73">
        <v>2.0</v>
      </c>
      <c r="F90" s="73">
        <v>4.0</v>
      </c>
      <c r="G90" s="73">
        <v>4.0</v>
      </c>
      <c r="H90" s="73">
        <v>0.0</v>
      </c>
      <c r="I90" s="73">
        <v>0.0</v>
      </c>
      <c r="J90" s="73">
        <v>0.0</v>
      </c>
      <c r="K90" s="21"/>
    </row>
    <row r="91">
      <c r="A91" s="75">
        <f t="shared" si="2"/>
        <v>90</v>
      </c>
      <c r="B91" s="73">
        <v>2.0</v>
      </c>
      <c r="C91" s="74">
        <f>if(Raw!D91="below 18",1,IF(Raw!D91="18-25",1,2))</f>
        <v>1</v>
      </c>
      <c r="D91" s="73">
        <v>1.0</v>
      </c>
      <c r="E91" s="73">
        <v>1.0</v>
      </c>
      <c r="F91" s="73">
        <v>2.0</v>
      </c>
      <c r="G91" s="73">
        <v>1.0</v>
      </c>
      <c r="H91" s="73">
        <v>1.0</v>
      </c>
      <c r="I91" s="11">
        <v>4.0</v>
      </c>
      <c r="J91" s="73">
        <v>4.0</v>
      </c>
      <c r="K91" s="10">
        <v>3.0</v>
      </c>
      <c r="L91" s="11">
        <v>1.0</v>
      </c>
      <c r="M91" s="11">
        <v>1.0</v>
      </c>
      <c r="N91" s="11">
        <v>0.0</v>
      </c>
      <c r="O91" s="75">
        <f t="shared" ref="O91:O92" si="9">IF(OR(K91=2,M91=1,M91=2),1,0)</f>
        <v>1</v>
      </c>
      <c r="P91" s="11">
        <v>1.0</v>
      </c>
      <c r="Q91" s="11">
        <v>1.0</v>
      </c>
      <c r="R91" s="11">
        <v>2.0</v>
      </c>
    </row>
    <row r="92">
      <c r="A92" s="75">
        <f t="shared" si="2"/>
        <v>91</v>
      </c>
      <c r="B92" s="73">
        <v>2.0</v>
      </c>
      <c r="C92" s="74">
        <f>if(Raw!D92="below 18",1,IF(Raw!D92="18-25",1,2))</f>
        <v>1</v>
      </c>
      <c r="D92" s="73">
        <v>1.0</v>
      </c>
      <c r="E92" s="73">
        <v>2.0</v>
      </c>
      <c r="F92" s="73">
        <v>2.0</v>
      </c>
      <c r="G92" s="73">
        <v>1.0</v>
      </c>
      <c r="H92" s="73">
        <v>1.0</v>
      </c>
      <c r="I92" s="11">
        <v>1.0</v>
      </c>
      <c r="J92" s="73">
        <v>3.0</v>
      </c>
      <c r="K92" s="10">
        <v>3.0</v>
      </c>
      <c r="L92" s="11">
        <v>2.0</v>
      </c>
      <c r="M92" s="11">
        <v>2.0</v>
      </c>
      <c r="N92" s="11">
        <v>0.0</v>
      </c>
      <c r="O92" s="75">
        <f t="shared" si="9"/>
        <v>1</v>
      </c>
      <c r="P92" s="11">
        <v>0.0</v>
      </c>
      <c r="Q92" s="11">
        <v>1.0</v>
      </c>
      <c r="R92" s="11">
        <v>2.0</v>
      </c>
    </row>
    <row r="93">
      <c r="A93" s="75">
        <f t="shared" si="2"/>
        <v>92</v>
      </c>
      <c r="B93" s="73">
        <v>1.0</v>
      </c>
      <c r="C93" s="74">
        <f>if(Raw!D93="below 18",1,IF(Raw!D93="18-25",1,2))</f>
        <v>2</v>
      </c>
      <c r="D93" s="73">
        <v>5.0</v>
      </c>
      <c r="E93" s="73">
        <v>2.0</v>
      </c>
      <c r="F93" s="73">
        <v>2.0</v>
      </c>
      <c r="G93" s="73">
        <v>2.0</v>
      </c>
      <c r="H93" s="73">
        <v>0.0</v>
      </c>
      <c r="I93" s="73">
        <v>0.0</v>
      </c>
      <c r="J93" s="73">
        <v>0.0</v>
      </c>
      <c r="K93" s="21"/>
    </row>
    <row r="94">
      <c r="A94" s="75">
        <f t="shared" si="2"/>
        <v>93</v>
      </c>
      <c r="B94" s="73">
        <v>2.0</v>
      </c>
      <c r="C94" s="74">
        <f>if(Raw!D94="below 18",1,IF(Raw!D94="18-25",1,2))</f>
        <v>1</v>
      </c>
      <c r="D94" s="73">
        <v>1.0</v>
      </c>
      <c r="E94" s="73">
        <v>2.0</v>
      </c>
      <c r="F94" s="73">
        <v>2.0</v>
      </c>
      <c r="G94" s="73">
        <v>1.0</v>
      </c>
      <c r="H94" s="73">
        <v>2.0</v>
      </c>
      <c r="I94" s="11">
        <v>4.0</v>
      </c>
      <c r="J94" s="73">
        <v>2.0</v>
      </c>
      <c r="K94" s="10">
        <v>4.0</v>
      </c>
      <c r="L94" s="11">
        <v>1.0</v>
      </c>
      <c r="M94" s="11">
        <v>1.0</v>
      </c>
      <c r="N94" s="11">
        <v>1.0</v>
      </c>
      <c r="O94" s="75">
        <f t="shared" ref="O94:O98" si="10">IF(OR(K94=2,M94=1,M94=2),1,0)</f>
        <v>1</v>
      </c>
      <c r="P94" s="11">
        <v>1.0</v>
      </c>
      <c r="Q94" s="11">
        <v>1.0</v>
      </c>
      <c r="R94" s="11">
        <v>1.0</v>
      </c>
    </row>
    <row r="95">
      <c r="A95" s="75">
        <f t="shared" si="2"/>
        <v>94</v>
      </c>
      <c r="B95" s="73">
        <v>1.0</v>
      </c>
      <c r="C95" s="74">
        <f>if(Raw!D95="below 18",1,IF(Raw!D95="18-25",1,2))</f>
        <v>1</v>
      </c>
      <c r="D95" s="73">
        <v>1.0</v>
      </c>
      <c r="E95" s="73">
        <v>1.0</v>
      </c>
      <c r="F95" s="73">
        <v>1.0</v>
      </c>
      <c r="G95" s="73">
        <v>1.0</v>
      </c>
      <c r="H95" s="73">
        <v>4.0</v>
      </c>
      <c r="I95" s="11">
        <v>1.0</v>
      </c>
      <c r="J95" s="73">
        <v>1.0</v>
      </c>
      <c r="K95" s="10">
        <v>1.0</v>
      </c>
      <c r="L95" s="11">
        <v>0.0</v>
      </c>
      <c r="M95" s="11">
        <v>1.0</v>
      </c>
      <c r="N95" s="11">
        <v>2.0</v>
      </c>
      <c r="O95" s="75">
        <f t="shared" si="10"/>
        <v>1</v>
      </c>
      <c r="P95" s="11">
        <v>3.0</v>
      </c>
      <c r="Q95" s="11">
        <v>0.0</v>
      </c>
      <c r="R95" s="11">
        <v>0.0</v>
      </c>
    </row>
    <row r="96">
      <c r="A96" s="75">
        <f t="shared" si="2"/>
        <v>95</v>
      </c>
      <c r="B96" s="73">
        <v>1.0</v>
      </c>
      <c r="C96" s="74">
        <f>if(Raw!D96="below 18",1,IF(Raw!D96="18-25",1,2))</f>
        <v>1</v>
      </c>
      <c r="D96" s="73">
        <v>1.0</v>
      </c>
      <c r="E96" s="73">
        <v>2.0</v>
      </c>
      <c r="F96" s="73">
        <v>1.0</v>
      </c>
      <c r="G96" s="73">
        <v>1.0</v>
      </c>
      <c r="H96" s="73">
        <v>2.0</v>
      </c>
      <c r="I96" s="11">
        <v>1.0</v>
      </c>
      <c r="J96" s="73">
        <v>2.0</v>
      </c>
      <c r="K96" s="10">
        <v>4.0</v>
      </c>
      <c r="L96" s="11">
        <v>1.0</v>
      </c>
      <c r="M96" s="11">
        <v>1.0</v>
      </c>
      <c r="N96" s="11">
        <v>2.0</v>
      </c>
      <c r="O96" s="75">
        <f t="shared" si="10"/>
        <v>1</v>
      </c>
      <c r="P96" s="11">
        <v>2.0</v>
      </c>
      <c r="Q96" s="11">
        <v>0.0</v>
      </c>
      <c r="R96" s="11">
        <v>0.0</v>
      </c>
    </row>
    <row r="97">
      <c r="A97" s="75">
        <f t="shared" si="2"/>
        <v>96</v>
      </c>
      <c r="B97" s="73">
        <v>2.0</v>
      </c>
      <c r="C97" s="74">
        <f>if(Raw!D97="below 18",1,IF(Raw!D97="18-25",1,2))</f>
        <v>1</v>
      </c>
      <c r="D97" s="73">
        <v>1.0</v>
      </c>
      <c r="E97" s="73">
        <v>1.0</v>
      </c>
      <c r="F97" s="73">
        <v>1.0</v>
      </c>
      <c r="G97" s="73">
        <v>1.0</v>
      </c>
      <c r="H97" s="73">
        <v>2.0</v>
      </c>
      <c r="I97" s="11">
        <v>1.0</v>
      </c>
      <c r="J97" s="73">
        <v>1.0</v>
      </c>
      <c r="K97" s="10">
        <v>1.0</v>
      </c>
      <c r="L97" s="11">
        <v>0.0</v>
      </c>
      <c r="M97" s="11">
        <v>1.0</v>
      </c>
      <c r="N97" s="11">
        <v>1.0</v>
      </c>
      <c r="O97" s="75">
        <f t="shared" si="10"/>
        <v>1</v>
      </c>
      <c r="P97" s="11">
        <v>2.0</v>
      </c>
      <c r="Q97" s="11">
        <v>0.0</v>
      </c>
      <c r="R97" s="11">
        <v>1.0</v>
      </c>
    </row>
    <row r="98">
      <c r="A98" s="75">
        <f t="shared" si="2"/>
        <v>97</v>
      </c>
      <c r="B98" s="73">
        <v>1.0</v>
      </c>
      <c r="C98" s="74">
        <f>if(Raw!D98="below 18",1,IF(Raw!D98="18-25",1,2))</f>
        <v>1</v>
      </c>
      <c r="D98" s="73">
        <v>1.0</v>
      </c>
      <c r="E98" s="73">
        <v>2.0</v>
      </c>
      <c r="F98" s="73">
        <v>1.0</v>
      </c>
      <c r="G98" s="73">
        <v>1.0</v>
      </c>
      <c r="H98" s="73">
        <v>2.0</v>
      </c>
      <c r="I98" s="11">
        <v>3.0</v>
      </c>
      <c r="J98" s="73">
        <v>3.0</v>
      </c>
      <c r="K98" s="10">
        <v>4.0</v>
      </c>
      <c r="L98" s="11">
        <v>2.0</v>
      </c>
      <c r="M98" s="11">
        <v>2.0</v>
      </c>
      <c r="N98" s="11">
        <v>1.0</v>
      </c>
      <c r="O98" s="75">
        <f t="shared" si="10"/>
        <v>1</v>
      </c>
      <c r="P98" s="11">
        <v>0.0</v>
      </c>
      <c r="Q98" s="11">
        <v>0.0</v>
      </c>
      <c r="R98" s="11">
        <v>0.0</v>
      </c>
    </row>
    <row r="99">
      <c r="A99" s="75">
        <f t="shared" si="2"/>
        <v>98</v>
      </c>
      <c r="B99" s="73">
        <v>1.0</v>
      </c>
      <c r="C99" s="74">
        <f>if(Raw!D99="below 18",1,IF(Raw!D99="18-25",1,2))</f>
        <v>1</v>
      </c>
      <c r="D99" s="73">
        <v>1.0</v>
      </c>
      <c r="E99" s="73">
        <v>2.0</v>
      </c>
      <c r="F99" s="73">
        <v>1.0</v>
      </c>
      <c r="G99" s="73">
        <v>2.0</v>
      </c>
      <c r="H99" s="73">
        <v>0.0</v>
      </c>
      <c r="I99" s="73">
        <v>0.0</v>
      </c>
      <c r="J99" s="73">
        <v>0.0</v>
      </c>
      <c r="K99" s="21"/>
    </row>
    <row r="100">
      <c r="A100" s="75">
        <f t="shared" si="2"/>
        <v>99</v>
      </c>
      <c r="B100" s="73">
        <v>2.0</v>
      </c>
      <c r="C100" s="74">
        <f>if(Raw!D100="below 18",1,IF(Raw!D100="18-25",1,2))</f>
        <v>1</v>
      </c>
      <c r="D100" s="73">
        <v>1.0</v>
      </c>
      <c r="E100" s="73">
        <v>2.0</v>
      </c>
      <c r="F100" s="73">
        <v>2.0</v>
      </c>
      <c r="G100" s="73">
        <v>1.0</v>
      </c>
      <c r="H100" s="73">
        <v>2.0</v>
      </c>
      <c r="I100" s="11">
        <v>1.0</v>
      </c>
      <c r="J100" s="73">
        <v>4.0</v>
      </c>
      <c r="K100" s="10">
        <v>4.0</v>
      </c>
      <c r="L100" s="11">
        <v>2.0</v>
      </c>
      <c r="M100" s="11">
        <v>2.0</v>
      </c>
      <c r="N100" s="11">
        <v>2.0</v>
      </c>
      <c r="O100" s="75">
        <f t="shared" ref="O100:O108" si="11">IF(OR(K100=2,M100=1,M100=2),1,0)</f>
        <v>1</v>
      </c>
      <c r="P100" s="11">
        <v>1.0</v>
      </c>
      <c r="Q100" s="11">
        <v>2.0</v>
      </c>
      <c r="R100" s="11">
        <v>0.0</v>
      </c>
    </row>
    <row r="101">
      <c r="A101" s="75">
        <f t="shared" si="2"/>
        <v>100</v>
      </c>
      <c r="B101" s="73">
        <v>2.0</v>
      </c>
      <c r="C101" s="74">
        <f>if(Raw!D101="below 18",1,IF(Raw!D101="18-25",1,2))</f>
        <v>1</v>
      </c>
      <c r="D101" s="73">
        <v>1.0</v>
      </c>
      <c r="E101" s="73">
        <v>1.0</v>
      </c>
      <c r="F101" s="73">
        <v>2.0</v>
      </c>
      <c r="G101" s="73">
        <v>1.0</v>
      </c>
      <c r="H101" s="73">
        <v>1.0</v>
      </c>
      <c r="I101" s="11">
        <v>3.0</v>
      </c>
      <c r="J101" s="73">
        <v>3.0</v>
      </c>
      <c r="K101" s="10">
        <v>1.0</v>
      </c>
      <c r="L101" s="11">
        <v>0.0</v>
      </c>
      <c r="M101" s="11">
        <v>2.0</v>
      </c>
      <c r="N101" s="11">
        <v>2.0</v>
      </c>
      <c r="O101" s="75">
        <f t="shared" si="11"/>
        <v>1</v>
      </c>
      <c r="P101" s="11">
        <v>0.0</v>
      </c>
      <c r="Q101" s="11">
        <v>0.0</v>
      </c>
      <c r="R101" s="11">
        <v>0.0</v>
      </c>
    </row>
    <row r="102">
      <c r="A102" s="75">
        <f t="shared" si="2"/>
        <v>101</v>
      </c>
      <c r="B102" s="73">
        <v>2.0</v>
      </c>
      <c r="C102" s="74">
        <f>if(Raw!D102="below 18",1,IF(Raw!D102="18-25",1,2))</f>
        <v>1</v>
      </c>
      <c r="D102" s="73">
        <v>1.0</v>
      </c>
      <c r="E102" s="73">
        <v>2.0</v>
      </c>
      <c r="F102" s="73">
        <v>2.0</v>
      </c>
      <c r="G102" s="73">
        <v>1.0</v>
      </c>
      <c r="H102" s="73">
        <v>1.0</v>
      </c>
      <c r="I102" s="11">
        <v>3.0</v>
      </c>
      <c r="J102" s="73">
        <v>3.0</v>
      </c>
      <c r="K102" s="10">
        <v>3.0</v>
      </c>
      <c r="L102" s="11">
        <v>1.0</v>
      </c>
      <c r="M102" s="11">
        <v>1.0</v>
      </c>
      <c r="N102" s="11">
        <v>0.0</v>
      </c>
      <c r="O102" s="75">
        <f t="shared" si="11"/>
        <v>1</v>
      </c>
      <c r="P102" s="11">
        <v>1.0</v>
      </c>
      <c r="Q102" s="11">
        <v>1.0</v>
      </c>
      <c r="R102" s="11">
        <v>2.0</v>
      </c>
    </row>
    <row r="103">
      <c r="A103" s="75">
        <f t="shared" si="2"/>
        <v>102</v>
      </c>
      <c r="B103" s="73">
        <v>2.0</v>
      </c>
      <c r="C103" s="74">
        <f>if(Raw!D103="below 18",1,IF(Raw!D103="18-25",1,2))</f>
        <v>1</v>
      </c>
      <c r="D103" s="73">
        <v>1.0</v>
      </c>
      <c r="E103" s="73">
        <v>2.0</v>
      </c>
      <c r="F103" s="73">
        <v>1.0</v>
      </c>
      <c r="G103" s="73">
        <v>1.0</v>
      </c>
      <c r="H103" s="73">
        <v>2.0</v>
      </c>
      <c r="I103" s="11">
        <v>3.0</v>
      </c>
      <c r="J103" s="73">
        <v>3.0</v>
      </c>
      <c r="K103" s="10">
        <v>2.0</v>
      </c>
      <c r="L103" s="11">
        <v>1.0</v>
      </c>
      <c r="M103" s="11">
        <v>0.0</v>
      </c>
      <c r="N103" s="11">
        <v>1.0</v>
      </c>
      <c r="O103" s="75">
        <f t="shared" si="11"/>
        <v>1</v>
      </c>
      <c r="P103" s="11">
        <v>0.0</v>
      </c>
      <c r="Q103" s="11">
        <v>2.0</v>
      </c>
      <c r="R103" s="11">
        <v>0.0</v>
      </c>
    </row>
    <row r="104">
      <c r="A104" s="75">
        <f t="shared" si="2"/>
        <v>103</v>
      </c>
      <c r="B104" s="73">
        <v>2.0</v>
      </c>
      <c r="C104" s="74">
        <f>if(Raw!D104="below 18",1,IF(Raw!D104="18-25",1,2))</f>
        <v>1</v>
      </c>
      <c r="D104" s="73">
        <v>1.0</v>
      </c>
      <c r="E104" s="73">
        <v>2.0</v>
      </c>
      <c r="F104" s="73">
        <v>2.0</v>
      </c>
      <c r="G104" s="73">
        <v>1.0</v>
      </c>
      <c r="H104" s="73">
        <v>1.0</v>
      </c>
      <c r="I104" s="11">
        <v>3.0</v>
      </c>
      <c r="J104" s="73">
        <v>4.0</v>
      </c>
      <c r="K104" s="10">
        <v>1.0</v>
      </c>
      <c r="L104" s="11">
        <v>0.0</v>
      </c>
      <c r="M104" s="11">
        <v>2.0</v>
      </c>
      <c r="N104" s="11">
        <v>2.0</v>
      </c>
      <c r="O104" s="75">
        <f t="shared" si="11"/>
        <v>1</v>
      </c>
      <c r="P104" s="11">
        <v>3.0</v>
      </c>
      <c r="Q104" s="11">
        <v>0.0</v>
      </c>
      <c r="R104" s="11">
        <v>0.0</v>
      </c>
    </row>
    <row r="105">
      <c r="A105" s="75">
        <f t="shared" si="2"/>
        <v>104</v>
      </c>
      <c r="B105" s="73">
        <v>2.0</v>
      </c>
      <c r="C105" s="74">
        <f>if(Raw!D105="below 18",1,IF(Raw!D105="18-25",1,2))</f>
        <v>1</v>
      </c>
      <c r="D105" s="73">
        <v>1.0</v>
      </c>
      <c r="E105" s="73">
        <v>1.0</v>
      </c>
      <c r="F105" s="73">
        <v>1.0</v>
      </c>
      <c r="G105" s="73">
        <v>1.0</v>
      </c>
      <c r="H105" s="73">
        <v>2.0</v>
      </c>
      <c r="I105" s="11">
        <v>4.0</v>
      </c>
      <c r="J105" s="73">
        <v>3.0</v>
      </c>
      <c r="K105" s="10">
        <v>3.0</v>
      </c>
      <c r="L105" s="11">
        <v>1.0</v>
      </c>
      <c r="M105" s="11">
        <v>1.0</v>
      </c>
      <c r="N105" s="11">
        <v>0.0</v>
      </c>
      <c r="O105" s="75">
        <f t="shared" si="11"/>
        <v>1</v>
      </c>
      <c r="P105" s="11">
        <v>1.0</v>
      </c>
      <c r="Q105" s="11">
        <v>1.0</v>
      </c>
      <c r="R105" s="11">
        <v>3.0</v>
      </c>
    </row>
    <row r="106">
      <c r="A106" s="75">
        <f t="shared" si="2"/>
        <v>105</v>
      </c>
      <c r="B106" s="73">
        <v>1.0</v>
      </c>
      <c r="C106" s="74">
        <f>if(Raw!D106="below 18",1,IF(Raw!D106="18-25",1,2))</f>
        <v>1</v>
      </c>
      <c r="D106" s="73">
        <v>4.0</v>
      </c>
      <c r="E106" s="73">
        <v>5.0</v>
      </c>
      <c r="F106" s="73">
        <v>2.0</v>
      </c>
      <c r="G106" s="73">
        <v>1.0</v>
      </c>
      <c r="H106" s="73">
        <v>1.0</v>
      </c>
      <c r="I106" s="11">
        <v>1.0</v>
      </c>
      <c r="J106" s="73">
        <v>1.0</v>
      </c>
      <c r="K106" s="10">
        <v>2.0</v>
      </c>
      <c r="L106" s="11">
        <v>2.0</v>
      </c>
      <c r="M106" s="11">
        <v>0.0</v>
      </c>
      <c r="N106" s="11">
        <v>1.0</v>
      </c>
      <c r="O106" s="75">
        <f t="shared" si="11"/>
        <v>1</v>
      </c>
      <c r="P106" s="11">
        <v>0.0</v>
      </c>
      <c r="Q106" s="11">
        <v>3.0</v>
      </c>
      <c r="R106" s="11">
        <v>1.0</v>
      </c>
    </row>
    <row r="107">
      <c r="A107" s="75">
        <f t="shared" si="2"/>
        <v>106</v>
      </c>
      <c r="B107" s="73">
        <v>2.0</v>
      </c>
      <c r="C107" s="74">
        <f>if(Raw!D107="below 18",1,IF(Raw!D107="18-25",1,2))</f>
        <v>1</v>
      </c>
      <c r="D107" s="73">
        <v>1.0</v>
      </c>
      <c r="E107" s="73">
        <v>2.0</v>
      </c>
      <c r="F107" s="73">
        <v>2.0</v>
      </c>
      <c r="G107" s="73">
        <v>1.0</v>
      </c>
      <c r="H107" s="73">
        <v>1.0</v>
      </c>
      <c r="I107" s="11">
        <v>2.0</v>
      </c>
      <c r="J107" s="73">
        <v>2.0</v>
      </c>
      <c r="K107" s="10">
        <v>3.0</v>
      </c>
      <c r="L107" s="11">
        <v>1.0</v>
      </c>
      <c r="M107" s="11">
        <v>1.0</v>
      </c>
      <c r="N107" s="11">
        <v>0.0</v>
      </c>
      <c r="O107" s="75">
        <f t="shared" si="11"/>
        <v>1</v>
      </c>
      <c r="P107" s="11">
        <v>1.0</v>
      </c>
      <c r="Q107" s="11">
        <v>1.0</v>
      </c>
      <c r="R107" s="11">
        <v>2.0</v>
      </c>
    </row>
    <row r="108">
      <c r="A108" s="75">
        <f t="shared" si="2"/>
        <v>107</v>
      </c>
      <c r="B108" s="73">
        <v>1.0</v>
      </c>
      <c r="C108" s="74">
        <f>if(Raw!D108="below 18",1,IF(Raw!D108="18-25",1,2))</f>
        <v>1</v>
      </c>
      <c r="D108" s="73">
        <v>1.0</v>
      </c>
      <c r="E108" s="73">
        <v>2.0</v>
      </c>
      <c r="F108" s="73">
        <v>2.0</v>
      </c>
      <c r="G108" s="73">
        <v>1.0</v>
      </c>
      <c r="H108" s="73">
        <v>1.0</v>
      </c>
      <c r="I108" s="11">
        <v>1.0</v>
      </c>
      <c r="J108" s="73">
        <v>2.0</v>
      </c>
      <c r="K108" s="10">
        <v>4.0</v>
      </c>
      <c r="L108" s="11">
        <v>1.0</v>
      </c>
      <c r="M108" s="11">
        <v>1.0</v>
      </c>
      <c r="N108" s="11">
        <v>2.0</v>
      </c>
      <c r="O108" s="75">
        <f t="shared" si="11"/>
        <v>1</v>
      </c>
      <c r="P108" s="11">
        <v>1.0</v>
      </c>
      <c r="Q108" s="11">
        <v>1.0</v>
      </c>
      <c r="R108" s="11">
        <v>0.0</v>
      </c>
    </row>
    <row r="109">
      <c r="A109" s="75">
        <f t="shared" si="2"/>
        <v>108</v>
      </c>
      <c r="B109" s="73">
        <v>2.0</v>
      </c>
      <c r="C109" s="74">
        <f>if(Raw!D109="below 18",1,IF(Raw!D109="18-25",1,2))</f>
        <v>1</v>
      </c>
      <c r="D109" s="73">
        <v>1.0</v>
      </c>
      <c r="E109" s="73">
        <v>1.0</v>
      </c>
      <c r="F109" s="73">
        <v>4.0</v>
      </c>
      <c r="G109" s="73">
        <v>4.0</v>
      </c>
      <c r="H109" s="73">
        <v>0.0</v>
      </c>
      <c r="I109" s="73">
        <v>0.0</v>
      </c>
      <c r="J109" s="73">
        <v>0.0</v>
      </c>
      <c r="K109" s="21"/>
    </row>
    <row r="110">
      <c r="A110" s="75">
        <f t="shared" si="2"/>
        <v>109</v>
      </c>
      <c r="B110" s="73">
        <v>2.0</v>
      </c>
      <c r="C110" s="74">
        <f>if(Raw!D110="below 18",1,IF(Raw!D110="18-25",1,2))</f>
        <v>1</v>
      </c>
      <c r="D110" s="73">
        <v>4.0</v>
      </c>
      <c r="E110" s="73">
        <v>1.0</v>
      </c>
      <c r="F110" s="73">
        <v>2.0</v>
      </c>
      <c r="G110" s="73">
        <v>1.0</v>
      </c>
      <c r="H110" s="73">
        <v>2.0</v>
      </c>
      <c r="I110" s="11">
        <v>3.0</v>
      </c>
      <c r="J110" s="73">
        <v>2.0</v>
      </c>
      <c r="K110" s="10">
        <v>4.0</v>
      </c>
      <c r="L110" s="11">
        <v>1.0</v>
      </c>
      <c r="M110" s="11">
        <v>1.0</v>
      </c>
      <c r="N110" s="11">
        <v>1.0</v>
      </c>
      <c r="O110" s="75">
        <f t="shared" ref="O110:O115" si="12">IF(OR(K110=2,M110=1,M110=2),1,0)</f>
        <v>1</v>
      </c>
      <c r="P110" s="11">
        <v>2.0</v>
      </c>
      <c r="Q110" s="11">
        <v>0.0</v>
      </c>
      <c r="R110" s="11">
        <v>0.0</v>
      </c>
    </row>
    <row r="111">
      <c r="A111" s="75">
        <f t="shared" si="2"/>
        <v>110</v>
      </c>
      <c r="B111" s="73">
        <v>1.0</v>
      </c>
      <c r="C111" s="74">
        <f>if(Raw!D111="below 18",1,IF(Raw!D111="18-25",1,2))</f>
        <v>1</v>
      </c>
      <c r="D111" s="73">
        <v>1.0</v>
      </c>
      <c r="E111" s="73">
        <v>1.0</v>
      </c>
      <c r="F111" s="73">
        <v>2.0</v>
      </c>
      <c r="G111" s="73">
        <v>1.0</v>
      </c>
      <c r="H111" s="73">
        <v>2.0</v>
      </c>
      <c r="I111" s="11">
        <v>4.0</v>
      </c>
      <c r="J111" s="73">
        <v>2.0</v>
      </c>
      <c r="K111" s="10">
        <v>4.0</v>
      </c>
      <c r="L111" s="11">
        <v>1.0</v>
      </c>
      <c r="M111" s="11">
        <v>1.0</v>
      </c>
      <c r="N111" s="11">
        <v>1.0</v>
      </c>
      <c r="O111" s="75">
        <f t="shared" si="12"/>
        <v>1</v>
      </c>
      <c r="P111" s="11">
        <v>0.0</v>
      </c>
      <c r="Q111" s="11">
        <v>1.0</v>
      </c>
      <c r="R111" s="11">
        <v>0.0</v>
      </c>
    </row>
    <row r="112">
      <c r="A112" s="75">
        <f t="shared" si="2"/>
        <v>111</v>
      </c>
      <c r="B112" s="73">
        <v>1.0</v>
      </c>
      <c r="C112" s="74">
        <f>if(Raw!D112="below 18",1,IF(Raw!D112="18-25",1,2))</f>
        <v>1</v>
      </c>
      <c r="D112" s="73">
        <v>1.0</v>
      </c>
      <c r="E112" s="73">
        <v>1.0</v>
      </c>
      <c r="F112" s="73">
        <v>2.0</v>
      </c>
      <c r="G112" s="73">
        <v>1.0</v>
      </c>
      <c r="H112" s="73">
        <v>2.0</v>
      </c>
      <c r="I112" s="11">
        <v>1.0</v>
      </c>
      <c r="J112" s="73">
        <v>3.0</v>
      </c>
      <c r="K112" s="10">
        <v>1.0</v>
      </c>
      <c r="L112" s="11">
        <v>0.0</v>
      </c>
      <c r="M112" s="11">
        <v>1.0</v>
      </c>
      <c r="N112" s="11">
        <v>1.0</v>
      </c>
      <c r="O112" s="75">
        <f t="shared" si="12"/>
        <v>1</v>
      </c>
      <c r="P112" s="11">
        <v>3.0</v>
      </c>
      <c r="Q112" s="11">
        <v>1.0</v>
      </c>
      <c r="R112" s="11">
        <v>1.0</v>
      </c>
    </row>
    <row r="113">
      <c r="A113" s="75">
        <f t="shared" si="2"/>
        <v>112</v>
      </c>
      <c r="B113" s="73">
        <v>1.0</v>
      </c>
      <c r="C113" s="74">
        <f>if(Raw!D113="below 18",1,IF(Raw!D113="18-25",1,2))</f>
        <v>1</v>
      </c>
      <c r="D113" s="73">
        <v>1.0</v>
      </c>
      <c r="E113" s="73">
        <v>1.0</v>
      </c>
      <c r="F113" s="73">
        <v>1.0</v>
      </c>
      <c r="G113" s="73">
        <v>1.0</v>
      </c>
      <c r="H113" s="73">
        <v>2.0</v>
      </c>
      <c r="I113" s="11">
        <v>3.0</v>
      </c>
      <c r="J113" s="73">
        <v>4.0</v>
      </c>
      <c r="K113" s="10">
        <v>4.0</v>
      </c>
      <c r="L113" s="11">
        <v>1.0</v>
      </c>
      <c r="M113" s="11">
        <v>1.0</v>
      </c>
      <c r="N113" s="11">
        <v>1.0</v>
      </c>
      <c r="O113" s="75">
        <f t="shared" si="12"/>
        <v>1</v>
      </c>
      <c r="P113" s="11">
        <v>1.0</v>
      </c>
      <c r="Q113" s="11">
        <v>1.0</v>
      </c>
      <c r="R113" s="11">
        <v>0.0</v>
      </c>
    </row>
    <row r="114">
      <c r="A114" s="75">
        <f t="shared" si="2"/>
        <v>113</v>
      </c>
      <c r="B114" s="73">
        <v>2.0</v>
      </c>
      <c r="C114" s="74">
        <f>if(Raw!D114="below 18",1,IF(Raw!D114="18-25",1,2))</f>
        <v>1</v>
      </c>
      <c r="D114" s="73">
        <v>1.0</v>
      </c>
      <c r="E114" s="73">
        <v>2.0</v>
      </c>
      <c r="F114" s="73">
        <v>2.0</v>
      </c>
      <c r="G114" s="73">
        <v>1.0</v>
      </c>
      <c r="H114" s="73">
        <v>1.0</v>
      </c>
      <c r="I114" s="11">
        <v>3.0</v>
      </c>
      <c r="J114" s="73">
        <v>4.0</v>
      </c>
      <c r="K114" s="10">
        <v>4.0</v>
      </c>
      <c r="L114" s="11">
        <v>1.0</v>
      </c>
      <c r="M114" s="11">
        <v>1.0</v>
      </c>
      <c r="N114" s="11">
        <v>1.0</v>
      </c>
      <c r="O114" s="75">
        <f t="shared" si="12"/>
        <v>1</v>
      </c>
      <c r="P114" s="11">
        <v>1.0</v>
      </c>
      <c r="Q114" s="11">
        <v>1.0</v>
      </c>
      <c r="R114" s="11">
        <v>0.0</v>
      </c>
    </row>
    <row r="115">
      <c r="A115" s="75">
        <f t="shared" si="2"/>
        <v>114</v>
      </c>
      <c r="B115" s="73">
        <v>1.0</v>
      </c>
      <c r="C115" s="74">
        <f>if(Raw!D115="below 18",1,IF(Raw!D115="18-25",1,2))</f>
        <v>1</v>
      </c>
      <c r="D115" s="73">
        <v>1.0</v>
      </c>
      <c r="E115" s="73">
        <v>1.0</v>
      </c>
      <c r="F115" s="73">
        <v>2.0</v>
      </c>
      <c r="G115" s="73">
        <v>3.0</v>
      </c>
      <c r="H115" s="73">
        <v>3.0</v>
      </c>
      <c r="I115" s="11">
        <v>1.0</v>
      </c>
      <c r="J115" s="73">
        <v>3.0</v>
      </c>
      <c r="K115" s="10">
        <v>4.0</v>
      </c>
      <c r="L115" s="11">
        <v>2.0</v>
      </c>
      <c r="M115" s="11">
        <v>2.0</v>
      </c>
      <c r="N115" s="11">
        <v>1.0</v>
      </c>
      <c r="O115" s="75">
        <f t="shared" si="12"/>
        <v>1</v>
      </c>
      <c r="P115" s="11">
        <v>0.0</v>
      </c>
      <c r="Q115" s="11">
        <v>0.0</v>
      </c>
      <c r="R115" s="11">
        <v>0.0</v>
      </c>
    </row>
    <row r="116">
      <c r="A116" s="75">
        <f t="shared" si="2"/>
        <v>115</v>
      </c>
      <c r="B116" s="73">
        <v>2.0</v>
      </c>
      <c r="C116" s="74">
        <f>if(Raw!D116="below 18",1,IF(Raw!D116="18-25",1,2))</f>
        <v>1</v>
      </c>
      <c r="D116" s="73">
        <v>2.0</v>
      </c>
      <c r="E116" s="73">
        <v>1.0</v>
      </c>
      <c r="F116" s="73">
        <v>2.0</v>
      </c>
      <c r="G116" s="73">
        <v>4.0</v>
      </c>
      <c r="H116" s="73">
        <v>0.0</v>
      </c>
      <c r="I116" s="73">
        <v>0.0</v>
      </c>
      <c r="J116" s="73">
        <v>0.0</v>
      </c>
      <c r="K116" s="21"/>
      <c r="R116" s="11">
        <v>0.0</v>
      </c>
    </row>
    <row r="117">
      <c r="A117" s="75">
        <f t="shared" si="2"/>
        <v>116</v>
      </c>
      <c r="B117" s="73">
        <v>1.0</v>
      </c>
      <c r="C117" s="74">
        <f>if(Raw!D117="below 18",1,IF(Raw!D117="18-25",1,2))</f>
        <v>2</v>
      </c>
      <c r="D117" s="73">
        <v>2.0</v>
      </c>
      <c r="E117" s="73">
        <v>1.0</v>
      </c>
      <c r="F117" s="73">
        <v>2.0</v>
      </c>
      <c r="G117" s="73">
        <v>1.0</v>
      </c>
      <c r="H117" s="73">
        <v>1.0</v>
      </c>
      <c r="I117" s="11">
        <v>1.0</v>
      </c>
      <c r="J117" s="73">
        <v>2.0</v>
      </c>
      <c r="K117" s="10">
        <v>4.0</v>
      </c>
      <c r="L117" s="11">
        <v>2.0</v>
      </c>
      <c r="M117" s="11">
        <v>2.0</v>
      </c>
      <c r="N117" s="11">
        <v>2.0</v>
      </c>
      <c r="O117" s="75">
        <f>IF(OR(K117=2,M117=1,M117=2),1,0)</f>
        <v>1</v>
      </c>
      <c r="P117" s="11">
        <v>1.0</v>
      </c>
      <c r="Q117" s="11">
        <v>1.0</v>
      </c>
      <c r="R117" s="11">
        <v>0.0</v>
      </c>
    </row>
    <row r="118">
      <c r="A118" s="75">
        <f t="shared" si="2"/>
        <v>117</v>
      </c>
      <c r="B118" s="73">
        <v>1.0</v>
      </c>
      <c r="C118" s="74">
        <f>if(Raw!D118="below 18",1,IF(Raw!D118="18-25",1,2))</f>
        <v>1</v>
      </c>
      <c r="D118" s="73">
        <v>1.0</v>
      </c>
      <c r="E118" s="73">
        <v>2.0</v>
      </c>
      <c r="F118" s="73">
        <v>1.0</v>
      </c>
      <c r="G118" s="73">
        <v>2.0</v>
      </c>
      <c r="H118" s="73">
        <v>0.0</v>
      </c>
      <c r="I118" s="73">
        <v>0.0</v>
      </c>
      <c r="J118" s="73">
        <v>0.0</v>
      </c>
      <c r="K118" s="21"/>
    </row>
    <row r="119">
      <c r="A119" s="75">
        <f t="shared" si="2"/>
        <v>118</v>
      </c>
      <c r="B119" s="73">
        <v>1.0</v>
      </c>
      <c r="C119" s="74">
        <f>if(Raw!D119="below 18",1,IF(Raw!D119="18-25",1,2))</f>
        <v>1</v>
      </c>
      <c r="D119" s="73">
        <v>1.0</v>
      </c>
      <c r="E119" s="73">
        <v>1.0</v>
      </c>
      <c r="F119" s="73">
        <v>1.0</v>
      </c>
      <c r="G119" s="73">
        <v>3.0</v>
      </c>
      <c r="H119" s="73">
        <v>2.0</v>
      </c>
      <c r="I119" s="11">
        <v>1.0</v>
      </c>
      <c r="J119" s="73">
        <v>2.0</v>
      </c>
      <c r="K119" s="10">
        <v>1.0</v>
      </c>
      <c r="L119" s="11">
        <v>0.0</v>
      </c>
      <c r="M119" s="11">
        <v>2.0</v>
      </c>
      <c r="N119" s="11">
        <v>2.0</v>
      </c>
      <c r="O119" s="75">
        <f t="shared" ref="O119:O127" si="13">IF(OR(K119=2,M119=1,M119=2),1,0)</f>
        <v>1</v>
      </c>
      <c r="P119" s="11">
        <v>2.0</v>
      </c>
      <c r="Q119" s="11">
        <v>0.0</v>
      </c>
      <c r="R119" s="11">
        <v>0.0</v>
      </c>
    </row>
    <row r="120">
      <c r="A120" s="75">
        <f t="shared" si="2"/>
        <v>119</v>
      </c>
      <c r="B120" s="73">
        <v>2.0</v>
      </c>
      <c r="C120" s="74">
        <f>if(Raw!D120="below 18",1,IF(Raw!D120="18-25",1,2))</f>
        <v>1</v>
      </c>
      <c r="D120" s="73">
        <v>2.0</v>
      </c>
      <c r="E120" s="73">
        <v>2.0</v>
      </c>
      <c r="F120" s="73">
        <v>2.0</v>
      </c>
      <c r="G120" s="73">
        <v>1.0</v>
      </c>
      <c r="H120" s="73">
        <v>1.0</v>
      </c>
      <c r="I120" s="11">
        <v>3.0</v>
      </c>
      <c r="J120" s="73">
        <v>3.0</v>
      </c>
      <c r="K120" s="10">
        <v>4.0</v>
      </c>
      <c r="L120" s="11">
        <v>1.0</v>
      </c>
      <c r="M120" s="11">
        <v>1.0</v>
      </c>
      <c r="N120" s="11">
        <v>1.0</v>
      </c>
      <c r="O120" s="75">
        <f t="shared" si="13"/>
        <v>1</v>
      </c>
      <c r="P120" s="11">
        <v>1.0</v>
      </c>
      <c r="Q120" s="11">
        <v>1.0</v>
      </c>
      <c r="R120" s="11">
        <v>2.0</v>
      </c>
    </row>
    <row r="121">
      <c r="A121" s="75">
        <f t="shared" si="2"/>
        <v>120</v>
      </c>
      <c r="B121" s="73">
        <v>2.0</v>
      </c>
      <c r="C121" s="74">
        <f>if(Raw!D121="below 18",1,IF(Raw!D121="18-25",1,2))</f>
        <v>1</v>
      </c>
      <c r="D121" s="73">
        <v>1.0</v>
      </c>
      <c r="E121" s="73">
        <v>1.0</v>
      </c>
      <c r="F121" s="73">
        <v>2.0</v>
      </c>
      <c r="G121" s="73">
        <v>1.0</v>
      </c>
      <c r="H121" s="73">
        <v>2.0</v>
      </c>
      <c r="I121" s="11">
        <v>1.0</v>
      </c>
      <c r="J121" s="73">
        <v>3.0</v>
      </c>
      <c r="K121" s="10">
        <v>1.0</v>
      </c>
      <c r="L121" s="11">
        <v>0.0</v>
      </c>
      <c r="M121" s="11">
        <v>1.0</v>
      </c>
      <c r="N121" s="11">
        <v>1.0</v>
      </c>
      <c r="O121" s="75">
        <f t="shared" si="13"/>
        <v>1</v>
      </c>
      <c r="P121" s="11">
        <v>3.0</v>
      </c>
      <c r="Q121" s="11">
        <v>1.0</v>
      </c>
      <c r="R121" s="11">
        <v>1.0</v>
      </c>
    </row>
    <row r="122">
      <c r="A122" s="75">
        <f t="shared" si="2"/>
        <v>121</v>
      </c>
      <c r="B122" s="73">
        <v>2.0</v>
      </c>
      <c r="C122" s="74">
        <f>if(Raw!D122="below 18",1,IF(Raw!D122="18-25",1,2))</f>
        <v>1</v>
      </c>
      <c r="D122" s="73">
        <v>1.0</v>
      </c>
      <c r="E122" s="73">
        <v>2.0</v>
      </c>
      <c r="F122" s="73">
        <v>2.0</v>
      </c>
      <c r="G122" s="73">
        <v>1.0</v>
      </c>
      <c r="H122" s="73">
        <v>2.0</v>
      </c>
      <c r="I122" s="11">
        <v>3.0</v>
      </c>
      <c r="J122" s="73">
        <v>3.0</v>
      </c>
      <c r="K122" s="10">
        <v>1.0</v>
      </c>
      <c r="L122" s="11">
        <v>0.0</v>
      </c>
      <c r="M122" s="11">
        <v>1.0</v>
      </c>
      <c r="N122" s="11">
        <v>1.0</v>
      </c>
      <c r="O122" s="75">
        <f t="shared" si="13"/>
        <v>1</v>
      </c>
      <c r="P122" s="11">
        <v>2.0</v>
      </c>
      <c r="Q122" s="11">
        <v>0.0</v>
      </c>
      <c r="R122" s="11">
        <v>0.0</v>
      </c>
    </row>
    <row r="123">
      <c r="A123" s="75">
        <f t="shared" si="2"/>
        <v>122</v>
      </c>
      <c r="B123" s="73">
        <v>1.0</v>
      </c>
      <c r="C123" s="74">
        <f>if(Raw!D123="below 18",1,IF(Raw!D123="18-25",1,2))</f>
        <v>1</v>
      </c>
      <c r="D123" s="73">
        <v>2.0</v>
      </c>
      <c r="E123" s="73">
        <v>2.0</v>
      </c>
      <c r="F123" s="73">
        <v>1.0</v>
      </c>
      <c r="G123" s="73">
        <v>1.0</v>
      </c>
      <c r="H123" s="73">
        <v>5.0</v>
      </c>
      <c r="I123" s="11">
        <v>4.0</v>
      </c>
      <c r="J123" s="73">
        <v>3.0</v>
      </c>
      <c r="K123" s="10">
        <v>2.0</v>
      </c>
      <c r="L123" s="11">
        <v>1.0</v>
      </c>
      <c r="M123" s="11">
        <v>0.0</v>
      </c>
      <c r="N123" s="11">
        <v>2.0</v>
      </c>
      <c r="O123" s="75">
        <f t="shared" si="13"/>
        <v>1</v>
      </c>
      <c r="P123" s="11">
        <v>1.0</v>
      </c>
      <c r="Q123" s="11">
        <v>3.0</v>
      </c>
      <c r="R123" s="11">
        <v>1.0</v>
      </c>
    </row>
    <row r="124">
      <c r="A124" s="75">
        <f t="shared" si="2"/>
        <v>123</v>
      </c>
      <c r="B124" s="73">
        <v>2.0</v>
      </c>
      <c r="C124" s="74">
        <f>if(Raw!D124="below 18",1,IF(Raw!D124="18-25",1,2))</f>
        <v>1</v>
      </c>
      <c r="D124" s="73">
        <v>2.0</v>
      </c>
      <c r="E124" s="73">
        <v>1.0</v>
      </c>
      <c r="F124" s="73">
        <v>2.0</v>
      </c>
      <c r="G124" s="73">
        <v>1.0</v>
      </c>
      <c r="H124" s="73">
        <v>1.0</v>
      </c>
      <c r="I124" s="11">
        <v>3.0</v>
      </c>
      <c r="J124" s="73">
        <v>2.0</v>
      </c>
      <c r="K124" s="10">
        <v>4.0</v>
      </c>
      <c r="L124" s="11">
        <v>1.0</v>
      </c>
      <c r="M124" s="11">
        <v>1.0</v>
      </c>
      <c r="N124" s="11">
        <v>1.0</v>
      </c>
      <c r="O124" s="75">
        <f t="shared" si="13"/>
        <v>1</v>
      </c>
      <c r="P124" s="11">
        <v>1.0</v>
      </c>
      <c r="Q124" s="11">
        <v>0.0</v>
      </c>
      <c r="R124" s="11">
        <v>0.0</v>
      </c>
    </row>
    <row r="125">
      <c r="A125" s="75">
        <f t="shared" si="2"/>
        <v>124</v>
      </c>
      <c r="B125" s="73">
        <v>1.0</v>
      </c>
      <c r="C125" s="74">
        <f>if(Raw!D125="below 18",1,IF(Raw!D125="18-25",1,2))</f>
        <v>1</v>
      </c>
      <c r="D125" s="73">
        <v>2.0</v>
      </c>
      <c r="E125" s="73">
        <v>1.0</v>
      </c>
      <c r="F125" s="73">
        <v>3.0</v>
      </c>
      <c r="G125" s="73">
        <v>1.0</v>
      </c>
      <c r="H125" s="73">
        <v>1.0</v>
      </c>
      <c r="I125" s="11">
        <v>1.0</v>
      </c>
      <c r="J125" s="73">
        <v>3.0</v>
      </c>
      <c r="K125" s="10">
        <v>4.0</v>
      </c>
      <c r="L125" s="11">
        <v>1.0</v>
      </c>
      <c r="M125" s="11">
        <v>1.0</v>
      </c>
      <c r="N125" s="11">
        <v>2.0</v>
      </c>
      <c r="O125" s="75">
        <f t="shared" si="13"/>
        <v>1</v>
      </c>
      <c r="P125" s="11">
        <v>1.0</v>
      </c>
      <c r="Q125" s="11">
        <v>1.0</v>
      </c>
      <c r="R125" s="11">
        <v>0.0</v>
      </c>
    </row>
    <row r="126">
      <c r="A126" s="75">
        <f t="shared" si="2"/>
        <v>125</v>
      </c>
      <c r="B126" s="73">
        <v>1.0</v>
      </c>
      <c r="C126" s="74">
        <f>if(Raw!D126="below 18",1,IF(Raw!D126="18-25",1,2))</f>
        <v>1</v>
      </c>
      <c r="D126" s="73">
        <v>1.0</v>
      </c>
      <c r="E126" s="73">
        <v>2.0</v>
      </c>
      <c r="F126" s="73">
        <v>1.0</v>
      </c>
      <c r="G126" s="73">
        <v>1.0</v>
      </c>
      <c r="H126" s="73">
        <v>2.0</v>
      </c>
      <c r="I126" s="11">
        <v>3.0</v>
      </c>
      <c r="J126" s="73">
        <v>2.0</v>
      </c>
      <c r="K126" s="10">
        <v>4.0</v>
      </c>
      <c r="L126" s="11">
        <v>1.0</v>
      </c>
      <c r="M126" s="11">
        <v>1.0</v>
      </c>
      <c r="N126" s="11">
        <v>1.0</v>
      </c>
      <c r="O126" s="75">
        <f t="shared" si="13"/>
        <v>1</v>
      </c>
      <c r="P126" s="11">
        <v>1.0</v>
      </c>
      <c r="Q126" s="11">
        <v>1.0</v>
      </c>
      <c r="R126" s="11">
        <v>1.0</v>
      </c>
    </row>
    <row r="127">
      <c r="A127" s="75">
        <f t="shared" si="2"/>
        <v>126</v>
      </c>
      <c r="B127" s="73">
        <v>1.0</v>
      </c>
      <c r="C127" s="74">
        <f>if(Raw!D127="below 18",1,IF(Raw!D127="18-25",1,2))</f>
        <v>2</v>
      </c>
      <c r="D127" s="73">
        <v>2.0</v>
      </c>
      <c r="E127" s="73">
        <v>2.0</v>
      </c>
      <c r="F127" s="73">
        <v>2.0</v>
      </c>
      <c r="G127" s="73">
        <v>1.0</v>
      </c>
      <c r="H127" s="73">
        <v>1.0</v>
      </c>
      <c r="I127" s="11">
        <v>1.0</v>
      </c>
      <c r="J127" s="73">
        <v>3.0</v>
      </c>
      <c r="K127" s="10">
        <v>4.0</v>
      </c>
      <c r="L127" s="11">
        <v>1.0</v>
      </c>
      <c r="M127" s="11">
        <v>2.0</v>
      </c>
      <c r="N127" s="11">
        <v>1.0</v>
      </c>
      <c r="O127" s="75">
        <f t="shared" si="13"/>
        <v>1</v>
      </c>
      <c r="P127" s="11">
        <v>0.0</v>
      </c>
      <c r="Q127" s="11">
        <v>0.0</v>
      </c>
      <c r="R127" s="11">
        <v>0.0</v>
      </c>
    </row>
    <row r="128">
      <c r="A128" s="75">
        <f t="shared" si="2"/>
        <v>127</v>
      </c>
      <c r="B128" s="73">
        <v>1.0</v>
      </c>
      <c r="C128" s="74">
        <f>if(Raw!D128="below 18",1,IF(Raw!D128="18-25",1,2))</f>
        <v>1</v>
      </c>
      <c r="D128" s="73">
        <v>1.0</v>
      </c>
      <c r="E128" s="73">
        <v>2.0</v>
      </c>
      <c r="F128" s="73">
        <v>4.0</v>
      </c>
      <c r="G128" s="73">
        <v>4.0</v>
      </c>
      <c r="H128" s="73">
        <v>0.0</v>
      </c>
      <c r="I128" s="73">
        <v>0.0</v>
      </c>
      <c r="J128" s="73">
        <v>0.0</v>
      </c>
      <c r="K128" s="21"/>
    </row>
    <row r="129">
      <c r="A129" s="75">
        <f t="shared" si="2"/>
        <v>128</v>
      </c>
      <c r="B129" s="73">
        <v>2.0</v>
      </c>
      <c r="C129" s="74">
        <f>if(Raw!D129="below 18",1,IF(Raw!D129="18-25",1,2))</f>
        <v>1</v>
      </c>
      <c r="D129" s="73">
        <v>1.0</v>
      </c>
      <c r="E129" s="73">
        <v>4.0</v>
      </c>
      <c r="F129" s="73">
        <v>2.0</v>
      </c>
      <c r="G129" s="73">
        <v>1.0</v>
      </c>
      <c r="H129" s="73">
        <v>1.0</v>
      </c>
      <c r="I129" s="11">
        <v>1.0</v>
      </c>
      <c r="J129" s="73">
        <v>3.0</v>
      </c>
      <c r="K129" s="10">
        <v>2.0</v>
      </c>
      <c r="L129" s="11">
        <v>2.0</v>
      </c>
      <c r="M129" s="11">
        <v>0.0</v>
      </c>
      <c r="N129" s="11">
        <v>2.0</v>
      </c>
      <c r="O129" s="75">
        <f t="shared" ref="O129:O142" si="14">IF(OR(K129=2,M129=1,M129=2),1,0)</f>
        <v>1</v>
      </c>
      <c r="P129" s="11">
        <v>0.0</v>
      </c>
      <c r="Q129" s="11">
        <v>3.0</v>
      </c>
      <c r="R129" s="11">
        <v>0.0</v>
      </c>
    </row>
    <row r="130">
      <c r="A130" s="75">
        <f t="shared" si="2"/>
        <v>129</v>
      </c>
      <c r="B130" s="73">
        <v>1.0</v>
      </c>
      <c r="C130" s="74">
        <f>if(Raw!D130="below 18",1,IF(Raw!D130="18-25",1,2))</f>
        <v>1</v>
      </c>
      <c r="D130" s="73">
        <v>1.0</v>
      </c>
      <c r="E130" s="73">
        <v>2.0</v>
      </c>
      <c r="F130" s="73">
        <v>2.0</v>
      </c>
      <c r="G130" s="73">
        <v>1.0</v>
      </c>
      <c r="H130" s="73">
        <v>1.0</v>
      </c>
      <c r="I130" s="11">
        <v>1.0</v>
      </c>
      <c r="J130" s="73">
        <v>1.0</v>
      </c>
      <c r="K130" s="10">
        <v>4.0</v>
      </c>
      <c r="L130" s="11">
        <v>1.0</v>
      </c>
      <c r="M130" s="11">
        <v>1.0</v>
      </c>
      <c r="N130" s="11">
        <v>1.0</v>
      </c>
      <c r="O130" s="75">
        <f t="shared" si="14"/>
        <v>1</v>
      </c>
      <c r="P130" s="11">
        <v>2.0</v>
      </c>
      <c r="Q130" s="11">
        <v>1.0</v>
      </c>
      <c r="R130" s="11">
        <v>1.0</v>
      </c>
    </row>
    <row r="131">
      <c r="A131" s="75">
        <f t="shared" si="2"/>
        <v>130</v>
      </c>
      <c r="B131" s="73">
        <v>2.0</v>
      </c>
      <c r="C131" s="74">
        <f>if(Raw!D131="below 18",1,IF(Raw!D131="18-25",1,2))</f>
        <v>1</v>
      </c>
      <c r="D131" s="73">
        <v>1.0</v>
      </c>
      <c r="E131" s="73">
        <v>4.0</v>
      </c>
      <c r="F131" s="73">
        <v>3.0</v>
      </c>
      <c r="G131" s="73">
        <v>1.0</v>
      </c>
      <c r="H131" s="73">
        <v>1.0</v>
      </c>
      <c r="I131" s="11">
        <v>1.0</v>
      </c>
      <c r="J131" s="73">
        <v>3.0</v>
      </c>
      <c r="K131" s="10">
        <v>2.0</v>
      </c>
      <c r="L131" s="11">
        <v>1.0</v>
      </c>
      <c r="M131" s="11">
        <v>0.0</v>
      </c>
      <c r="N131" s="11">
        <v>1.0</v>
      </c>
      <c r="O131" s="75">
        <f t="shared" si="14"/>
        <v>1</v>
      </c>
      <c r="P131" s="11">
        <v>1.0</v>
      </c>
      <c r="Q131" s="11">
        <v>2.0</v>
      </c>
      <c r="R131" s="11">
        <v>1.0</v>
      </c>
    </row>
    <row r="132">
      <c r="A132" s="75">
        <f t="shared" si="2"/>
        <v>131</v>
      </c>
      <c r="B132" s="73">
        <v>2.0</v>
      </c>
      <c r="C132" s="74">
        <f>if(Raw!D132="below 18",1,IF(Raw!D132="18-25",1,2))</f>
        <v>1</v>
      </c>
      <c r="D132" s="73">
        <v>1.0</v>
      </c>
      <c r="E132" s="73">
        <v>5.0</v>
      </c>
      <c r="F132" s="73">
        <v>4.0</v>
      </c>
      <c r="G132" s="73">
        <v>1.0</v>
      </c>
      <c r="H132" s="73">
        <v>2.0</v>
      </c>
      <c r="I132" s="11">
        <v>3.0</v>
      </c>
      <c r="J132" s="73">
        <v>3.0</v>
      </c>
      <c r="K132" s="10">
        <v>4.0</v>
      </c>
      <c r="L132" s="11">
        <v>2.0</v>
      </c>
      <c r="M132" s="11">
        <v>2.0</v>
      </c>
      <c r="N132" s="11">
        <v>2.0</v>
      </c>
      <c r="O132" s="75">
        <f t="shared" si="14"/>
        <v>1</v>
      </c>
      <c r="P132" s="76">
        <v>2.0</v>
      </c>
      <c r="Q132" s="76">
        <v>0.0</v>
      </c>
      <c r="R132" s="11">
        <v>1.0</v>
      </c>
    </row>
    <row r="133">
      <c r="A133" s="75">
        <f t="shared" si="2"/>
        <v>132</v>
      </c>
      <c r="B133" s="73">
        <v>2.0</v>
      </c>
      <c r="C133" s="74">
        <f>if(Raw!D133="below 18",1,IF(Raw!D133="18-25",1,2))</f>
        <v>1</v>
      </c>
      <c r="D133" s="73">
        <v>1.0</v>
      </c>
      <c r="E133" s="73">
        <v>2.0</v>
      </c>
      <c r="F133" s="73">
        <v>1.0</v>
      </c>
      <c r="G133" s="73">
        <v>1.0</v>
      </c>
      <c r="H133" s="73">
        <v>2.0</v>
      </c>
      <c r="I133" s="11">
        <v>2.0</v>
      </c>
      <c r="J133" s="73">
        <v>2.0</v>
      </c>
      <c r="K133" s="10">
        <v>4.0</v>
      </c>
      <c r="L133" s="11">
        <v>1.0</v>
      </c>
      <c r="M133" s="11">
        <v>1.0</v>
      </c>
      <c r="N133" s="11">
        <v>2.0</v>
      </c>
      <c r="O133" s="75">
        <f t="shared" si="14"/>
        <v>1</v>
      </c>
      <c r="P133" s="76">
        <v>1.0</v>
      </c>
      <c r="Q133" s="76">
        <v>0.0</v>
      </c>
      <c r="R133" s="11">
        <v>0.0</v>
      </c>
    </row>
    <row r="134">
      <c r="A134" s="75">
        <f t="shared" si="2"/>
        <v>133</v>
      </c>
      <c r="B134" s="73">
        <v>2.0</v>
      </c>
      <c r="C134" s="74">
        <f>if(Raw!D134="below 18",1,IF(Raw!D134="18-25",1,2))</f>
        <v>1</v>
      </c>
      <c r="D134" s="73">
        <v>5.0</v>
      </c>
      <c r="E134" s="73">
        <v>2.0</v>
      </c>
      <c r="F134" s="73">
        <v>2.0</v>
      </c>
      <c r="G134" s="73">
        <v>1.0</v>
      </c>
      <c r="H134" s="73">
        <v>4.0</v>
      </c>
      <c r="I134" s="11">
        <v>3.0</v>
      </c>
      <c r="J134" s="73">
        <v>3.0</v>
      </c>
      <c r="K134" s="10">
        <v>1.0</v>
      </c>
      <c r="L134" s="11">
        <v>0.0</v>
      </c>
      <c r="M134" s="11">
        <v>1.0</v>
      </c>
      <c r="N134" s="11">
        <v>1.0</v>
      </c>
      <c r="O134" s="75">
        <f t="shared" si="14"/>
        <v>1</v>
      </c>
      <c r="P134" s="76">
        <v>2.0</v>
      </c>
      <c r="Q134" s="76">
        <v>1.0</v>
      </c>
      <c r="R134" s="11">
        <v>0.0</v>
      </c>
    </row>
    <row r="135">
      <c r="A135" s="75">
        <f t="shared" si="2"/>
        <v>134</v>
      </c>
      <c r="B135" s="73">
        <v>2.0</v>
      </c>
      <c r="C135" s="74">
        <f>if(Raw!D135="below 18",1,IF(Raw!D135="18-25",1,2))</f>
        <v>1</v>
      </c>
      <c r="D135" s="73">
        <v>1.0</v>
      </c>
      <c r="E135" s="73">
        <v>2.0</v>
      </c>
      <c r="F135" s="73">
        <v>1.0</v>
      </c>
      <c r="G135" s="73">
        <v>1.0</v>
      </c>
      <c r="H135" s="73">
        <v>2.0</v>
      </c>
      <c r="I135" s="11">
        <v>3.0</v>
      </c>
      <c r="J135" s="73">
        <v>2.0</v>
      </c>
      <c r="K135" s="10">
        <v>4.0</v>
      </c>
      <c r="L135" s="11">
        <v>1.0</v>
      </c>
      <c r="M135" s="11">
        <v>1.0</v>
      </c>
      <c r="N135" s="11">
        <v>1.0</v>
      </c>
      <c r="O135" s="75">
        <f t="shared" si="14"/>
        <v>1</v>
      </c>
      <c r="P135" s="76">
        <v>1.0</v>
      </c>
      <c r="Q135" s="76">
        <v>2.0</v>
      </c>
      <c r="R135" s="11">
        <v>1.0</v>
      </c>
    </row>
    <row r="136">
      <c r="A136" s="75">
        <f t="shared" si="2"/>
        <v>135</v>
      </c>
      <c r="B136" s="73">
        <v>2.0</v>
      </c>
      <c r="C136" s="74">
        <f>if(Raw!D136="below 18",1,IF(Raw!D136="18-25",1,2))</f>
        <v>1</v>
      </c>
      <c r="D136" s="73">
        <v>2.0</v>
      </c>
      <c r="E136" s="73">
        <v>1.0</v>
      </c>
      <c r="F136" s="73">
        <v>1.0</v>
      </c>
      <c r="G136" s="73">
        <v>1.0</v>
      </c>
      <c r="H136" s="73">
        <v>2.0</v>
      </c>
      <c r="I136" s="11">
        <v>1.0</v>
      </c>
      <c r="J136" s="73">
        <v>2.0</v>
      </c>
      <c r="K136" s="10">
        <v>4.0</v>
      </c>
      <c r="L136" s="11">
        <v>1.0</v>
      </c>
      <c r="M136" s="11">
        <v>1.0</v>
      </c>
      <c r="N136" s="11">
        <v>2.0</v>
      </c>
      <c r="O136" s="75">
        <f t="shared" si="14"/>
        <v>1</v>
      </c>
      <c r="P136" s="76">
        <v>2.0</v>
      </c>
      <c r="Q136" s="76">
        <v>1.0</v>
      </c>
      <c r="R136" s="11">
        <v>0.0</v>
      </c>
    </row>
    <row r="137">
      <c r="A137" s="75">
        <f t="shared" si="2"/>
        <v>136</v>
      </c>
      <c r="B137" s="73">
        <v>2.0</v>
      </c>
      <c r="C137" s="74">
        <f>if(Raw!D137="below 18",1,IF(Raw!D137="18-25",1,2))</f>
        <v>2</v>
      </c>
      <c r="D137" s="73">
        <v>2.0</v>
      </c>
      <c r="E137" s="73">
        <v>2.0</v>
      </c>
      <c r="F137" s="73">
        <v>1.0</v>
      </c>
      <c r="G137" s="73">
        <v>1.0</v>
      </c>
      <c r="H137" s="73">
        <v>2.0</v>
      </c>
      <c r="I137" s="11">
        <v>3.0</v>
      </c>
      <c r="J137" s="73">
        <v>3.0</v>
      </c>
      <c r="K137" s="10">
        <v>4.0</v>
      </c>
      <c r="L137" s="11">
        <v>1.0</v>
      </c>
      <c r="M137" s="11">
        <v>1.0</v>
      </c>
      <c r="N137" s="11">
        <v>1.0</v>
      </c>
      <c r="O137" s="75">
        <f t="shared" si="14"/>
        <v>1</v>
      </c>
      <c r="P137" s="76">
        <v>1.0</v>
      </c>
      <c r="Q137" s="76">
        <v>2.0</v>
      </c>
      <c r="R137" s="11">
        <v>1.0</v>
      </c>
    </row>
    <row r="138">
      <c r="A138" s="75">
        <f t="shared" si="2"/>
        <v>137</v>
      </c>
      <c r="B138" s="73">
        <v>2.0</v>
      </c>
      <c r="C138" s="74">
        <f>if(Raw!D138="below 18",1,IF(Raw!D138="18-25",1,2))</f>
        <v>1</v>
      </c>
      <c r="D138" s="73">
        <v>1.0</v>
      </c>
      <c r="E138" s="73">
        <v>1.0</v>
      </c>
      <c r="F138" s="73">
        <v>2.0</v>
      </c>
      <c r="G138" s="73">
        <v>1.0</v>
      </c>
      <c r="H138" s="73">
        <v>1.0</v>
      </c>
      <c r="I138" s="11">
        <v>1.0</v>
      </c>
      <c r="J138" s="73">
        <v>3.0</v>
      </c>
      <c r="K138" s="10">
        <v>1.0</v>
      </c>
      <c r="L138" s="11">
        <v>0.0</v>
      </c>
      <c r="M138" s="11">
        <v>1.0</v>
      </c>
      <c r="N138" s="11">
        <v>1.0</v>
      </c>
      <c r="O138" s="75">
        <f t="shared" si="14"/>
        <v>1</v>
      </c>
      <c r="P138" s="76">
        <v>3.0</v>
      </c>
      <c r="Q138" s="76">
        <v>1.0</v>
      </c>
      <c r="R138" s="11">
        <v>0.0</v>
      </c>
    </row>
    <row r="139">
      <c r="A139" s="75">
        <f t="shared" si="2"/>
        <v>138</v>
      </c>
      <c r="B139" s="73">
        <v>1.0</v>
      </c>
      <c r="C139" s="74">
        <f>if(Raw!D139="below 18",1,IF(Raw!D139="18-25",1,2))</f>
        <v>2</v>
      </c>
      <c r="D139" s="73">
        <v>4.0</v>
      </c>
      <c r="E139" s="73">
        <v>2.0</v>
      </c>
      <c r="F139" s="73">
        <v>2.0</v>
      </c>
      <c r="G139" s="73">
        <v>3.0</v>
      </c>
      <c r="H139" s="73">
        <v>1.0</v>
      </c>
      <c r="I139" s="11">
        <v>2.0</v>
      </c>
      <c r="J139" s="73">
        <v>1.0</v>
      </c>
      <c r="K139" s="10">
        <v>2.0</v>
      </c>
      <c r="L139" s="11">
        <v>2.0</v>
      </c>
      <c r="M139" s="11">
        <v>0.0</v>
      </c>
      <c r="N139" s="11">
        <v>1.0</v>
      </c>
      <c r="O139" s="75">
        <f t="shared" si="14"/>
        <v>1</v>
      </c>
      <c r="P139" s="11">
        <v>0.0</v>
      </c>
      <c r="Q139" s="11">
        <v>2.0</v>
      </c>
      <c r="R139" s="11">
        <v>1.0</v>
      </c>
    </row>
    <row r="140">
      <c r="A140" s="75">
        <f t="shared" si="2"/>
        <v>139</v>
      </c>
      <c r="B140" s="73">
        <v>2.0</v>
      </c>
      <c r="C140" s="74">
        <f>if(Raw!D140="below 18",1,IF(Raw!D140="18-25",1,2))</f>
        <v>1</v>
      </c>
      <c r="D140" s="73">
        <v>1.0</v>
      </c>
      <c r="E140" s="73">
        <v>2.0</v>
      </c>
      <c r="F140" s="73">
        <v>4.0</v>
      </c>
      <c r="G140" s="73">
        <v>1.0</v>
      </c>
      <c r="H140" s="73">
        <v>1.0</v>
      </c>
      <c r="I140" s="11">
        <v>1.0</v>
      </c>
      <c r="J140" s="73">
        <v>3.0</v>
      </c>
      <c r="K140" s="10">
        <v>2.0</v>
      </c>
      <c r="L140" s="11">
        <v>1.0</v>
      </c>
      <c r="M140" s="11">
        <v>0.0</v>
      </c>
      <c r="N140" s="11">
        <v>2.0</v>
      </c>
      <c r="O140" s="75">
        <f t="shared" si="14"/>
        <v>1</v>
      </c>
      <c r="P140" s="11">
        <v>0.0</v>
      </c>
      <c r="Q140" s="11">
        <v>2.0</v>
      </c>
      <c r="R140" s="11">
        <v>0.0</v>
      </c>
    </row>
    <row r="141">
      <c r="A141" s="75">
        <f t="shared" si="2"/>
        <v>140</v>
      </c>
      <c r="B141" s="73">
        <v>1.0</v>
      </c>
      <c r="C141" s="74">
        <f>if(Raw!D141="below 18",1,IF(Raw!D141="18-25",1,2))</f>
        <v>2</v>
      </c>
      <c r="D141" s="73">
        <v>2.0</v>
      </c>
      <c r="E141" s="73">
        <v>2.0</v>
      </c>
      <c r="F141" s="73">
        <v>2.0</v>
      </c>
      <c r="G141" s="73">
        <v>1.0</v>
      </c>
      <c r="H141" s="73">
        <v>1.0</v>
      </c>
      <c r="I141" s="11">
        <v>1.0</v>
      </c>
      <c r="J141" s="73">
        <v>3.0</v>
      </c>
      <c r="K141" s="10">
        <v>4.0</v>
      </c>
      <c r="L141" s="11">
        <v>2.0</v>
      </c>
      <c r="M141" s="11">
        <v>2.0</v>
      </c>
      <c r="N141" s="11">
        <v>1.0</v>
      </c>
      <c r="O141" s="75">
        <f t="shared" si="14"/>
        <v>1</v>
      </c>
      <c r="P141" s="11">
        <v>0.0</v>
      </c>
      <c r="Q141" s="11">
        <v>0.0</v>
      </c>
      <c r="R141" s="11">
        <v>0.0</v>
      </c>
    </row>
    <row r="142">
      <c r="A142" s="75">
        <f t="shared" si="2"/>
        <v>141</v>
      </c>
      <c r="B142" s="73">
        <v>2.0</v>
      </c>
      <c r="C142" s="74">
        <f>if(Raw!D142="below 18",1,IF(Raw!D142="18-25",1,2))</f>
        <v>2</v>
      </c>
      <c r="D142" s="73">
        <v>5.0</v>
      </c>
      <c r="E142" s="73">
        <v>2.0</v>
      </c>
      <c r="F142" s="73">
        <v>3.0</v>
      </c>
      <c r="G142" s="73">
        <v>1.0</v>
      </c>
      <c r="H142" s="73">
        <v>1.0</v>
      </c>
      <c r="I142" s="11">
        <v>1.0</v>
      </c>
      <c r="J142" s="73">
        <v>2.0</v>
      </c>
      <c r="K142" s="10">
        <v>4.0</v>
      </c>
      <c r="L142" s="11">
        <v>2.0</v>
      </c>
      <c r="M142" s="11">
        <v>1.0</v>
      </c>
      <c r="N142" s="11">
        <v>2.0</v>
      </c>
      <c r="O142" s="75">
        <f t="shared" si="14"/>
        <v>1</v>
      </c>
      <c r="P142" s="11">
        <v>0.0</v>
      </c>
      <c r="Q142" s="11">
        <v>3.0</v>
      </c>
      <c r="R142" s="11">
        <v>0.0</v>
      </c>
    </row>
    <row r="143">
      <c r="A143" s="75">
        <f t="shared" si="2"/>
        <v>142</v>
      </c>
      <c r="B143" s="73">
        <v>1.0</v>
      </c>
      <c r="C143" s="74">
        <f>if(Raw!D143="below 18",1,IF(Raw!D143="18-25",1,2))</f>
        <v>2</v>
      </c>
      <c r="D143" s="73">
        <v>1.0</v>
      </c>
      <c r="E143" s="73">
        <v>2.0</v>
      </c>
      <c r="F143" s="73">
        <v>1.0</v>
      </c>
      <c r="G143" s="73">
        <v>2.0</v>
      </c>
      <c r="H143" s="73">
        <v>0.0</v>
      </c>
      <c r="I143" s="73">
        <v>0.0</v>
      </c>
      <c r="J143" s="73">
        <v>0.0</v>
      </c>
      <c r="K143" s="21"/>
    </row>
    <row r="144">
      <c r="A144" s="75">
        <f t="shared" si="2"/>
        <v>143</v>
      </c>
      <c r="B144" s="73">
        <v>2.0</v>
      </c>
      <c r="C144" s="74">
        <f>if(Raw!D144="below 18",1,IF(Raw!D144="18-25",1,2))</f>
        <v>1</v>
      </c>
      <c r="D144" s="73">
        <v>2.0</v>
      </c>
      <c r="E144" s="73">
        <v>1.0</v>
      </c>
      <c r="F144" s="73">
        <v>2.0</v>
      </c>
      <c r="G144" s="73">
        <v>1.0</v>
      </c>
      <c r="H144" s="73">
        <v>1.0</v>
      </c>
      <c r="I144" s="11">
        <v>1.0</v>
      </c>
      <c r="J144" s="73">
        <v>3.0</v>
      </c>
      <c r="K144" s="10">
        <v>1.0</v>
      </c>
      <c r="L144" s="11">
        <v>0.0</v>
      </c>
      <c r="M144" s="11">
        <v>2.0</v>
      </c>
      <c r="N144" s="11">
        <v>2.0</v>
      </c>
      <c r="O144" s="75">
        <f t="shared" ref="O144:O149" si="15">IF(OR(K144=2,M144=1,M144=2),1,0)</f>
        <v>1</v>
      </c>
      <c r="P144" s="11">
        <v>0.0</v>
      </c>
      <c r="Q144" s="11">
        <v>0.0</v>
      </c>
      <c r="R144" s="11">
        <v>0.0</v>
      </c>
    </row>
    <row r="145">
      <c r="A145" s="75">
        <f t="shared" si="2"/>
        <v>144</v>
      </c>
      <c r="B145" s="73">
        <v>1.0</v>
      </c>
      <c r="C145" s="74">
        <f>if(Raw!D145="below 18",1,IF(Raw!D145="18-25",1,2))</f>
        <v>1</v>
      </c>
      <c r="D145" s="73">
        <v>1.0</v>
      </c>
      <c r="E145" s="73">
        <v>4.0</v>
      </c>
      <c r="F145" s="73">
        <v>3.0</v>
      </c>
      <c r="G145" s="73">
        <v>1.0</v>
      </c>
      <c r="H145" s="73">
        <v>1.0</v>
      </c>
      <c r="I145" s="11">
        <v>1.0</v>
      </c>
      <c r="J145" s="73">
        <v>3.0</v>
      </c>
      <c r="K145" s="10">
        <v>4.0</v>
      </c>
      <c r="L145" s="11">
        <v>2.0</v>
      </c>
      <c r="M145" s="11">
        <v>2.0</v>
      </c>
      <c r="N145" s="11">
        <v>2.0</v>
      </c>
      <c r="O145" s="75">
        <f t="shared" si="15"/>
        <v>1</v>
      </c>
      <c r="P145" s="11">
        <v>0.0</v>
      </c>
      <c r="Q145" s="11">
        <v>0.0</v>
      </c>
      <c r="R145" s="11">
        <v>0.0</v>
      </c>
    </row>
    <row r="146">
      <c r="A146" s="75">
        <f t="shared" si="2"/>
        <v>145</v>
      </c>
      <c r="B146" s="73">
        <v>2.0</v>
      </c>
      <c r="C146" s="74">
        <f>if(Raw!D146="below 18",1,IF(Raw!D146="18-25",1,2))</f>
        <v>1</v>
      </c>
      <c r="D146" s="73">
        <v>1.0</v>
      </c>
      <c r="E146" s="73">
        <v>2.0</v>
      </c>
      <c r="F146" s="73">
        <v>2.0</v>
      </c>
      <c r="G146" s="73">
        <v>1.0</v>
      </c>
      <c r="H146" s="73">
        <v>1.0</v>
      </c>
      <c r="I146" s="11">
        <v>3.0</v>
      </c>
      <c r="J146" s="73">
        <v>2.0</v>
      </c>
      <c r="K146" s="10">
        <v>1.0</v>
      </c>
      <c r="L146" s="11">
        <v>0.0</v>
      </c>
      <c r="M146" s="11">
        <v>1.0</v>
      </c>
      <c r="N146" s="11">
        <v>1.0</v>
      </c>
      <c r="O146" s="75">
        <f t="shared" si="15"/>
        <v>1</v>
      </c>
      <c r="P146" s="11">
        <v>3.0</v>
      </c>
      <c r="Q146" s="11">
        <v>1.0</v>
      </c>
      <c r="R146" s="11">
        <v>1.0</v>
      </c>
    </row>
    <row r="147">
      <c r="A147" s="75">
        <f t="shared" si="2"/>
        <v>146</v>
      </c>
      <c r="B147" s="73">
        <v>2.0</v>
      </c>
      <c r="C147" s="74">
        <f>if(Raw!D147="below 18",1,IF(Raw!D147="18-25",1,2))</f>
        <v>1</v>
      </c>
      <c r="D147" s="73">
        <v>1.0</v>
      </c>
      <c r="E147" s="73">
        <v>4.0</v>
      </c>
      <c r="F147" s="73">
        <v>2.0</v>
      </c>
      <c r="G147" s="73">
        <v>1.0</v>
      </c>
      <c r="H147" s="73">
        <v>2.0</v>
      </c>
      <c r="I147" s="11">
        <v>1.0</v>
      </c>
      <c r="J147" s="73">
        <v>3.0</v>
      </c>
      <c r="K147" s="10">
        <v>1.0</v>
      </c>
      <c r="L147" s="11">
        <v>0.0</v>
      </c>
      <c r="M147" s="11">
        <v>1.0</v>
      </c>
      <c r="N147" s="11">
        <v>1.0</v>
      </c>
      <c r="O147" s="75">
        <f t="shared" si="15"/>
        <v>1</v>
      </c>
      <c r="P147" s="11">
        <v>3.0</v>
      </c>
      <c r="Q147" s="11">
        <v>1.0</v>
      </c>
      <c r="R147" s="11">
        <v>1.0</v>
      </c>
    </row>
    <row r="148">
      <c r="A148" s="75">
        <f t="shared" si="2"/>
        <v>147</v>
      </c>
      <c r="B148" s="73">
        <v>2.0</v>
      </c>
      <c r="C148" s="74">
        <f>if(Raw!D148="below 18",1,IF(Raw!D148="18-25",1,2))</f>
        <v>1</v>
      </c>
      <c r="D148" s="73">
        <v>1.0</v>
      </c>
      <c r="E148" s="73">
        <v>1.0</v>
      </c>
      <c r="F148" s="73">
        <v>4.0</v>
      </c>
      <c r="G148" s="73">
        <v>1.0</v>
      </c>
      <c r="H148" s="73">
        <v>1.0</v>
      </c>
      <c r="I148" s="11">
        <v>4.0</v>
      </c>
      <c r="J148" s="73">
        <v>2.0</v>
      </c>
      <c r="K148" s="10">
        <v>1.0</v>
      </c>
      <c r="L148" s="11">
        <v>0.0</v>
      </c>
      <c r="M148" s="11">
        <v>1.0</v>
      </c>
      <c r="N148" s="11">
        <v>1.0</v>
      </c>
      <c r="O148" s="75">
        <f t="shared" si="15"/>
        <v>1</v>
      </c>
      <c r="P148" s="11">
        <v>2.0</v>
      </c>
      <c r="Q148" s="11">
        <v>1.0</v>
      </c>
      <c r="R148" s="11">
        <v>1.0</v>
      </c>
    </row>
    <row r="149">
      <c r="A149" s="75">
        <f t="shared" si="2"/>
        <v>148</v>
      </c>
      <c r="B149" s="77">
        <v>1.0</v>
      </c>
      <c r="C149" s="74">
        <f>if(Raw!D149="below 18",1,IF(Raw!D149="18-25",1,2))</f>
        <v>1</v>
      </c>
      <c r="D149" s="77">
        <v>1.0</v>
      </c>
      <c r="E149" s="77">
        <v>2.0</v>
      </c>
      <c r="F149" s="77">
        <v>2.0</v>
      </c>
      <c r="G149" s="77">
        <v>1.0</v>
      </c>
      <c r="H149" s="77">
        <v>1.0</v>
      </c>
      <c r="I149" s="78">
        <v>2.0</v>
      </c>
      <c r="J149" s="77">
        <v>1.0</v>
      </c>
      <c r="K149" s="10">
        <v>4.0</v>
      </c>
      <c r="L149" s="11">
        <v>1.0</v>
      </c>
      <c r="M149" s="11">
        <v>2.0</v>
      </c>
      <c r="N149" s="11">
        <v>2.0</v>
      </c>
      <c r="O149" s="75">
        <f t="shared" si="15"/>
        <v>1</v>
      </c>
      <c r="P149" s="11">
        <v>3.0</v>
      </c>
      <c r="Q149" s="11">
        <v>0.0</v>
      </c>
      <c r="R149" s="11">
        <v>0.0</v>
      </c>
    </row>
    <row r="150">
      <c r="A150" s="75">
        <f t="shared" si="2"/>
        <v>149</v>
      </c>
      <c r="B150" s="73">
        <v>1.0</v>
      </c>
      <c r="C150" s="74">
        <f>if(Raw!D150="below 18",1,IF(Raw!D150="18-25",1,2))</f>
        <v>1</v>
      </c>
      <c r="D150" s="73">
        <v>1.0</v>
      </c>
      <c r="E150" s="73">
        <v>2.0</v>
      </c>
      <c r="F150" s="73">
        <v>1.0</v>
      </c>
      <c r="G150" s="73">
        <v>4.0</v>
      </c>
      <c r="H150" s="73">
        <v>0.0</v>
      </c>
      <c r="I150" s="73">
        <v>0.0</v>
      </c>
      <c r="J150" s="73">
        <v>0.0</v>
      </c>
      <c r="K150" s="21"/>
    </row>
    <row r="151">
      <c r="A151" s="75">
        <f t="shared" si="2"/>
        <v>150</v>
      </c>
      <c r="B151" s="73">
        <v>1.0</v>
      </c>
      <c r="C151" s="74">
        <f>if(Raw!D151="below 18",1,IF(Raw!D151="18-25",1,2))</f>
        <v>1</v>
      </c>
      <c r="D151" s="73">
        <v>1.0</v>
      </c>
      <c r="E151" s="73">
        <v>2.0</v>
      </c>
      <c r="F151" s="73">
        <v>1.0</v>
      </c>
      <c r="G151" s="73">
        <v>1.0</v>
      </c>
      <c r="H151" s="73">
        <v>2.0</v>
      </c>
      <c r="I151" s="11">
        <v>1.0</v>
      </c>
      <c r="J151" s="73">
        <v>1.0</v>
      </c>
      <c r="K151" s="10">
        <v>1.0</v>
      </c>
      <c r="L151" s="11">
        <v>0.0</v>
      </c>
      <c r="M151" s="11">
        <v>1.0</v>
      </c>
      <c r="N151" s="11">
        <v>2.0</v>
      </c>
      <c r="O151" s="75">
        <f t="shared" ref="O151:O154" si="16">IF(OR(K151=2,M151=1,M151=2),1,0)</f>
        <v>1</v>
      </c>
      <c r="P151" s="11">
        <v>1.0</v>
      </c>
      <c r="Q151" s="11">
        <v>1.0</v>
      </c>
      <c r="R151" s="11">
        <v>0.0</v>
      </c>
    </row>
    <row r="152">
      <c r="A152" s="75">
        <f t="shared" si="2"/>
        <v>151</v>
      </c>
      <c r="B152" s="73">
        <v>1.0</v>
      </c>
      <c r="C152" s="74">
        <f>if(Raw!D152="below 18",1,IF(Raw!D152="18-25",1,2))</f>
        <v>2</v>
      </c>
      <c r="D152" s="73">
        <v>2.0</v>
      </c>
      <c r="E152" s="73">
        <v>2.0</v>
      </c>
      <c r="F152" s="73">
        <v>1.0</v>
      </c>
      <c r="G152" s="73">
        <v>1.0</v>
      </c>
      <c r="H152" s="73">
        <v>1.0</v>
      </c>
      <c r="I152" s="11">
        <v>4.0</v>
      </c>
      <c r="J152" s="73">
        <v>2.0</v>
      </c>
      <c r="K152" s="10">
        <v>4.0</v>
      </c>
      <c r="L152" s="11">
        <v>2.0</v>
      </c>
      <c r="M152" s="11">
        <v>2.0</v>
      </c>
      <c r="N152" s="11">
        <v>2.0</v>
      </c>
      <c r="O152" s="75">
        <f t="shared" si="16"/>
        <v>1</v>
      </c>
      <c r="P152" s="11">
        <v>0.0</v>
      </c>
      <c r="Q152" s="11">
        <v>0.0</v>
      </c>
      <c r="R152" s="11">
        <v>0.0</v>
      </c>
    </row>
    <row r="153">
      <c r="A153" s="75">
        <f t="shared" si="2"/>
        <v>152</v>
      </c>
      <c r="B153" s="73">
        <v>2.0</v>
      </c>
      <c r="C153" s="74">
        <f>if(Raw!D153="below 18",1,IF(Raw!D153="18-25",1,2))</f>
        <v>1</v>
      </c>
      <c r="D153" s="73">
        <v>1.0</v>
      </c>
      <c r="E153" s="73">
        <v>5.0</v>
      </c>
      <c r="F153" s="73">
        <v>2.0</v>
      </c>
      <c r="G153" s="73">
        <v>1.0</v>
      </c>
      <c r="H153" s="73">
        <v>1.0</v>
      </c>
      <c r="I153" s="11">
        <v>1.0</v>
      </c>
      <c r="J153" s="73">
        <v>2.0</v>
      </c>
      <c r="K153" s="10">
        <v>4.0</v>
      </c>
      <c r="L153" s="11">
        <v>2.0</v>
      </c>
      <c r="M153" s="11">
        <v>2.0</v>
      </c>
      <c r="N153" s="11">
        <v>1.0</v>
      </c>
      <c r="O153" s="75">
        <f t="shared" si="16"/>
        <v>1</v>
      </c>
      <c r="P153" s="11">
        <v>0.0</v>
      </c>
      <c r="Q153" s="11">
        <v>0.0</v>
      </c>
      <c r="R153" s="11">
        <v>2.0</v>
      </c>
    </row>
    <row r="154">
      <c r="A154" s="75">
        <f t="shared" si="2"/>
        <v>153</v>
      </c>
      <c r="B154" s="73">
        <v>2.0</v>
      </c>
      <c r="C154" s="74">
        <f>if(Raw!D154="below 18",1,IF(Raw!D154="18-25",1,2))</f>
        <v>1</v>
      </c>
      <c r="D154" s="73">
        <v>2.0</v>
      </c>
      <c r="E154" s="73">
        <v>1.0</v>
      </c>
      <c r="F154" s="73">
        <v>3.0</v>
      </c>
      <c r="G154" s="73">
        <v>1.0</v>
      </c>
      <c r="H154" s="73">
        <v>4.0</v>
      </c>
      <c r="I154" s="11">
        <v>3.0</v>
      </c>
      <c r="J154" s="73">
        <v>3.0</v>
      </c>
      <c r="K154" s="10">
        <v>1.0</v>
      </c>
      <c r="L154" s="11">
        <v>0.0</v>
      </c>
      <c r="M154" s="11">
        <v>1.0</v>
      </c>
      <c r="N154" s="11">
        <v>1.0</v>
      </c>
      <c r="O154" s="75">
        <f t="shared" si="16"/>
        <v>1</v>
      </c>
      <c r="P154" s="11">
        <v>2.0</v>
      </c>
      <c r="Q154" s="11">
        <v>1.0</v>
      </c>
      <c r="R154" s="11">
        <v>1.0</v>
      </c>
    </row>
    <row r="155">
      <c r="A155" s="75">
        <f t="shared" si="2"/>
        <v>154</v>
      </c>
      <c r="B155" s="73">
        <v>1.0</v>
      </c>
      <c r="C155" s="74">
        <f>if(Raw!D155="below 18",1,IF(Raw!D155="18-25",1,2))</f>
        <v>1</v>
      </c>
      <c r="D155" s="73">
        <v>1.0</v>
      </c>
      <c r="E155" s="73">
        <v>1.0</v>
      </c>
      <c r="F155" s="73">
        <v>3.0</v>
      </c>
      <c r="G155" s="73">
        <v>2.0</v>
      </c>
      <c r="H155" s="73">
        <v>0.0</v>
      </c>
      <c r="I155" s="73">
        <v>0.0</v>
      </c>
      <c r="J155" s="73">
        <v>0.0</v>
      </c>
      <c r="K155" s="21"/>
    </row>
    <row r="156">
      <c r="A156" s="75">
        <f t="shared" si="2"/>
        <v>155</v>
      </c>
      <c r="B156" s="73">
        <v>2.0</v>
      </c>
      <c r="C156" s="74">
        <f>if(Raw!D156="below 18",1,IF(Raw!D156="18-25",1,2))</f>
        <v>2</v>
      </c>
      <c r="D156" s="73">
        <v>4.0</v>
      </c>
      <c r="E156" s="73">
        <v>2.0</v>
      </c>
      <c r="F156" s="73">
        <v>2.0</v>
      </c>
      <c r="G156" s="73">
        <v>1.0</v>
      </c>
      <c r="H156" s="73">
        <v>1.0</v>
      </c>
      <c r="I156" s="11">
        <v>3.0</v>
      </c>
      <c r="J156" s="73">
        <v>2.0</v>
      </c>
      <c r="K156" s="10">
        <v>4.0</v>
      </c>
      <c r="L156" s="11">
        <v>1.0</v>
      </c>
      <c r="M156" s="11">
        <v>1.0</v>
      </c>
      <c r="N156" s="11">
        <v>1.0</v>
      </c>
      <c r="O156" s="75">
        <f t="shared" ref="O156:O157" si="17">IF(OR(K156=2,M156=1,M156=2),1,0)</f>
        <v>1</v>
      </c>
      <c r="P156" s="11">
        <v>1.0</v>
      </c>
      <c r="Q156" s="11">
        <v>1.0</v>
      </c>
      <c r="R156" s="11">
        <v>2.0</v>
      </c>
    </row>
    <row r="157">
      <c r="A157" s="75">
        <f t="shared" si="2"/>
        <v>156</v>
      </c>
      <c r="B157" s="73">
        <v>2.0</v>
      </c>
      <c r="C157" s="74">
        <f>if(Raw!D157="below 18",1,IF(Raw!D157="18-25",1,2))</f>
        <v>1</v>
      </c>
      <c r="D157" s="73">
        <v>1.0</v>
      </c>
      <c r="E157" s="73">
        <v>2.0</v>
      </c>
      <c r="F157" s="73">
        <v>2.0</v>
      </c>
      <c r="G157" s="73">
        <v>1.0</v>
      </c>
      <c r="H157" s="73">
        <v>1.0</v>
      </c>
      <c r="I157" s="11">
        <v>1.0</v>
      </c>
      <c r="J157" s="73">
        <v>3.0</v>
      </c>
      <c r="K157" s="10">
        <v>2.0</v>
      </c>
      <c r="L157" s="11">
        <v>2.0</v>
      </c>
      <c r="M157" s="11">
        <v>0.0</v>
      </c>
      <c r="N157" s="11">
        <v>2.0</v>
      </c>
      <c r="O157" s="75">
        <f t="shared" si="17"/>
        <v>1</v>
      </c>
      <c r="P157" s="11">
        <v>0.0</v>
      </c>
      <c r="Q157" s="11">
        <v>3.0</v>
      </c>
      <c r="R157" s="11">
        <v>1.0</v>
      </c>
    </row>
    <row r="158">
      <c r="A158" s="75">
        <f t="shared" si="2"/>
        <v>157</v>
      </c>
      <c r="B158" s="73">
        <v>1.0</v>
      </c>
      <c r="C158" s="74">
        <f>if(Raw!D158="below 18",1,IF(Raw!D158="18-25",1,2))</f>
        <v>1</v>
      </c>
      <c r="D158" s="73">
        <v>2.0</v>
      </c>
      <c r="E158" s="73">
        <v>1.0</v>
      </c>
      <c r="F158" s="73">
        <v>1.0</v>
      </c>
      <c r="G158" s="73">
        <v>4.0</v>
      </c>
      <c r="H158" s="73">
        <v>0.0</v>
      </c>
      <c r="I158" s="73">
        <v>0.0</v>
      </c>
      <c r="J158" s="73">
        <v>0.0</v>
      </c>
      <c r="K158" s="21"/>
    </row>
    <row r="159">
      <c r="A159" s="75">
        <f t="shared" si="2"/>
        <v>158</v>
      </c>
      <c r="B159" s="73">
        <v>2.0</v>
      </c>
      <c r="C159" s="74">
        <f>if(Raw!D159="below 18",1,IF(Raw!D159="18-25",1,2))</f>
        <v>1</v>
      </c>
      <c r="D159" s="73">
        <v>1.0</v>
      </c>
      <c r="E159" s="73">
        <v>2.0</v>
      </c>
      <c r="F159" s="73">
        <v>2.0</v>
      </c>
      <c r="G159" s="73">
        <v>1.0</v>
      </c>
      <c r="H159" s="73">
        <v>1.0</v>
      </c>
      <c r="I159" s="11">
        <v>3.0</v>
      </c>
      <c r="J159" s="73">
        <v>4.0</v>
      </c>
      <c r="K159" s="10">
        <v>4.0</v>
      </c>
      <c r="L159" s="11">
        <v>1.0</v>
      </c>
      <c r="M159" s="11">
        <v>1.0</v>
      </c>
      <c r="N159" s="11">
        <v>1.0</v>
      </c>
      <c r="O159" s="75">
        <f t="shared" ref="O159:O224" si="18">IF(OR(K159=2,M159=1,M159=2),1,0)</f>
        <v>1</v>
      </c>
      <c r="P159" s="11">
        <v>2.0</v>
      </c>
      <c r="Q159" s="11">
        <v>1.0</v>
      </c>
      <c r="R159" s="11">
        <v>1.0</v>
      </c>
    </row>
    <row r="160">
      <c r="A160" s="75">
        <f t="shared" si="2"/>
        <v>159</v>
      </c>
      <c r="B160" s="73">
        <v>1.0</v>
      </c>
      <c r="C160" s="74">
        <f>if(Raw!D160="below 18",1,IF(Raw!D160="18-25",1,2))</f>
        <v>2</v>
      </c>
      <c r="D160" s="73">
        <v>5.0</v>
      </c>
      <c r="E160" s="73">
        <v>1.0</v>
      </c>
      <c r="F160" s="73">
        <v>2.0</v>
      </c>
      <c r="G160" s="73">
        <v>3.0</v>
      </c>
      <c r="H160" s="73">
        <v>2.0</v>
      </c>
      <c r="I160" s="11">
        <v>1.0</v>
      </c>
      <c r="J160" s="73">
        <v>2.0</v>
      </c>
      <c r="K160" s="10">
        <v>2.0</v>
      </c>
      <c r="L160" s="11">
        <v>2.0</v>
      </c>
      <c r="M160" s="11">
        <v>0.0</v>
      </c>
      <c r="N160" s="11">
        <v>2.0</v>
      </c>
      <c r="O160" s="75">
        <f t="shared" si="18"/>
        <v>1</v>
      </c>
      <c r="P160" s="11">
        <v>0.0</v>
      </c>
      <c r="Q160" s="11">
        <v>2.0</v>
      </c>
      <c r="R160" s="11">
        <v>0.0</v>
      </c>
    </row>
    <row r="161">
      <c r="A161" s="75">
        <f t="shared" si="2"/>
        <v>160</v>
      </c>
      <c r="B161" s="73">
        <v>1.0</v>
      </c>
      <c r="C161" s="74">
        <f>if(Raw!D161="below 18",1,IF(Raw!D161="18-25",1,2))</f>
        <v>1</v>
      </c>
      <c r="D161" s="73">
        <v>1.0</v>
      </c>
      <c r="E161" s="73">
        <v>4.0</v>
      </c>
      <c r="F161" s="73">
        <v>4.0</v>
      </c>
      <c r="G161" s="73">
        <v>3.0</v>
      </c>
      <c r="H161" s="73">
        <v>5.0</v>
      </c>
      <c r="I161" s="11">
        <v>1.0</v>
      </c>
      <c r="J161" s="73">
        <v>3.0</v>
      </c>
      <c r="K161" s="10">
        <v>4.0</v>
      </c>
      <c r="L161" s="11">
        <v>1.0</v>
      </c>
      <c r="M161" s="11">
        <v>1.0</v>
      </c>
      <c r="N161" s="11">
        <v>1.0</v>
      </c>
      <c r="O161" s="75">
        <f t="shared" si="18"/>
        <v>1</v>
      </c>
      <c r="P161" s="11">
        <v>0.0</v>
      </c>
      <c r="Q161" s="11">
        <v>1.0</v>
      </c>
      <c r="R161" s="11">
        <v>2.0</v>
      </c>
    </row>
    <row r="162">
      <c r="A162" s="75">
        <f t="shared" si="2"/>
        <v>161</v>
      </c>
      <c r="B162" s="73">
        <v>2.0</v>
      </c>
      <c r="C162" s="74">
        <f>if(Raw!D162="below 18",1,IF(Raw!D162="18-25",1,2))</f>
        <v>1</v>
      </c>
      <c r="D162" s="73">
        <v>1.0</v>
      </c>
      <c r="E162" s="73">
        <v>2.0</v>
      </c>
      <c r="F162" s="73">
        <v>2.0</v>
      </c>
      <c r="G162" s="73">
        <v>1.0</v>
      </c>
      <c r="H162" s="73">
        <v>2.0</v>
      </c>
      <c r="I162" s="11">
        <v>3.0</v>
      </c>
      <c r="J162" s="73">
        <v>1.0</v>
      </c>
      <c r="K162" s="10">
        <v>2.0</v>
      </c>
      <c r="L162" s="11">
        <v>1.0</v>
      </c>
      <c r="M162" s="11">
        <v>0.0</v>
      </c>
      <c r="N162" s="11">
        <v>2.0</v>
      </c>
      <c r="O162" s="75">
        <f t="shared" si="18"/>
        <v>1</v>
      </c>
      <c r="P162" s="11">
        <v>0.0</v>
      </c>
      <c r="Q162" s="11">
        <v>1.0</v>
      </c>
      <c r="R162" s="11">
        <v>0.0</v>
      </c>
    </row>
    <row r="163">
      <c r="A163" s="75">
        <f t="shared" si="2"/>
        <v>162</v>
      </c>
      <c r="B163" s="73">
        <v>1.0</v>
      </c>
      <c r="C163" s="74">
        <f>if(Raw!D163="below 18",1,IF(Raw!D163="18-25",1,2))</f>
        <v>1</v>
      </c>
      <c r="D163" s="73">
        <v>1.0</v>
      </c>
      <c r="E163" s="73">
        <v>4.0</v>
      </c>
      <c r="F163" s="73">
        <v>3.0</v>
      </c>
      <c r="G163" s="73">
        <v>1.0</v>
      </c>
      <c r="H163" s="73">
        <v>3.0</v>
      </c>
      <c r="I163" s="11">
        <v>2.0</v>
      </c>
      <c r="J163" s="73">
        <v>3.0</v>
      </c>
      <c r="K163" s="10">
        <v>1.0</v>
      </c>
      <c r="L163" s="11">
        <v>0.0</v>
      </c>
      <c r="M163" s="11">
        <v>2.0</v>
      </c>
      <c r="N163" s="11">
        <v>2.0</v>
      </c>
      <c r="O163" s="75">
        <f t="shared" si="18"/>
        <v>1</v>
      </c>
      <c r="P163" s="11">
        <v>3.0</v>
      </c>
      <c r="Q163" s="11">
        <v>0.0</v>
      </c>
      <c r="R163" s="11">
        <v>0.0</v>
      </c>
    </row>
    <row r="164">
      <c r="A164" s="75">
        <f t="shared" si="2"/>
        <v>163</v>
      </c>
      <c r="B164" s="73">
        <v>2.0</v>
      </c>
      <c r="C164" s="74">
        <f>if(Raw!D164="below 18",1,IF(Raw!D164="18-25",1,2))</f>
        <v>1</v>
      </c>
      <c r="D164" s="73">
        <v>1.0</v>
      </c>
      <c r="E164" s="73">
        <v>1.0</v>
      </c>
      <c r="F164" s="73">
        <v>2.0</v>
      </c>
      <c r="G164" s="73">
        <v>1.0</v>
      </c>
      <c r="H164" s="73">
        <v>1.0</v>
      </c>
      <c r="I164" s="11">
        <v>1.0</v>
      </c>
      <c r="J164" s="73">
        <v>3.0</v>
      </c>
      <c r="K164" s="10">
        <v>4.0</v>
      </c>
      <c r="L164" s="11">
        <v>1.0</v>
      </c>
      <c r="M164" s="11">
        <v>1.0</v>
      </c>
      <c r="N164" s="11">
        <v>1.0</v>
      </c>
      <c r="O164" s="75">
        <f t="shared" si="18"/>
        <v>1</v>
      </c>
      <c r="P164" s="11">
        <v>1.0</v>
      </c>
      <c r="Q164" s="11">
        <v>1.0</v>
      </c>
      <c r="R164" s="11">
        <v>0.0</v>
      </c>
    </row>
    <row r="165">
      <c r="A165" s="75">
        <f t="shared" si="2"/>
        <v>164</v>
      </c>
      <c r="B165" s="73">
        <v>2.0</v>
      </c>
      <c r="C165" s="74">
        <f>if(Raw!D165="below 18",1,IF(Raw!D165="18-25",1,2))</f>
        <v>1</v>
      </c>
      <c r="D165" s="73">
        <v>1.0</v>
      </c>
      <c r="E165" s="73">
        <v>1.0</v>
      </c>
      <c r="F165" s="73">
        <v>1.0</v>
      </c>
      <c r="G165" s="73">
        <v>1.0</v>
      </c>
      <c r="H165" s="73">
        <v>2.0</v>
      </c>
      <c r="I165" s="11">
        <v>1.0</v>
      </c>
      <c r="J165" s="73">
        <v>2.0</v>
      </c>
      <c r="K165" s="10">
        <v>4.0</v>
      </c>
      <c r="L165" s="11">
        <v>1.0</v>
      </c>
      <c r="M165" s="11">
        <v>1.0</v>
      </c>
      <c r="N165" s="11">
        <v>1.0</v>
      </c>
      <c r="O165" s="75">
        <f t="shared" si="18"/>
        <v>1</v>
      </c>
      <c r="P165" s="11">
        <v>1.0</v>
      </c>
      <c r="Q165" s="11">
        <v>2.0</v>
      </c>
      <c r="R165" s="11">
        <v>0.0</v>
      </c>
    </row>
    <row r="166">
      <c r="A166" s="75">
        <f t="shared" si="2"/>
        <v>165</v>
      </c>
      <c r="B166" s="73">
        <v>1.0</v>
      </c>
      <c r="C166" s="74">
        <f>if(Raw!D166="below 18",1,IF(Raw!D166="18-25",1,2))</f>
        <v>2</v>
      </c>
      <c r="D166" s="73">
        <v>4.0</v>
      </c>
      <c r="E166" s="73">
        <v>1.0</v>
      </c>
      <c r="F166" s="73">
        <v>2.0</v>
      </c>
      <c r="G166" s="73">
        <v>3.0</v>
      </c>
      <c r="H166" s="73">
        <v>4.0</v>
      </c>
      <c r="I166" s="11">
        <v>2.0</v>
      </c>
      <c r="J166" s="73">
        <v>1.0</v>
      </c>
      <c r="K166" s="10">
        <v>2.0</v>
      </c>
      <c r="L166" s="11">
        <v>2.0</v>
      </c>
      <c r="M166" s="11">
        <v>0.0</v>
      </c>
      <c r="N166" s="11">
        <v>2.0</v>
      </c>
      <c r="O166" s="75">
        <f t="shared" si="18"/>
        <v>1</v>
      </c>
      <c r="P166" s="11">
        <v>0.0</v>
      </c>
      <c r="Q166" s="11">
        <v>3.0</v>
      </c>
      <c r="R166" s="11">
        <v>0.0</v>
      </c>
    </row>
    <row r="167">
      <c r="A167" s="75">
        <f t="shared" si="2"/>
        <v>166</v>
      </c>
      <c r="B167" s="73">
        <v>1.0</v>
      </c>
      <c r="C167" s="74">
        <f>if(Raw!D167="below 18",1,IF(Raw!D167="18-25",1,2))</f>
        <v>1</v>
      </c>
      <c r="D167" s="73">
        <v>1.0</v>
      </c>
      <c r="E167" s="73">
        <v>1.0</v>
      </c>
      <c r="F167" s="73">
        <v>2.0</v>
      </c>
      <c r="G167" s="73">
        <v>3.0</v>
      </c>
      <c r="H167" s="73">
        <v>1.0</v>
      </c>
      <c r="I167" s="11">
        <v>1.0</v>
      </c>
      <c r="J167" s="73">
        <v>1.0</v>
      </c>
      <c r="K167" s="10">
        <v>4.0</v>
      </c>
      <c r="L167" s="11">
        <v>1.0</v>
      </c>
      <c r="M167" s="11">
        <v>1.0</v>
      </c>
      <c r="N167" s="11">
        <v>1.0</v>
      </c>
      <c r="O167" s="75">
        <f t="shared" si="18"/>
        <v>1</v>
      </c>
      <c r="P167" s="11">
        <v>3.0</v>
      </c>
      <c r="Q167" s="11">
        <v>1.0</v>
      </c>
      <c r="R167" s="11">
        <v>1.0</v>
      </c>
    </row>
    <row r="168">
      <c r="A168" s="75">
        <f t="shared" si="2"/>
        <v>167</v>
      </c>
      <c r="B168" s="73">
        <v>1.0</v>
      </c>
      <c r="C168" s="74">
        <f>if(Raw!D168="below 18",1,IF(Raw!D168="18-25",1,2))</f>
        <v>1</v>
      </c>
      <c r="D168" s="73">
        <v>2.0</v>
      </c>
      <c r="E168" s="73">
        <v>1.0</v>
      </c>
      <c r="F168" s="73">
        <v>2.0</v>
      </c>
      <c r="G168" s="73">
        <v>1.0</v>
      </c>
      <c r="H168" s="73">
        <v>1.0</v>
      </c>
      <c r="I168" s="11">
        <v>3.0</v>
      </c>
      <c r="J168" s="73">
        <v>2.0</v>
      </c>
      <c r="K168" s="10">
        <v>3.0</v>
      </c>
      <c r="L168" s="11">
        <v>1.0</v>
      </c>
      <c r="M168" s="11">
        <v>2.0</v>
      </c>
      <c r="N168" s="11">
        <v>0.0</v>
      </c>
      <c r="O168" s="75">
        <f t="shared" si="18"/>
        <v>1</v>
      </c>
      <c r="P168" s="11">
        <v>1.0</v>
      </c>
      <c r="Q168" s="11">
        <v>0.0</v>
      </c>
      <c r="R168" s="11">
        <v>3.0</v>
      </c>
    </row>
    <row r="169">
      <c r="A169" s="75">
        <f t="shared" si="2"/>
        <v>168</v>
      </c>
      <c r="B169" s="73">
        <v>2.0</v>
      </c>
      <c r="C169" s="74">
        <f>if(Raw!D169="below 18",1,IF(Raw!D169="18-25",1,2))</f>
        <v>1</v>
      </c>
      <c r="D169" s="73">
        <v>1.0</v>
      </c>
      <c r="E169" s="73">
        <v>1.0</v>
      </c>
      <c r="F169" s="73">
        <v>2.0</v>
      </c>
      <c r="G169" s="73">
        <v>1.0</v>
      </c>
      <c r="H169" s="73">
        <v>1.0</v>
      </c>
      <c r="I169" s="11">
        <v>1.0</v>
      </c>
      <c r="J169" s="73">
        <v>2.0</v>
      </c>
      <c r="K169" s="10">
        <v>3.0</v>
      </c>
      <c r="L169" s="11">
        <v>1.0</v>
      </c>
      <c r="M169" s="11">
        <v>1.0</v>
      </c>
      <c r="N169" s="11">
        <v>0.0</v>
      </c>
      <c r="O169" s="75">
        <f t="shared" si="18"/>
        <v>1</v>
      </c>
      <c r="P169" s="11">
        <v>1.0</v>
      </c>
      <c r="Q169" s="11">
        <v>1.0</v>
      </c>
      <c r="R169" s="11">
        <v>2.0</v>
      </c>
    </row>
    <row r="170">
      <c r="A170" s="75">
        <f t="shared" si="2"/>
        <v>169</v>
      </c>
      <c r="B170" s="73">
        <v>2.0</v>
      </c>
      <c r="C170" s="74">
        <f>if(Raw!D170="below 18",1,IF(Raw!D170="18-25",1,2))</f>
        <v>1</v>
      </c>
      <c r="D170" s="73">
        <v>1.0</v>
      </c>
      <c r="E170" s="73">
        <v>1.0</v>
      </c>
      <c r="F170" s="73">
        <v>2.0</v>
      </c>
      <c r="G170" s="73">
        <v>1.0</v>
      </c>
      <c r="H170" s="73">
        <v>1.0</v>
      </c>
      <c r="I170" s="11">
        <v>3.0</v>
      </c>
      <c r="J170" s="73">
        <v>2.0</v>
      </c>
      <c r="K170" s="10">
        <v>4.0</v>
      </c>
      <c r="L170" s="11">
        <v>1.0</v>
      </c>
      <c r="M170" s="11">
        <v>1.0</v>
      </c>
      <c r="N170" s="11">
        <v>1.0</v>
      </c>
      <c r="O170" s="75">
        <f t="shared" si="18"/>
        <v>1</v>
      </c>
      <c r="P170" s="11">
        <v>1.0</v>
      </c>
      <c r="Q170" s="11">
        <v>1.0</v>
      </c>
      <c r="R170" s="11">
        <v>0.0</v>
      </c>
    </row>
    <row r="171">
      <c r="A171" s="75">
        <f t="shared" si="2"/>
        <v>170</v>
      </c>
      <c r="B171" s="73">
        <v>1.0</v>
      </c>
      <c r="C171" s="74">
        <f>if(Raw!D171="below 18",1,IF(Raw!D171="18-25",1,2))</f>
        <v>1</v>
      </c>
      <c r="D171" s="73">
        <v>1.0</v>
      </c>
      <c r="E171" s="73">
        <v>1.0</v>
      </c>
      <c r="F171" s="73">
        <v>1.0</v>
      </c>
      <c r="G171" s="73">
        <v>1.0</v>
      </c>
      <c r="H171" s="73">
        <v>3.0</v>
      </c>
      <c r="I171" s="11">
        <v>2.0</v>
      </c>
      <c r="J171" s="73">
        <v>4.0</v>
      </c>
      <c r="K171" s="10">
        <v>4.0</v>
      </c>
      <c r="L171" s="11">
        <v>1.0</v>
      </c>
      <c r="M171" s="11">
        <v>2.0</v>
      </c>
      <c r="N171" s="11">
        <v>2.0</v>
      </c>
      <c r="O171" s="75">
        <f t="shared" si="18"/>
        <v>1</v>
      </c>
      <c r="P171" s="11">
        <v>2.0</v>
      </c>
      <c r="Q171" s="11">
        <v>1.0</v>
      </c>
      <c r="R171" s="11">
        <v>0.0</v>
      </c>
    </row>
    <row r="172">
      <c r="A172" s="75">
        <f t="shared" si="2"/>
        <v>171</v>
      </c>
      <c r="B172" s="73">
        <v>2.0</v>
      </c>
      <c r="C172" s="74">
        <f>if(Raw!D172="below 18",1,IF(Raw!D172="18-25",1,2))</f>
        <v>1</v>
      </c>
      <c r="D172" s="73">
        <v>1.0</v>
      </c>
      <c r="E172" s="73">
        <v>1.0</v>
      </c>
      <c r="F172" s="73">
        <v>1.0</v>
      </c>
      <c r="G172" s="73">
        <v>1.0</v>
      </c>
      <c r="H172" s="73">
        <v>2.0</v>
      </c>
      <c r="I172" s="11">
        <v>1.0</v>
      </c>
      <c r="J172" s="73">
        <v>3.0</v>
      </c>
      <c r="K172" s="10">
        <v>1.0</v>
      </c>
      <c r="L172" s="11">
        <v>0.0</v>
      </c>
      <c r="M172" s="11">
        <v>1.0</v>
      </c>
      <c r="N172" s="11">
        <v>1.0</v>
      </c>
      <c r="O172" s="75">
        <f t="shared" si="18"/>
        <v>1</v>
      </c>
      <c r="P172" s="11">
        <v>3.0</v>
      </c>
      <c r="Q172" s="11">
        <v>0.0</v>
      </c>
      <c r="R172" s="11">
        <v>0.0</v>
      </c>
    </row>
    <row r="173">
      <c r="A173" s="75">
        <f t="shared" si="2"/>
        <v>172</v>
      </c>
      <c r="B173" s="73">
        <v>2.0</v>
      </c>
      <c r="C173" s="74">
        <f>if(Raw!D173="below 18",1,IF(Raw!D173="18-25",1,2))</f>
        <v>1</v>
      </c>
      <c r="D173" s="73">
        <v>1.0</v>
      </c>
      <c r="E173" s="73">
        <v>1.0</v>
      </c>
      <c r="F173" s="73">
        <v>2.0</v>
      </c>
      <c r="G173" s="73">
        <v>3.0</v>
      </c>
      <c r="H173" s="73">
        <v>2.0</v>
      </c>
      <c r="I173" s="11">
        <v>1.0</v>
      </c>
      <c r="J173" s="73">
        <v>3.0</v>
      </c>
      <c r="K173" s="10">
        <v>4.0</v>
      </c>
      <c r="L173" s="11">
        <v>2.0</v>
      </c>
      <c r="M173" s="11">
        <v>2.0</v>
      </c>
      <c r="N173" s="11">
        <v>2.0</v>
      </c>
      <c r="O173" s="75">
        <f t="shared" si="18"/>
        <v>1</v>
      </c>
      <c r="P173" s="11">
        <v>2.0</v>
      </c>
      <c r="Q173" s="11">
        <v>0.0</v>
      </c>
      <c r="R173" s="11">
        <v>0.0</v>
      </c>
    </row>
    <row r="174">
      <c r="A174" s="75">
        <f t="shared" si="2"/>
        <v>173</v>
      </c>
      <c r="B174" s="73">
        <v>2.0</v>
      </c>
      <c r="C174" s="74">
        <f>if(Raw!D174="below 18",1,IF(Raw!D174="18-25",1,2))</f>
        <v>1</v>
      </c>
      <c r="D174" s="73">
        <v>1.0</v>
      </c>
      <c r="E174" s="73">
        <v>1.0</v>
      </c>
      <c r="F174" s="73">
        <v>1.0</v>
      </c>
      <c r="G174" s="73">
        <v>1.0</v>
      </c>
      <c r="H174" s="73">
        <v>4.0</v>
      </c>
      <c r="I174" s="11">
        <v>3.0</v>
      </c>
      <c r="J174" s="73">
        <v>2.0</v>
      </c>
      <c r="K174" s="10">
        <v>4.0</v>
      </c>
      <c r="L174" s="11">
        <v>1.0</v>
      </c>
      <c r="M174" s="11">
        <v>1.0</v>
      </c>
      <c r="N174" s="11">
        <v>1.0</v>
      </c>
      <c r="O174" s="75">
        <f t="shared" si="18"/>
        <v>1</v>
      </c>
      <c r="P174" s="11">
        <v>0.0</v>
      </c>
      <c r="Q174" s="11">
        <v>1.0</v>
      </c>
      <c r="R174" s="11">
        <v>0.0</v>
      </c>
    </row>
    <row r="175">
      <c r="A175" s="75">
        <f t="shared" si="2"/>
        <v>174</v>
      </c>
      <c r="B175" s="73">
        <v>2.0</v>
      </c>
      <c r="C175" s="74">
        <f>if(Raw!D175="below 18",1,IF(Raw!D175="18-25",1,2))</f>
        <v>1</v>
      </c>
      <c r="D175" s="73">
        <v>1.0</v>
      </c>
      <c r="E175" s="73">
        <v>1.0</v>
      </c>
      <c r="F175" s="73">
        <v>1.0</v>
      </c>
      <c r="G175" s="73">
        <v>1.0</v>
      </c>
      <c r="H175" s="73">
        <v>2.0</v>
      </c>
      <c r="I175" s="11">
        <v>1.0</v>
      </c>
      <c r="J175" s="73">
        <v>3.0</v>
      </c>
      <c r="K175" s="10">
        <v>1.0</v>
      </c>
      <c r="L175" s="11">
        <v>0.0</v>
      </c>
      <c r="M175" s="11">
        <v>2.0</v>
      </c>
      <c r="N175" s="11">
        <v>2.0</v>
      </c>
      <c r="O175" s="75">
        <f t="shared" si="18"/>
        <v>1</v>
      </c>
      <c r="P175" s="11">
        <v>1.0</v>
      </c>
      <c r="Q175" s="11">
        <v>1.0</v>
      </c>
      <c r="R175" s="11">
        <v>2.0</v>
      </c>
    </row>
    <row r="176">
      <c r="A176" s="75">
        <f t="shared" si="2"/>
        <v>175</v>
      </c>
      <c r="B176" s="73">
        <v>2.0</v>
      </c>
      <c r="C176" s="74">
        <f>if(Raw!D176="below 18",1,IF(Raw!D176="18-25",1,2))</f>
        <v>2</v>
      </c>
      <c r="D176" s="73">
        <v>2.0</v>
      </c>
      <c r="E176" s="73">
        <v>5.0</v>
      </c>
      <c r="F176" s="73">
        <v>2.0</v>
      </c>
      <c r="G176" s="73">
        <v>1.0</v>
      </c>
      <c r="H176" s="73">
        <v>1.0</v>
      </c>
      <c r="I176" s="11">
        <v>4.0</v>
      </c>
      <c r="J176" s="73">
        <v>2.0</v>
      </c>
      <c r="K176" s="10">
        <v>4.0</v>
      </c>
      <c r="L176" s="11">
        <v>2.0</v>
      </c>
      <c r="M176" s="11">
        <v>2.0</v>
      </c>
      <c r="N176" s="11">
        <v>2.0</v>
      </c>
      <c r="O176" s="75">
        <f t="shared" si="18"/>
        <v>1</v>
      </c>
      <c r="P176" s="11">
        <v>1.0</v>
      </c>
      <c r="Q176" s="11">
        <v>1.0</v>
      </c>
      <c r="R176" s="11">
        <v>0.0</v>
      </c>
    </row>
    <row r="177">
      <c r="A177" s="75">
        <f t="shared" si="2"/>
        <v>176</v>
      </c>
      <c r="B177" s="73">
        <v>2.0</v>
      </c>
      <c r="C177" s="74">
        <f>if(Raw!D177="below 18",1,IF(Raw!D177="18-25",1,2))</f>
        <v>1</v>
      </c>
      <c r="D177" s="73">
        <v>5.0</v>
      </c>
      <c r="E177" s="73">
        <v>1.0</v>
      </c>
      <c r="F177" s="73">
        <v>4.0</v>
      </c>
      <c r="G177" s="73">
        <v>1.0</v>
      </c>
      <c r="H177" s="73">
        <v>3.0</v>
      </c>
      <c r="I177" s="11">
        <v>1.0</v>
      </c>
      <c r="J177" s="73">
        <v>3.0</v>
      </c>
      <c r="K177" s="10">
        <v>3.0</v>
      </c>
      <c r="L177" s="11">
        <v>1.0</v>
      </c>
      <c r="M177" s="11">
        <v>1.0</v>
      </c>
      <c r="N177" s="11">
        <v>0.0</v>
      </c>
      <c r="O177" s="75">
        <f t="shared" si="18"/>
        <v>1</v>
      </c>
      <c r="P177" s="11">
        <v>1.0</v>
      </c>
      <c r="Q177" s="11">
        <v>2.0</v>
      </c>
      <c r="R177" s="11">
        <v>1.0</v>
      </c>
    </row>
    <row r="178">
      <c r="A178" s="75">
        <f t="shared" si="2"/>
        <v>177</v>
      </c>
      <c r="B178" s="73">
        <v>2.0</v>
      </c>
      <c r="C178" s="74">
        <f>if(Raw!D178="below 18",1,IF(Raw!D178="18-25",1,2))</f>
        <v>1</v>
      </c>
      <c r="D178" s="73">
        <v>1.0</v>
      </c>
      <c r="E178" s="73">
        <v>2.0</v>
      </c>
      <c r="F178" s="73">
        <v>2.0</v>
      </c>
      <c r="G178" s="73">
        <v>1.0</v>
      </c>
      <c r="H178" s="73">
        <v>1.0</v>
      </c>
      <c r="I178" s="11">
        <v>3.0</v>
      </c>
      <c r="J178" s="73">
        <v>2.0</v>
      </c>
      <c r="K178" s="10">
        <v>2.0</v>
      </c>
      <c r="L178" s="11">
        <v>1.0</v>
      </c>
      <c r="M178" s="11">
        <v>0.0</v>
      </c>
      <c r="N178" s="11">
        <v>1.0</v>
      </c>
      <c r="O178" s="75">
        <f t="shared" si="18"/>
        <v>1</v>
      </c>
      <c r="P178" s="11">
        <v>1.0</v>
      </c>
      <c r="Q178" s="11">
        <v>2.0</v>
      </c>
      <c r="R178" s="11">
        <v>1.0</v>
      </c>
    </row>
    <row r="179">
      <c r="A179" s="75">
        <f t="shared" si="2"/>
        <v>178</v>
      </c>
      <c r="B179" s="73">
        <v>2.0</v>
      </c>
      <c r="C179" s="74">
        <f>if(Raw!D179="below 18",1,IF(Raw!D179="18-25",1,2))</f>
        <v>1</v>
      </c>
      <c r="D179" s="73">
        <v>1.0</v>
      </c>
      <c r="E179" s="73">
        <v>1.0</v>
      </c>
      <c r="F179" s="73">
        <v>2.0</v>
      </c>
      <c r="G179" s="73">
        <v>1.0</v>
      </c>
      <c r="H179" s="73">
        <v>1.0</v>
      </c>
      <c r="I179" s="11">
        <v>2.0</v>
      </c>
      <c r="J179" s="73">
        <v>1.0</v>
      </c>
      <c r="K179" s="10">
        <v>2.0</v>
      </c>
      <c r="L179" s="11">
        <v>1.0</v>
      </c>
      <c r="M179" s="11">
        <v>0.0</v>
      </c>
      <c r="N179" s="11">
        <v>2.0</v>
      </c>
      <c r="O179" s="75">
        <f t="shared" si="18"/>
        <v>1</v>
      </c>
      <c r="P179" s="11">
        <v>1.0</v>
      </c>
      <c r="Q179" s="11">
        <v>3.0</v>
      </c>
      <c r="R179" s="11">
        <v>0.0</v>
      </c>
    </row>
    <row r="180">
      <c r="A180" s="75">
        <f t="shared" si="2"/>
        <v>179</v>
      </c>
      <c r="B180" s="73">
        <v>1.0</v>
      </c>
      <c r="C180" s="74">
        <f>if(Raw!D180="below 18",1,IF(Raw!D180="18-25",1,2))</f>
        <v>1</v>
      </c>
      <c r="D180" s="73">
        <v>1.0</v>
      </c>
      <c r="E180" s="73">
        <v>1.0</v>
      </c>
      <c r="F180" s="73">
        <v>2.0</v>
      </c>
      <c r="G180" s="73">
        <v>1.0</v>
      </c>
      <c r="H180" s="73">
        <v>1.0</v>
      </c>
      <c r="I180" s="11">
        <v>3.0</v>
      </c>
      <c r="J180" s="73">
        <v>2.0</v>
      </c>
      <c r="K180" s="10">
        <v>4.0</v>
      </c>
      <c r="L180" s="11">
        <v>1.0</v>
      </c>
      <c r="M180" s="11">
        <v>1.0</v>
      </c>
      <c r="N180" s="11">
        <v>1.0</v>
      </c>
      <c r="O180" s="75">
        <f t="shared" si="18"/>
        <v>1</v>
      </c>
      <c r="P180" s="11">
        <v>1.0</v>
      </c>
      <c r="Q180" s="11">
        <v>0.0</v>
      </c>
      <c r="R180" s="11">
        <v>0.0</v>
      </c>
    </row>
    <row r="181">
      <c r="A181" s="75">
        <f t="shared" si="2"/>
        <v>180</v>
      </c>
      <c r="B181" s="73">
        <v>1.0</v>
      </c>
      <c r="C181" s="74">
        <f>if(Raw!D181="below 18",1,IF(Raw!D181="18-25",1,2))</f>
        <v>2</v>
      </c>
      <c r="D181" s="73">
        <v>4.0</v>
      </c>
      <c r="E181" s="73">
        <v>1.0</v>
      </c>
      <c r="F181" s="73">
        <v>2.0</v>
      </c>
      <c r="G181" s="73">
        <v>3.0</v>
      </c>
      <c r="H181" s="73">
        <v>4.0</v>
      </c>
      <c r="I181" s="11">
        <v>2.0</v>
      </c>
      <c r="J181" s="73">
        <v>1.0</v>
      </c>
      <c r="K181" s="10">
        <v>2.0</v>
      </c>
      <c r="L181" s="11">
        <v>2.0</v>
      </c>
      <c r="M181" s="11">
        <v>0.0</v>
      </c>
      <c r="N181" s="11">
        <v>2.0</v>
      </c>
      <c r="O181" s="75">
        <f t="shared" si="18"/>
        <v>1</v>
      </c>
      <c r="P181" s="11">
        <v>0.0</v>
      </c>
      <c r="Q181" s="11">
        <v>3.0</v>
      </c>
      <c r="R181" s="11">
        <v>0.0</v>
      </c>
    </row>
    <row r="182">
      <c r="A182" s="75">
        <f t="shared" si="2"/>
        <v>181</v>
      </c>
      <c r="B182" s="73">
        <v>2.0</v>
      </c>
      <c r="C182" s="74">
        <f>if(Raw!D182="below 18",1,IF(Raw!D182="18-25",1,2))</f>
        <v>2</v>
      </c>
      <c r="D182" s="73">
        <v>2.0</v>
      </c>
      <c r="E182" s="73">
        <v>2.0</v>
      </c>
      <c r="F182" s="73">
        <v>2.0</v>
      </c>
      <c r="G182" s="73">
        <v>1.0</v>
      </c>
      <c r="H182" s="73">
        <v>1.0</v>
      </c>
      <c r="I182" s="11">
        <v>1.0</v>
      </c>
      <c r="J182" s="73">
        <v>2.0</v>
      </c>
      <c r="K182" s="10">
        <v>4.0</v>
      </c>
      <c r="L182" s="11">
        <v>2.0</v>
      </c>
      <c r="M182" s="11">
        <v>1.0</v>
      </c>
      <c r="N182" s="11">
        <v>2.0</v>
      </c>
      <c r="O182" s="75">
        <f t="shared" si="18"/>
        <v>1</v>
      </c>
      <c r="P182" s="11">
        <v>0.0</v>
      </c>
      <c r="Q182" s="11">
        <v>2.0</v>
      </c>
      <c r="R182" s="11">
        <v>0.0</v>
      </c>
    </row>
    <row r="183">
      <c r="A183" s="75">
        <f t="shared" si="2"/>
        <v>182</v>
      </c>
      <c r="B183" s="73">
        <v>1.0</v>
      </c>
      <c r="C183" s="74">
        <f>if(Raw!D183="below 18",1,IF(Raw!D183="18-25",1,2))</f>
        <v>2</v>
      </c>
      <c r="D183" s="73">
        <v>5.0</v>
      </c>
      <c r="E183" s="73">
        <v>2.0</v>
      </c>
      <c r="F183" s="73">
        <v>2.0</v>
      </c>
      <c r="G183" s="73">
        <v>3.0</v>
      </c>
      <c r="H183" s="73">
        <v>1.0</v>
      </c>
      <c r="I183" s="11">
        <v>4.0</v>
      </c>
      <c r="J183" s="73">
        <v>3.0</v>
      </c>
      <c r="K183" s="10">
        <v>4.0</v>
      </c>
      <c r="L183" s="11">
        <v>1.0</v>
      </c>
      <c r="M183" s="11">
        <v>1.0</v>
      </c>
      <c r="N183" s="11">
        <v>2.0</v>
      </c>
      <c r="O183" s="75">
        <f t="shared" si="18"/>
        <v>1</v>
      </c>
      <c r="P183" s="11">
        <v>2.0</v>
      </c>
      <c r="Q183" s="11">
        <v>1.0</v>
      </c>
      <c r="R183" s="11">
        <v>0.0</v>
      </c>
    </row>
    <row r="184">
      <c r="A184" s="75">
        <f t="shared" si="2"/>
        <v>183</v>
      </c>
      <c r="B184" s="73">
        <v>2.0</v>
      </c>
      <c r="C184" s="74">
        <f>if(Raw!D184="below 18",1,IF(Raw!D184="18-25",1,2))</f>
        <v>1</v>
      </c>
      <c r="D184" s="73">
        <v>1.0</v>
      </c>
      <c r="E184" s="73">
        <v>1.0</v>
      </c>
      <c r="F184" s="73">
        <v>2.0</v>
      </c>
      <c r="G184" s="73">
        <v>1.0</v>
      </c>
      <c r="H184" s="73">
        <v>1.0</v>
      </c>
      <c r="I184" s="11">
        <v>3.0</v>
      </c>
      <c r="J184" s="73">
        <v>2.0</v>
      </c>
      <c r="K184" s="10">
        <v>4.0</v>
      </c>
      <c r="L184" s="11">
        <v>1.0</v>
      </c>
      <c r="M184" s="11">
        <v>1.0</v>
      </c>
      <c r="N184" s="11">
        <v>1.0</v>
      </c>
      <c r="O184" s="75">
        <f t="shared" si="18"/>
        <v>1</v>
      </c>
      <c r="P184" s="11">
        <v>2.0</v>
      </c>
      <c r="Q184" s="11">
        <v>0.0</v>
      </c>
      <c r="R184" s="11">
        <v>0.0</v>
      </c>
    </row>
    <row r="185">
      <c r="A185" s="75">
        <f t="shared" si="2"/>
        <v>184</v>
      </c>
      <c r="B185" s="73">
        <v>2.0</v>
      </c>
      <c r="C185" s="74">
        <f>if(Raw!D185="below 18",1,IF(Raw!D185="18-25",1,2))</f>
        <v>2</v>
      </c>
      <c r="D185" s="73">
        <v>5.0</v>
      </c>
      <c r="E185" s="73">
        <v>2.0</v>
      </c>
      <c r="F185" s="73">
        <v>2.0</v>
      </c>
      <c r="G185" s="73">
        <v>3.0</v>
      </c>
      <c r="H185" s="73">
        <v>1.0</v>
      </c>
      <c r="I185" s="11">
        <v>4.0</v>
      </c>
      <c r="J185" s="73">
        <v>2.0</v>
      </c>
      <c r="K185" s="10">
        <v>4.0</v>
      </c>
      <c r="L185" s="11">
        <v>1.0</v>
      </c>
      <c r="M185" s="11">
        <v>1.0</v>
      </c>
      <c r="N185" s="11">
        <v>2.0</v>
      </c>
      <c r="O185" s="75">
        <f t="shared" si="18"/>
        <v>1</v>
      </c>
      <c r="P185" s="11">
        <v>2.0</v>
      </c>
      <c r="Q185" s="11">
        <v>1.0</v>
      </c>
      <c r="R185" s="11">
        <v>0.0</v>
      </c>
    </row>
    <row r="186">
      <c r="A186" s="75">
        <f t="shared" si="2"/>
        <v>185</v>
      </c>
      <c r="B186" s="73">
        <v>1.0</v>
      </c>
      <c r="C186" s="74">
        <f>if(Raw!D186="below 18",1,IF(Raw!D186="18-25",1,2))</f>
        <v>1</v>
      </c>
      <c r="D186" s="73">
        <v>1.0</v>
      </c>
      <c r="E186" s="73">
        <v>1.0</v>
      </c>
      <c r="F186" s="73">
        <v>1.0</v>
      </c>
      <c r="G186" s="73">
        <v>1.0</v>
      </c>
      <c r="H186" s="73">
        <v>2.0</v>
      </c>
      <c r="I186" s="11">
        <v>1.0</v>
      </c>
      <c r="J186" s="73">
        <v>1.0</v>
      </c>
      <c r="K186" s="10">
        <v>4.0</v>
      </c>
      <c r="L186" s="11">
        <v>2.0</v>
      </c>
      <c r="M186" s="11">
        <v>2.0</v>
      </c>
      <c r="N186" s="11">
        <v>2.0</v>
      </c>
      <c r="O186" s="75">
        <f t="shared" si="18"/>
        <v>1</v>
      </c>
      <c r="P186" s="11">
        <v>1.0</v>
      </c>
      <c r="Q186" s="11">
        <v>0.0</v>
      </c>
      <c r="R186" s="11">
        <v>0.0</v>
      </c>
    </row>
    <row r="187">
      <c r="A187" s="75">
        <f t="shared" si="2"/>
        <v>186</v>
      </c>
      <c r="B187" s="73">
        <v>1.0</v>
      </c>
      <c r="C187" s="74">
        <f>if(Raw!D187="below 18",1,IF(Raw!D187="18-25",1,2))</f>
        <v>1</v>
      </c>
      <c r="D187" s="73">
        <v>1.0</v>
      </c>
      <c r="E187" s="73">
        <v>1.0</v>
      </c>
      <c r="F187" s="73">
        <v>4.0</v>
      </c>
      <c r="G187" s="73">
        <v>1.0</v>
      </c>
      <c r="H187" s="73">
        <v>1.0</v>
      </c>
      <c r="I187" s="11">
        <v>1.0</v>
      </c>
      <c r="J187" s="73">
        <v>2.0</v>
      </c>
      <c r="K187" s="10">
        <v>1.0</v>
      </c>
      <c r="L187" s="11">
        <v>0.0</v>
      </c>
      <c r="M187" s="11">
        <v>2.0</v>
      </c>
      <c r="N187" s="11">
        <v>1.0</v>
      </c>
      <c r="O187" s="75">
        <f t="shared" si="18"/>
        <v>1</v>
      </c>
      <c r="P187" s="11">
        <v>3.0</v>
      </c>
      <c r="Q187" s="11">
        <v>1.0</v>
      </c>
      <c r="R187" s="11">
        <v>0.0</v>
      </c>
    </row>
    <row r="188">
      <c r="A188" s="75">
        <f t="shared" si="2"/>
        <v>187</v>
      </c>
      <c r="B188" s="73">
        <v>2.0</v>
      </c>
      <c r="C188" s="74">
        <f>if(Raw!D188="below 18",1,IF(Raw!D188="18-25",1,2))</f>
        <v>2</v>
      </c>
      <c r="D188" s="73">
        <v>2.0</v>
      </c>
      <c r="E188" s="73">
        <v>1.0</v>
      </c>
      <c r="F188" s="73">
        <v>3.0</v>
      </c>
      <c r="G188" s="73">
        <v>1.0</v>
      </c>
      <c r="H188" s="73">
        <v>1.0</v>
      </c>
      <c r="I188" s="11">
        <v>3.0</v>
      </c>
      <c r="J188" s="73">
        <v>2.0</v>
      </c>
      <c r="K188" s="10">
        <v>4.0</v>
      </c>
      <c r="L188" s="11">
        <v>1.0</v>
      </c>
      <c r="M188" s="11">
        <v>1.0</v>
      </c>
      <c r="N188" s="11">
        <v>1.0</v>
      </c>
      <c r="O188" s="75">
        <f t="shared" si="18"/>
        <v>1</v>
      </c>
      <c r="P188" s="11">
        <v>1.0</v>
      </c>
      <c r="Q188" s="11">
        <v>1.0</v>
      </c>
      <c r="R188" s="11">
        <v>1.0</v>
      </c>
    </row>
    <row r="189">
      <c r="A189" s="75">
        <f t="shared" si="2"/>
        <v>188</v>
      </c>
      <c r="B189" s="73">
        <v>1.0</v>
      </c>
      <c r="C189" s="74">
        <f>if(Raw!D189="below 18",1,IF(Raw!D189="18-25",1,2))</f>
        <v>1</v>
      </c>
      <c r="D189" s="73">
        <v>1.0</v>
      </c>
      <c r="E189" s="73">
        <v>2.0</v>
      </c>
      <c r="F189" s="73">
        <v>3.0</v>
      </c>
      <c r="G189" s="73">
        <v>1.0</v>
      </c>
      <c r="H189" s="73">
        <v>4.0</v>
      </c>
      <c r="I189" s="11">
        <v>1.0</v>
      </c>
      <c r="J189" s="73">
        <v>2.0</v>
      </c>
      <c r="K189" s="10">
        <v>4.0</v>
      </c>
      <c r="L189" s="11">
        <v>1.0</v>
      </c>
      <c r="M189" s="11">
        <v>1.0</v>
      </c>
      <c r="N189" s="11">
        <v>2.0</v>
      </c>
      <c r="O189" s="75">
        <f t="shared" si="18"/>
        <v>1</v>
      </c>
      <c r="P189" s="11">
        <v>1.0</v>
      </c>
      <c r="Q189" s="11">
        <v>3.0</v>
      </c>
      <c r="R189" s="11">
        <v>0.0</v>
      </c>
    </row>
    <row r="190">
      <c r="A190" s="75">
        <f t="shared" si="2"/>
        <v>189</v>
      </c>
      <c r="B190" s="73">
        <v>1.0</v>
      </c>
      <c r="C190" s="74">
        <f>if(Raw!D190="below 18",1,IF(Raw!D190="18-25",1,2))</f>
        <v>1</v>
      </c>
      <c r="D190" s="73">
        <v>4.0</v>
      </c>
      <c r="E190" s="73">
        <v>1.0</v>
      </c>
      <c r="F190" s="73">
        <v>1.0</v>
      </c>
      <c r="G190" s="73">
        <v>1.0</v>
      </c>
      <c r="H190" s="73">
        <v>2.0</v>
      </c>
      <c r="I190" s="11">
        <v>3.0</v>
      </c>
      <c r="J190" s="73">
        <v>3.0</v>
      </c>
      <c r="K190" s="10">
        <v>4.0</v>
      </c>
      <c r="L190" s="11">
        <v>2.0</v>
      </c>
      <c r="M190" s="11">
        <v>2.0</v>
      </c>
      <c r="N190" s="11">
        <v>2.0</v>
      </c>
      <c r="O190" s="75">
        <f t="shared" si="18"/>
        <v>1</v>
      </c>
      <c r="P190" s="11">
        <v>0.0</v>
      </c>
      <c r="Q190" s="11">
        <v>1.0</v>
      </c>
      <c r="R190" s="11">
        <v>0.0</v>
      </c>
    </row>
    <row r="191">
      <c r="A191" s="75">
        <f t="shared" si="2"/>
        <v>190</v>
      </c>
      <c r="B191" s="73">
        <v>2.0</v>
      </c>
      <c r="C191" s="74">
        <f>if(Raw!D191="below 18",1,IF(Raw!D191="18-25",1,2))</f>
        <v>1</v>
      </c>
      <c r="D191" s="73">
        <v>2.0</v>
      </c>
      <c r="E191" s="73">
        <v>1.0</v>
      </c>
      <c r="F191" s="73">
        <v>2.0</v>
      </c>
      <c r="G191" s="73">
        <v>1.0</v>
      </c>
      <c r="H191" s="73">
        <v>1.0</v>
      </c>
      <c r="I191" s="11">
        <v>2.0</v>
      </c>
      <c r="J191" s="73">
        <v>3.0</v>
      </c>
      <c r="K191" s="10">
        <v>2.0</v>
      </c>
      <c r="L191" s="11">
        <v>1.0</v>
      </c>
      <c r="M191" s="11">
        <v>0.0</v>
      </c>
      <c r="N191" s="11">
        <v>1.0</v>
      </c>
      <c r="O191" s="75">
        <f t="shared" si="18"/>
        <v>1</v>
      </c>
      <c r="P191" s="11">
        <v>1.0</v>
      </c>
      <c r="Q191" s="11">
        <v>3.0</v>
      </c>
      <c r="R191" s="11">
        <v>1.0</v>
      </c>
    </row>
    <row r="192">
      <c r="A192" s="75">
        <f t="shared" si="2"/>
        <v>191</v>
      </c>
      <c r="B192" s="73">
        <v>1.0</v>
      </c>
      <c r="C192" s="74">
        <f>if(Raw!D192="below 18",1,IF(Raw!D192="18-25",1,2))</f>
        <v>1</v>
      </c>
      <c r="D192" s="73">
        <v>1.0</v>
      </c>
      <c r="E192" s="73">
        <v>1.0</v>
      </c>
      <c r="F192" s="73">
        <v>2.0</v>
      </c>
      <c r="G192" s="73">
        <v>1.0</v>
      </c>
      <c r="H192" s="73">
        <v>1.0</v>
      </c>
      <c r="I192" s="11">
        <v>1.0</v>
      </c>
      <c r="J192" s="73">
        <v>2.0</v>
      </c>
      <c r="K192" s="10">
        <v>1.0</v>
      </c>
      <c r="L192" s="11">
        <v>0.0</v>
      </c>
      <c r="M192" s="11">
        <v>1.0</v>
      </c>
      <c r="N192" s="11">
        <v>1.0</v>
      </c>
      <c r="O192" s="75">
        <f t="shared" si="18"/>
        <v>1</v>
      </c>
      <c r="P192" s="11">
        <v>2.0</v>
      </c>
      <c r="Q192" s="11">
        <v>1.0</v>
      </c>
      <c r="R192" s="11">
        <v>1.0</v>
      </c>
    </row>
    <row r="193">
      <c r="A193" s="75">
        <f t="shared" si="2"/>
        <v>192</v>
      </c>
      <c r="B193" s="73">
        <v>2.0</v>
      </c>
      <c r="C193" s="74">
        <f>if(Raw!D193="below 18",1,IF(Raw!D193="18-25",1,2))</f>
        <v>2</v>
      </c>
      <c r="D193" s="73">
        <v>2.0</v>
      </c>
      <c r="E193" s="73">
        <v>1.0</v>
      </c>
      <c r="F193" s="73">
        <v>2.0</v>
      </c>
      <c r="G193" s="73">
        <v>1.0</v>
      </c>
      <c r="H193" s="73">
        <v>3.0</v>
      </c>
      <c r="I193" s="11">
        <v>4.0</v>
      </c>
      <c r="J193" s="73">
        <v>2.0</v>
      </c>
      <c r="K193" s="10">
        <v>4.0</v>
      </c>
      <c r="L193" s="11">
        <v>1.0</v>
      </c>
      <c r="M193" s="11">
        <v>1.0</v>
      </c>
      <c r="N193" s="11">
        <v>1.0</v>
      </c>
      <c r="O193" s="75">
        <f t="shared" si="18"/>
        <v>1</v>
      </c>
      <c r="P193" s="11">
        <v>2.0</v>
      </c>
      <c r="Q193" s="11">
        <v>1.0</v>
      </c>
      <c r="R193" s="11">
        <v>1.0</v>
      </c>
    </row>
    <row r="194">
      <c r="A194" s="75">
        <f t="shared" si="2"/>
        <v>193</v>
      </c>
      <c r="B194" s="73">
        <v>1.0</v>
      </c>
      <c r="C194" s="74">
        <f>if(Raw!D194="below 18",1,IF(Raw!D194="18-25",1,2))</f>
        <v>2</v>
      </c>
      <c r="D194" s="73">
        <v>2.0</v>
      </c>
      <c r="E194" s="73">
        <v>1.0</v>
      </c>
      <c r="F194" s="73">
        <v>1.0</v>
      </c>
      <c r="G194" s="73">
        <v>3.0</v>
      </c>
      <c r="H194" s="73">
        <v>4.0</v>
      </c>
      <c r="I194" s="11">
        <v>4.0</v>
      </c>
      <c r="J194" s="73">
        <v>1.0</v>
      </c>
      <c r="K194" s="10">
        <v>2.0</v>
      </c>
      <c r="L194" s="11">
        <v>2.0</v>
      </c>
      <c r="M194" s="11">
        <v>0.0</v>
      </c>
      <c r="N194" s="11">
        <v>1.0</v>
      </c>
      <c r="O194" s="75">
        <f t="shared" si="18"/>
        <v>1</v>
      </c>
      <c r="P194" s="11">
        <v>0.0</v>
      </c>
      <c r="Q194" s="11">
        <v>1.0</v>
      </c>
      <c r="R194" s="11">
        <v>0.0</v>
      </c>
    </row>
    <row r="195">
      <c r="A195" s="75">
        <f t="shared" si="2"/>
        <v>194</v>
      </c>
      <c r="B195" s="73">
        <v>1.0</v>
      </c>
      <c r="C195" s="74">
        <f>if(Raw!D195="below 18",1,IF(Raw!D195="18-25",1,2))</f>
        <v>2</v>
      </c>
      <c r="D195" s="73">
        <v>2.0</v>
      </c>
      <c r="E195" s="73">
        <v>2.0</v>
      </c>
      <c r="F195" s="73">
        <v>2.0</v>
      </c>
      <c r="G195" s="73">
        <v>1.0</v>
      </c>
      <c r="H195" s="73">
        <v>1.0</v>
      </c>
      <c r="I195" s="11">
        <v>3.0</v>
      </c>
      <c r="J195" s="73">
        <v>2.0</v>
      </c>
      <c r="K195" s="10">
        <v>1.0</v>
      </c>
      <c r="L195" s="11">
        <v>0.0</v>
      </c>
      <c r="M195" s="11">
        <v>1.0</v>
      </c>
      <c r="N195" s="11">
        <v>1.0</v>
      </c>
      <c r="O195" s="75">
        <f t="shared" si="18"/>
        <v>1</v>
      </c>
      <c r="P195" s="11">
        <v>2.0</v>
      </c>
      <c r="Q195" s="11">
        <v>1.0</v>
      </c>
      <c r="R195" s="11">
        <v>1.0</v>
      </c>
    </row>
    <row r="196">
      <c r="A196" s="75">
        <f t="shared" si="2"/>
        <v>195</v>
      </c>
      <c r="B196" s="73">
        <v>2.0</v>
      </c>
      <c r="C196" s="74">
        <f>if(Raw!D196="below 18",1,IF(Raw!D196="18-25",1,2))</f>
        <v>1</v>
      </c>
      <c r="D196" s="73">
        <v>1.0</v>
      </c>
      <c r="E196" s="73">
        <v>1.0</v>
      </c>
      <c r="F196" s="73">
        <v>2.0</v>
      </c>
      <c r="G196" s="73">
        <v>1.0</v>
      </c>
      <c r="H196" s="73">
        <v>1.0</v>
      </c>
      <c r="I196" s="11">
        <v>1.0</v>
      </c>
      <c r="J196" s="73">
        <v>2.0</v>
      </c>
      <c r="K196" s="10">
        <v>2.0</v>
      </c>
      <c r="L196" s="11">
        <v>1.0</v>
      </c>
      <c r="M196" s="11">
        <v>0.0</v>
      </c>
      <c r="N196" s="11">
        <v>2.0</v>
      </c>
      <c r="O196" s="75">
        <f t="shared" si="18"/>
        <v>1</v>
      </c>
      <c r="P196" s="11">
        <v>1.0</v>
      </c>
      <c r="Q196" s="11">
        <v>2.0</v>
      </c>
      <c r="R196" s="11">
        <v>0.0</v>
      </c>
    </row>
    <row r="197">
      <c r="A197" s="75">
        <f t="shared" si="2"/>
        <v>196</v>
      </c>
      <c r="B197" s="73">
        <v>2.0</v>
      </c>
      <c r="C197" s="74">
        <f>if(Raw!D197="below 18",1,IF(Raw!D197="18-25",1,2))</f>
        <v>1</v>
      </c>
      <c r="D197" s="73">
        <v>1.0</v>
      </c>
      <c r="E197" s="73">
        <v>1.0</v>
      </c>
      <c r="F197" s="73">
        <v>3.0</v>
      </c>
      <c r="G197" s="73">
        <v>1.0</v>
      </c>
      <c r="H197" s="73">
        <v>1.0</v>
      </c>
      <c r="I197" s="11">
        <v>1.0</v>
      </c>
      <c r="J197" s="73">
        <v>1.0</v>
      </c>
      <c r="K197" s="10">
        <v>1.0</v>
      </c>
      <c r="L197" s="11">
        <v>0.0</v>
      </c>
      <c r="M197" s="11">
        <v>2.0</v>
      </c>
      <c r="N197" s="11">
        <v>2.0</v>
      </c>
      <c r="O197" s="75">
        <f t="shared" si="18"/>
        <v>1</v>
      </c>
      <c r="P197" s="11">
        <v>1.0</v>
      </c>
      <c r="Q197" s="11">
        <v>0.0</v>
      </c>
      <c r="R197" s="11">
        <v>0.0</v>
      </c>
    </row>
    <row r="198">
      <c r="A198" s="75">
        <f t="shared" si="2"/>
        <v>197</v>
      </c>
      <c r="B198" s="73">
        <v>2.0</v>
      </c>
      <c r="C198" s="74">
        <f>if(Raw!D198="below 18",1,IF(Raw!D198="18-25",1,2))</f>
        <v>2</v>
      </c>
      <c r="D198" s="73">
        <v>3.0</v>
      </c>
      <c r="E198" s="73">
        <v>2.0</v>
      </c>
      <c r="F198" s="73">
        <v>2.0</v>
      </c>
      <c r="G198" s="73">
        <v>1.0</v>
      </c>
      <c r="H198" s="73">
        <v>1.0</v>
      </c>
      <c r="I198" s="11">
        <v>1.0</v>
      </c>
      <c r="J198" s="73">
        <v>2.0</v>
      </c>
      <c r="K198" s="10">
        <v>4.0</v>
      </c>
      <c r="L198" s="11">
        <v>1.0</v>
      </c>
      <c r="M198" s="11">
        <v>1.0</v>
      </c>
      <c r="N198" s="11">
        <v>1.0</v>
      </c>
      <c r="O198" s="75">
        <f t="shared" si="18"/>
        <v>1</v>
      </c>
      <c r="P198" s="11">
        <v>1.0</v>
      </c>
      <c r="Q198" s="11">
        <v>1.0</v>
      </c>
      <c r="R198" s="11">
        <v>0.0</v>
      </c>
    </row>
    <row r="199">
      <c r="A199" s="75">
        <f t="shared" si="2"/>
        <v>198</v>
      </c>
      <c r="B199" s="73">
        <v>2.0</v>
      </c>
      <c r="C199" s="74">
        <f>if(Raw!D199="below 18",1,IF(Raw!D199="18-25",1,2))</f>
        <v>2</v>
      </c>
      <c r="D199" s="73">
        <v>2.0</v>
      </c>
      <c r="E199" s="73">
        <v>5.0</v>
      </c>
      <c r="F199" s="73">
        <v>3.0</v>
      </c>
      <c r="G199" s="73">
        <v>3.0</v>
      </c>
      <c r="H199" s="73">
        <v>1.0</v>
      </c>
      <c r="I199" s="11">
        <v>2.0</v>
      </c>
      <c r="J199" s="73">
        <v>2.0</v>
      </c>
      <c r="K199" s="10">
        <v>2.0</v>
      </c>
      <c r="L199" s="11">
        <v>2.0</v>
      </c>
      <c r="M199" s="11">
        <v>0.0</v>
      </c>
      <c r="N199" s="11">
        <v>2.0</v>
      </c>
      <c r="O199" s="75">
        <f t="shared" si="18"/>
        <v>1</v>
      </c>
      <c r="P199" s="11">
        <v>0.0</v>
      </c>
      <c r="Q199" s="11">
        <v>3.0</v>
      </c>
      <c r="R199" s="11">
        <v>0.0</v>
      </c>
    </row>
    <row r="200">
      <c r="A200" s="75">
        <f t="shared" si="2"/>
        <v>199</v>
      </c>
      <c r="B200" s="73">
        <v>1.0</v>
      </c>
      <c r="C200" s="74">
        <f>if(Raw!D200="below 18",1,IF(Raw!D200="18-25",1,2))</f>
        <v>2</v>
      </c>
      <c r="D200" s="73">
        <v>5.0</v>
      </c>
      <c r="E200" s="73">
        <v>5.0</v>
      </c>
      <c r="F200" s="73">
        <v>4.0</v>
      </c>
      <c r="G200" s="73">
        <v>3.0</v>
      </c>
      <c r="H200" s="73">
        <v>2.0</v>
      </c>
      <c r="I200" s="11">
        <v>3.0</v>
      </c>
      <c r="J200" s="73">
        <v>1.0</v>
      </c>
      <c r="K200" s="10">
        <v>4.0</v>
      </c>
      <c r="L200" s="11">
        <v>2.0</v>
      </c>
      <c r="M200" s="11">
        <v>1.0</v>
      </c>
      <c r="N200" s="11">
        <v>2.0</v>
      </c>
      <c r="O200" s="75">
        <f t="shared" si="18"/>
        <v>1</v>
      </c>
      <c r="P200" s="11">
        <v>0.0</v>
      </c>
      <c r="Q200" s="11">
        <v>1.0</v>
      </c>
      <c r="R200" s="11">
        <v>0.0</v>
      </c>
    </row>
    <row r="201">
      <c r="A201" s="75">
        <f t="shared" si="2"/>
        <v>200</v>
      </c>
      <c r="B201" s="73">
        <v>1.0</v>
      </c>
      <c r="C201" s="74">
        <f>if(Raw!D201="below 18",1,IF(Raw!D201="18-25",1,2))</f>
        <v>2</v>
      </c>
      <c r="D201" s="73">
        <v>4.0</v>
      </c>
      <c r="E201" s="73">
        <v>2.0</v>
      </c>
      <c r="F201" s="73">
        <v>1.0</v>
      </c>
      <c r="G201" s="73">
        <v>1.0</v>
      </c>
      <c r="H201" s="73">
        <v>2.0</v>
      </c>
      <c r="I201" s="11">
        <v>3.0</v>
      </c>
      <c r="J201" s="73">
        <v>1.0</v>
      </c>
      <c r="K201" s="10">
        <v>4.0</v>
      </c>
      <c r="L201" s="11">
        <v>2.0</v>
      </c>
      <c r="M201" s="11">
        <v>1.0</v>
      </c>
      <c r="N201" s="11">
        <v>1.0</v>
      </c>
      <c r="O201" s="75">
        <f t="shared" si="18"/>
        <v>1</v>
      </c>
      <c r="P201" s="11">
        <v>0.0</v>
      </c>
      <c r="Q201" s="11">
        <v>2.0</v>
      </c>
      <c r="R201" s="11">
        <v>0.0</v>
      </c>
    </row>
    <row r="202">
      <c r="A202" s="75">
        <f t="shared" si="2"/>
        <v>201</v>
      </c>
      <c r="B202" s="73">
        <v>2.0</v>
      </c>
      <c r="C202" s="74">
        <f>if(Raw!D202="below 18",1,IF(Raw!D202="18-25",1,2))</f>
        <v>2</v>
      </c>
      <c r="D202" s="73">
        <v>1.0</v>
      </c>
      <c r="E202" s="73">
        <v>1.0</v>
      </c>
      <c r="F202" s="73">
        <v>2.0</v>
      </c>
      <c r="G202" s="73">
        <v>3.0</v>
      </c>
      <c r="H202" s="73">
        <v>4.0</v>
      </c>
      <c r="I202" s="11">
        <v>2.0</v>
      </c>
      <c r="J202" s="73">
        <v>2.0</v>
      </c>
      <c r="K202" s="10">
        <v>4.0</v>
      </c>
      <c r="L202" s="11">
        <v>2.0</v>
      </c>
      <c r="M202" s="11">
        <v>1.0</v>
      </c>
      <c r="N202" s="11">
        <v>2.0</v>
      </c>
      <c r="O202" s="75">
        <f t="shared" si="18"/>
        <v>1</v>
      </c>
      <c r="P202" s="11">
        <v>0.0</v>
      </c>
      <c r="Q202" s="11">
        <v>2.0</v>
      </c>
      <c r="R202" s="11">
        <v>0.0</v>
      </c>
    </row>
    <row r="203">
      <c r="A203" s="75">
        <f t="shared" si="2"/>
        <v>202</v>
      </c>
      <c r="B203" s="73">
        <v>2.0</v>
      </c>
      <c r="C203" s="74">
        <f>if(Raw!D203="below 18",1,IF(Raw!D203="18-25",1,2))</f>
        <v>2</v>
      </c>
      <c r="D203" s="73">
        <v>5.0</v>
      </c>
      <c r="E203" s="73">
        <v>1.0</v>
      </c>
      <c r="F203" s="73">
        <v>1.0</v>
      </c>
      <c r="G203" s="73">
        <v>3.0</v>
      </c>
      <c r="H203" s="73">
        <v>3.0</v>
      </c>
      <c r="I203" s="11">
        <v>4.0</v>
      </c>
      <c r="J203" s="73">
        <v>1.0</v>
      </c>
      <c r="K203" s="10">
        <v>3.0</v>
      </c>
      <c r="L203" s="11">
        <v>2.0</v>
      </c>
      <c r="M203" s="11">
        <v>1.0</v>
      </c>
      <c r="N203" s="11">
        <v>0.0</v>
      </c>
      <c r="O203" s="75">
        <f t="shared" si="18"/>
        <v>1</v>
      </c>
      <c r="P203" s="11">
        <v>0.0</v>
      </c>
      <c r="Q203" s="11">
        <v>1.0</v>
      </c>
      <c r="R203" s="11">
        <v>1.0</v>
      </c>
    </row>
    <row r="204">
      <c r="A204" s="75">
        <f t="shared" si="2"/>
        <v>203</v>
      </c>
      <c r="B204" s="73">
        <v>1.0</v>
      </c>
      <c r="C204" s="74">
        <f>if(Raw!D204="below 18",1,IF(Raw!D204="18-25",1,2))</f>
        <v>1</v>
      </c>
      <c r="D204" s="73">
        <v>2.0</v>
      </c>
      <c r="E204" s="73">
        <v>2.0</v>
      </c>
      <c r="F204" s="73">
        <v>3.0</v>
      </c>
      <c r="G204" s="73">
        <v>1.0</v>
      </c>
      <c r="H204" s="73">
        <v>1.0</v>
      </c>
      <c r="I204" s="11">
        <v>2.0</v>
      </c>
      <c r="J204" s="73">
        <v>2.0</v>
      </c>
      <c r="K204" s="10">
        <v>4.0</v>
      </c>
      <c r="L204" s="11">
        <v>1.0</v>
      </c>
      <c r="M204" s="11">
        <v>1.0</v>
      </c>
      <c r="N204" s="11">
        <v>1.0</v>
      </c>
      <c r="O204" s="75">
        <f t="shared" si="18"/>
        <v>1</v>
      </c>
      <c r="P204" s="11">
        <v>0.0</v>
      </c>
      <c r="Q204" s="11">
        <v>1.0</v>
      </c>
      <c r="R204" s="11">
        <v>0.0</v>
      </c>
    </row>
    <row r="205">
      <c r="A205" s="75">
        <f t="shared" si="2"/>
        <v>204</v>
      </c>
      <c r="B205" s="73">
        <v>2.0</v>
      </c>
      <c r="C205" s="74">
        <f>if(Raw!D205="below 18",1,IF(Raw!D205="18-25",1,2))</f>
        <v>1</v>
      </c>
      <c r="D205" s="73">
        <v>1.0</v>
      </c>
      <c r="E205" s="73">
        <v>1.0</v>
      </c>
      <c r="F205" s="73">
        <v>2.0</v>
      </c>
      <c r="G205" s="73">
        <v>1.0</v>
      </c>
      <c r="H205" s="73">
        <v>1.0</v>
      </c>
      <c r="I205" s="11">
        <v>3.0</v>
      </c>
      <c r="J205" s="73">
        <v>2.0</v>
      </c>
      <c r="K205" s="10">
        <v>4.0</v>
      </c>
      <c r="L205" s="11">
        <v>1.0</v>
      </c>
      <c r="M205" s="11">
        <v>1.0</v>
      </c>
      <c r="N205" s="11">
        <v>2.0</v>
      </c>
      <c r="O205" s="75">
        <f t="shared" si="18"/>
        <v>1</v>
      </c>
      <c r="P205" s="11">
        <v>0.0</v>
      </c>
      <c r="Q205" s="11">
        <v>0.0</v>
      </c>
      <c r="R205" s="11">
        <v>2.0</v>
      </c>
    </row>
    <row r="206">
      <c r="A206" s="75">
        <f t="shared" si="2"/>
        <v>205</v>
      </c>
      <c r="B206" s="73">
        <v>2.0</v>
      </c>
      <c r="C206" s="74">
        <f>if(Raw!D206="below 18",1,IF(Raw!D206="18-25",1,2))</f>
        <v>1</v>
      </c>
      <c r="D206" s="73">
        <v>1.0</v>
      </c>
      <c r="E206" s="73">
        <v>5.0</v>
      </c>
      <c r="F206" s="73">
        <v>2.0</v>
      </c>
      <c r="G206" s="73">
        <v>1.0</v>
      </c>
      <c r="H206" s="73">
        <v>4.0</v>
      </c>
      <c r="I206" s="11">
        <v>3.0</v>
      </c>
      <c r="J206" s="73">
        <v>4.0</v>
      </c>
      <c r="K206" s="10">
        <v>4.0</v>
      </c>
      <c r="L206" s="11">
        <v>1.0</v>
      </c>
      <c r="M206" s="11">
        <v>1.0</v>
      </c>
      <c r="N206" s="11">
        <v>1.0</v>
      </c>
      <c r="O206" s="75">
        <f t="shared" si="18"/>
        <v>1</v>
      </c>
      <c r="P206" s="11">
        <v>1.0</v>
      </c>
      <c r="Q206" s="11">
        <v>1.0</v>
      </c>
      <c r="R206" s="11">
        <v>0.0</v>
      </c>
    </row>
    <row r="207">
      <c r="A207" s="75">
        <f t="shared" si="2"/>
        <v>206</v>
      </c>
      <c r="B207" s="73">
        <v>1.0</v>
      </c>
      <c r="C207" s="74">
        <f>if(Raw!D207="below 18",1,IF(Raw!D207="18-25",1,2))</f>
        <v>1</v>
      </c>
      <c r="D207" s="73">
        <v>1.0</v>
      </c>
      <c r="E207" s="73">
        <v>4.0</v>
      </c>
      <c r="F207" s="73">
        <v>1.0</v>
      </c>
      <c r="G207" s="73">
        <v>1.0</v>
      </c>
      <c r="H207" s="73">
        <v>2.0</v>
      </c>
      <c r="I207" s="11">
        <v>1.0</v>
      </c>
      <c r="J207" s="73">
        <v>1.0</v>
      </c>
      <c r="K207" s="10">
        <v>1.0</v>
      </c>
      <c r="L207" s="11">
        <v>0.0</v>
      </c>
      <c r="M207" s="11">
        <v>1.0</v>
      </c>
      <c r="N207" s="11">
        <v>1.0</v>
      </c>
      <c r="O207" s="75">
        <f t="shared" si="18"/>
        <v>1</v>
      </c>
      <c r="P207" s="11">
        <v>3.0</v>
      </c>
      <c r="Q207" s="11">
        <v>1.0</v>
      </c>
      <c r="R207" s="11">
        <v>1.0</v>
      </c>
    </row>
    <row r="208">
      <c r="A208" s="75">
        <f t="shared" si="2"/>
        <v>207</v>
      </c>
      <c r="B208" s="73">
        <v>1.0</v>
      </c>
      <c r="C208" s="74">
        <f>if(Raw!D208="below 18",1,IF(Raw!D208="18-25",1,2))</f>
        <v>1</v>
      </c>
      <c r="D208" s="73">
        <v>2.0</v>
      </c>
      <c r="E208" s="73">
        <v>1.0</v>
      </c>
      <c r="F208" s="73">
        <v>1.0</v>
      </c>
      <c r="G208" s="73">
        <v>3.0</v>
      </c>
      <c r="H208" s="73">
        <v>5.0</v>
      </c>
      <c r="I208" s="11">
        <v>4.0</v>
      </c>
      <c r="J208" s="73">
        <v>3.0</v>
      </c>
      <c r="K208" s="10">
        <v>4.0</v>
      </c>
      <c r="L208" s="11">
        <v>2.0</v>
      </c>
      <c r="M208" s="11">
        <v>2.0</v>
      </c>
      <c r="N208" s="11">
        <v>2.0</v>
      </c>
      <c r="O208" s="75">
        <f t="shared" si="18"/>
        <v>1</v>
      </c>
      <c r="P208" s="11">
        <v>0.0</v>
      </c>
      <c r="Q208" s="11">
        <v>0.0</v>
      </c>
      <c r="R208" s="11">
        <v>0.0</v>
      </c>
    </row>
    <row r="209">
      <c r="A209" s="75">
        <f t="shared" si="2"/>
        <v>208</v>
      </c>
      <c r="B209" s="73">
        <v>1.0</v>
      </c>
      <c r="C209" s="74">
        <f>if(Raw!D209="below 18",1,IF(Raw!D209="18-25",1,2))</f>
        <v>1</v>
      </c>
      <c r="D209" s="73">
        <v>1.0</v>
      </c>
      <c r="E209" s="73">
        <v>2.0</v>
      </c>
      <c r="F209" s="73">
        <v>1.0</v>
      </c>
      <c r="G209" s="73">
        <v>1.0</v>
      </c>
      <c r="H209" s="73">
        <v>1.0</v>
      </c>
      <c r="I209" s="11">
        <v>2.0</v>
      </c>
      <c r="J209" s="73">
        <v>1.0</v>
      </c>
      <c r="K209" s="10">
        <v>4.0</v>
      </c>
      <c r="L209" s="11">
        <v>2.0</v>
      </c>
      <c r="M209" s="11">
        <v>2.0</v>
      </c>
      <c r="N209" s="11">
        <v>2.0</v>
      </c>
      <c r="O209" s="75">
        <f t="shared" si="18"/>
        <v>1</v>
      </c>
      <c r="P209" s="11">
        <v>2.0</v>
      </c>
      <c r="Q209" s="11">
        <v>0.0</v>
      </c>
      <c r="R209" s="11">
        <v>0.0</v>
      </c>
    </row>
    <row r="210">
      <c r="A210" s="75">
        <f t="shared" si="2"/>
        <v>209</v>
      </c>
      <c r="B210" s="73">
        <v>2.0</v>
      </c>
      <c r="C210" s="74">
        <f>if(Raw!D210="below 18",1,IF(Raw!D210="18-25",1,2))</f>
        <v>1</v>
      </c>
      <c r="D210" s="73">
        <v>1.0</v>
      </c>
      <c r="E210" s="73">
        <v>1.0</v>
      </c>
      <c r="F210" s="73">
        <v>2.0</v>
      </c>
      <c r="G210" s="73">
        <v>1.0</v>
      </c>
      <c r="H210" s="73">
        <v>1.0</v>
      </c>
      <c r="I210" s="11">
        <v>3.0</v>
      </c>
      <c r="J210" s="73">
        <v>2.0</v>
      </c>
      <c r="K210" s="10">
        <v>4.0</v>
      </c>
      <c r="L210" s="11">
        <v>1.0</v>
      </c>
      <c r="M210" s="11">
        <v>1.0</v>
      </c>
      <c r="N210" s="11">
        <v>1.0</v>
      </c>
      <c r="O210" s="75">
        <f t="shared" si="18"/>
        <v>1</v>
      </c>
      <c r="P210" s="11">
        <v>3.0</v>
      </c>
      <c r="Q210" s="11">
        <v>1.0</v>
      </c>
      <c r="R210" s="11">
        <v>0.0</v>
      </c>
    </row>
    <row r="211">
      <c r="A211" s="75">
        <f t="shared" si="2"/>
        <v>210</v>
      </c>
      <c r="B211" s="73">
        <v>2.0</v>
      </c>
      <c r="C211" s="74">
        <f>if(Raw!D211="below 18",1,IF(Raw!D211="18-25",1,2))</f>
        <v>1</v>
      </c>
      <c r="D211" s="73">
        <v>1.0</v>
      </c>
      <c r="E211" s="73">
        <v>1.0</v>
      </c>
      <c r="F211" s="73">
        <v>1.0</v>
      </c>
      <c r="G211" s="73">
        <v>1.0</v>
      </c>
      <c r="H211" s="73">
        <v>4.0</v>
      </c>
      <c r="I211" s="11">
        <v>3.0</v>
      </c>
      <c r="J211" s="73">
        <v>3.0</v>
      </c>
      <c r="K211" s="10">
        <v>2.0</v>
      </c>
      <c r="L211" s="11">
        <v>1.0</v>
      </c>
      <c r="M211" s="11">
        <v>0.0</v>
      </c>
      <c r="N211" s="11">
        <v>2.0</v>
      </c>
      <c r="O211" s="75">
        <f t="shared" si="18"/>
        <v>1</v>
      </c>
      <c r="P211" s="11">
        <v>1.0</v>
      </c>
      <c r="Q211" s="11">
        <v>2.0</v>
      </c>
      <c r="R211" s="11">
        <v>1.0</v>
      </c>
    </row>
    <row r="212">
      <c r="A212" s="75">
        <f t="shared" si="2"/>
        <v>211</v>
      </c>
      <c r="B212" s="73">
        <v>2.0</v>
      </c>
      <c r="C212" s="74">
        <f>if(Raw!D212="below 18",1,IF(Raw!D212="18-25",1,2))</f>
        <v>2</v>
      </c>
      <c r="D212" s="73">
        <v>1.0</v>
      </c>
      <c r="E212" s="73">
        <v>1.0</v>
      </c>
      <c r="F212" s="73">
        <v>2.0</v>
      </c>
      <c r="G212" s="73">
        <v>3.0</v>
      </c>
      <c r="H212" s="73">
        <v>4.0</v>
      </c>
      <c r="I212" s="11">
        <v>2.0</v>
      </c>
      <c r="J212" s="73">
        <v>2.0</v>
      </c>
      <c r="K212" s="10">
        <v>4.0</v>
      </c>
      <c r="L212" s="11">
        <v>2.0</v>
      </c>
      <c r="M212" s="11">
        <v>1.0</v>
      </c>
      <c r="N212" s="11">
        <v>2.0</v>
      </c>
      <c r="O212" s="75">
        <f t="shared" si="18"/>
        <v>1</v>
      </c>
      <c r="P212" s="11">
        <v>0.0</v>
      </c>
      <c r="Q212" s="11">
        <v>2.0</v>
      </c>
      <c r="R212" s="11">
        <v>0.0</v>
      </c>
    </row>
    <row r="213">
      <c r="A213" s="75">
        <f t="shared" si="2"/>
        <v>212</v>
      </c>
      <c r="B213" s="73">
        <v>2.0</v>
      </c>
      <c r="C213" s="74">
        <f>if(Raw!D213="below 18",1,IF(Raw!D213="18-25",1,2))</f>
        <v>2</v>
      </c>
      <c r="D213" s="73">
        <v>5.0</v>
      </c>
      <c r="E213" s="73">
        <v>1.0</v>
      </c>
      <c r="F213" s="73">
        <v>4.0</v>
      </c>
      <c r="G213" s="73">
        <v>3.0</v>
      </c>
      <c r="H213" s="73">
        <v>2.0</v>
      </c>
      <c r="I213" s="11">
        <v>1.0</v>
      </c>
      <c r="J213" s="73">
        <v>3.0</v>
      </c>
      <c r="K213" s="10">
        <v>3.0</v>
      </c>
      <c r="L213" s="11">
        <v>1.0</v>
      </c>
      <c r="M213" s="11">
        <v>1.0</v>
      </c>
      <c r="N213" s="11">
        <v>0.0</v>
      </c>
      <c r="O213" s="75">
        <f t="shared" si="18"/>
        <v>1</v>
      </c>
      <c r="P213" s="11">
        <v>1.0</v>
      </c>
      <c r="Q213" s="11">
        <v>1.0</v>
      </c>
      <c r="R213" s="11">
        <v>3.0</v>
      </c>
    </row>
    <row r="214">
      <c r="A214" s="75">
        <f t="shared" si="2"/>
        <v>213</v>
      </c>
      <c r="B214" s="73">
        <v>2.0</v>
      </c>
      <c r="C214" s="74">
        <f>if(Raw!D214="below 18",1,IF(Raw!D214="18-25",1,2))</f>
        <v>1</v>
      </c>
      <c r="D214" s="73">
        <v>2.0</v>
      </c>
      <c r="E214" s="73">
        <v>2.0</v>
      </c>
      <c r="F214" s="73">
        <v>3.0</v>
      </c>
      <c r="G214" s="73">
        <v>3.0</v>
      </c>
      <c r="H214" s="73">
        <v>1.0</v>
      </c>
      <c r="I214" s="11">
        <v>4.0</v>
      </c>
      <c r="J214" s="73">
        <v>3.0</v>
      </c>
      <c r="K214" s="10">
        <v>1.0</v>
      </c>
      <c r="L214" s="11">
        <v>0.0</v>
      </c>
      <c r="M214" s="11">
        <v>1.0</v>
      </c>
      <c r="N214" s="11">
        <v>2.0</v>
      </c>
      <c r="O214" s="75">
        <f t="shared" si="18"/>
        <v>1</v>
      </c>
      <c r="P214" s="11">
        <v>3.0</v>
      </c>
      <c r="Q214" s="11">
        <v>1.0</v>
      </c>
      <c r="R214" s="11">
        <v>0.0</v>
      </c>
    </row>
    <row r="215">
      <c r="A215" s="75">
        <f t="shared" si="2"/>
        <v>214</v>
      </c>
      <c r="B215" s="73">
        <v>2.0</v>
      </c>
      <c r="C215" s="74">
        <f>if(Raw!D215="below 18",1,IF(Raw!D215="18-25",1,2))</f>
        <v>1</v>
      </c>
      <c r="D215" s="73">
        <v>1.0</v>
      </c>
      <c r="E215" s="73">
        <v>2.0</v>
      </c>
      <c r="F215" s="73">
        <v>3.0</v>
      </c>
      <c r="G215" s="73">
        <v>3.0</v>
      </c>
      <c r="H215" s="73">
        <v>2.0</v>
      </c>
      <c r="I215" s="11">
        <v>3.0</v>
      </c>
      <c r="J215" s="73">
        <v>1.0</v>
      </c>
      <c r="K215" s="10">
        <v>2.0</v>
      </c>
      <c r="L215" s="11">
        <v>1.0</v>
      </c>
      <c r="M215" s="11">
        <v>0.0</v>
      </c>
      <c r="N215" s="11">
        <v>2.0</v>
      </c>
      <c r="O215" s="75">
        <f t="shared" si="18"/>
        <v>1</v>
      </c>
      <c r="P215" s="11">
        <v>1.0</v>
      </c>
      <c r="Q215" s="11">
        <v>2.0</v>
      </c>
      <c r="R215" s="11">
        <v>0.0</v>
      </c>
    </row>
    <row r="216">
      <c r="A216" s="75">
        <f t="shared" si="2"/>
        <v>215</v>
      </c>
      <c r="B216" s="73">
        <v>1.0</v>
      </c>
      <c r="C216" s="74">
        <f>if(Raw!D216="below 18",1,IF(Raw!D216="18-25",1,2))</f>
        <v>2</v>
      </c>
      <c r="D216" s="73">
        <v>1.0</v>
      </c>
      <c r="E216" s="73">
        <v>2.0</v>
      </c>
      <c r="F216" s="73">
        <v>4.0</v>
      </c>
      <c r="G216" s="73">
        <v>3.0</v>
      </c>
      <c r="H216" s="73">
        <v>2.0</v>
      </c>
      <c r="I216" s="11">
        <v>1.0</v>
      </c>
      <c r="J216" s="73">
        <v>3.0</v>
      </c>
      <c r="K216" s="10">
        <v>4.0</v>
      </c>
      <c r="L216" s="11">
        <v>1.0</v>
      </c>
      <c r="M216" s="11">
        <v>1.0</v>
      </c>
      <c r="N216" s="11">
        <v>2.0</v>
      </c>
      <c r="O216" s="75">
        <f t="shared" si="18"/>
        <v>1</v>
      </c>
      <c r="P216" s="11">
        <v>1.0</v>
      </c>
      <c r="Q216" s="11">
        <v>0.0</v>
      </c>
      <c r="R216" s="11">
        <v>0.0</v>
      </c>
    </row>
    <row r="217">
      <c r="A217" s="75">
        <f t="shared" si="2"/>
        <v>216</v>
      </c>
      <c r="B217" s="73">
        <v>2.0</v>
      </c>
      <c r="C217" s="74">
        <f>if(Raw!D217="below 18",1,IF(Raw!D217="18-25",1,2))</f>
        <v>2</v>
      </c>
      <c r="D217" s="73">
        <v>2.0</v>
      </c>
      <c r="E217" s="73">
        <v>2.0</v>
      </c>
      <c r="F217" s="73">
        <v>3.0</v>
      </c>
      <c r="G217" s="73">
        <v>1.0</v>
      </c>
      <c r="H217" s="73">
        <v>4.0</v>
      </c>
      <c r="I217" s="11">
        <v>2.0</v>
      </c>
      <c r="J217" s="73">
        <v>1.0</v>
      </c>
      <c r="K217" s="10">
        <v>1.0</v>
      </c>
      <c r="L217" s="11">
        <v>0.0</v>
      </c>
      <c r="M217" s="11">
        <v>1.0</v>
      </c>
      <c r="N217" s="11">
        <v>1.0</v>
      </c>
      <c r="O217" s="75">
        <f t="shared" si="18"/>
        <v>1</v>
      </c>
      <c r="P217" s="11">
        <v>2.0</v>
      </c>
      <c r="Q217" s="11">
        <v>0.0</v>
      </c>
      <c r="R217" s="11">
        <v>0.0</v>
      </c>
    </row>
    <row r="218">
      <c r="A218" s="75">
        <f t="shared" si="2"/>
        <v>217</v>
      </c>
      <c r="B218" s="73">
        <v>1.0</v>
      </c>
      <c r="C218" s="74">
        <f>if(Raw!D218="below 18",1,IF(Raw!D218="18-25",1,2))</f>
        <v>1</v>
      </c>
      <c r="D218" s="73">
        <v>2.0</v>
      </c>
      <c r="E218" s="73">
        <v>2.0</v>
      </c>
      <c r="F218" s="73">
        <v>1.0</v>
      </c>
      <c r="G218" s="73">
        <v>1.0</v>
      </c>
      <c r="H218" s="73">
        <v>2.0</v>
      </c>
      <c r="I218" s="11">
        <v>1.0</v>
      </c>
      <c r="J218" s="73">
        <v>3.0</v>
      </c>
      <c r="K218" s="10">
        <v>2.0</v>
      </c>
      <c r="L218" s="11">
        <v>2.0</v>
      </c>
      <c r="M218" s="11">
        <v>0.0</v>
      </c>
      <c r="N218" s="11">
        <v>2.0</v>
      </c>
      <c r="O218" s="75">
        <f t="shared" si="18"/>
        <v>1</v>
      </c>
      <c r="P218" s="11">
        <v>1.0</v>
      </c>
      <c r="Q218" s="11">
        <v>3.0</v>
      </c>
      <c r="R218" s="11">
        <v>0.0</v>
      </c>
    </row>
    <row r="219">
      <c r="A219" s="75">
        <f t="shared" si="2"/>
        <v>218</v>
      </c>
      <c r="B219" s="73">
        <v>2.0</v>
      </c>
      <c r="C219" s="74">
        <f>if(Raw!D219="below 18",1,IF(Raw!D219="18-25",1,2))</f>
        <v>2</v>
      </c>
      <c r="D219" s="73">
        <v>5.0</v>
      </c>
      <c r="E219" s="73">
        <v>2.0</v>
      </c>
      <c r="F219" s="73">
        <v>1.0</v>
      </c>
      <c r="G219" s="73">
        <v>1.0</v>
      </c>
      <c r="H219" s="73">
        <v>2.0</v>
      </c>
      <c r="I219" s="11">
        <v>2.0</v>
      </c>
      <c r="J219" s="73">
        <v>3.0</v>
      </c>
      <c r="K219" s="10">
        <v>4.0</v>
      </c>
      <c r="L219" s="11">
        <v>1.0</v>
      </c>
      <c r="M219" s="11">
        <v>1.0</v>
      </c>
      <c r="N219" s="11">
        <v>1.0</v>
      </c>
      <c r="O219" s="75">
        <f t="shared" si="18"/>
        <v>1</v>
      </c>
      <c r="P219" s="11">
        <v>0.0</v>
      </c>
      <c r="Q219" s="11">
        <v>1.0</v>
      </c>
      <c r="R219" s="11">
        <v>1.0</v>
      </c>
    </row>
    <row r="220">
      <c r="A220" s="75">
        <f t="shared" si="2"/>
        <v>219</v>
      </c>
      <c r="B220" s="73">
        <v>2.0</v>
      </c>
      <c r="C220" s="74">
        <f>if(Raw!D220="below 18",1,IF(Raw!D220="18-25",1,2))</f>
        <v>1</v>
      </c>
      <c r="D220" s="73">
        <v>2.0</v>
      </c>
      <c r="E220" s="73">
        <v>1.0</v>
      </c>
      <c r="F220" s="73">
        <v>3.0</v>
      </c>
      <c r="G220" s="73">
        <v>1.0</v>
      </c>
      <c r="H220" s="73">
        <v>1.0</v>
      </c>
      <c r="I220" s="11">
        <v>2.0</v>
      </c>
      <c r="J220" s="73">
        <v>1.0</v>
      </c>
      <c r="K220" s="10">
        <v>1.0</v>
      </c>
      <c r="L220" s="11">
        <v>0.0</v>
      </c>
      <c r="M220" s="11">
        <v>2.0</v>
      </c>
      <c r="N220" s="11">
        <v>2.0</v>
      </c>
      <c r="O220" s="75">
        <f t="shared" si="18"/>
        <v>1</v>
      </c>
      <c r="P220" s="11">
        <v>1.0</v>
      </c>
      <c r="Q220" s="11">
        <v>0.0</v>
      </c>
      <c r="R220" s="11">
        <v>0.0</v>
      </c>
    </row>
    <row r="221">
      <c r="A221" s="75">
        <f t="shared" si="2"/>
        <v>220</v>
      </c>
      <c r="B221" s="73">
        <v>1.0</v>
      </c>
      <c r="C221" s="74">
        <f>if(Raw!D221="below 18",1,IF(Raw!D221="18-25",1,2))</f>
        <v>2</v>
      </c>
      <c r="D221" s="73">
        <v>2.0</v>
      </c>
      <c r="E221" s="73">
        <v>2.0</v>
      </c>
      <c r="F221" s="73">
        <v>1.0</v>
      </c>
      <c r="G221" s="73">
        <v>1.0</v>
      </c>
      <c r="H221" s="73">
        <v>2.0</v>
      </c>
      <c r="I221" s="11">
        <v>2.0</v>
      </c>
      <c r="J221" s="73">
        <v>2.0</v>
      </c>
      <c r="K221" s="10">
        <v>4.0</v>
      </c>
      <c r="L221" s="11">
        <v>2.0</v>
      </c>
      <c r="M221" s="11">
        <v>2.0</v>
      </c>
      <c r="N221" s="11">
        <v>2.0</v>
      </c>
      <c r="O221" s="75">
        <f t="shared" si="18"/>
        <v>1</v>
      </c>
      <c r="P221" s="11">
        <v>0.0</v>
      </c>
      <c r="Q221" s="11">
        <v>1.0</v>
      </c>
      <c r="R221" s="11">
        <v>0.0</v>
      </c>
    </row>
    <row r="222">
      <c r="A222" s="75">
        <f t="shared" si="2"/>
        <v>221</v>
      </c>
      <c r="B222" s="73">
        <v>1.0</v>
      </c>
      <c r="C222" s="74">
        <f>if(Raw!D222="below 18",1,IF(Raw!D222="18-25",1,2))</f>
        <v>1</v>
      </c>
      <c r="D222" s="73">
        <v>1.0</v>
      </c>
      <c r="E222" s="73">
        <v>2.0</v>
      </c>
      <c r="F222" s="73">
        <v>2.0</v>
      </c>
      <c r="G222" s="73">
        <v>1.0</v>
      </c>
      <c r="H222" s="73">
        <v>4.0</v>
      </c>
      <c r="I222" s="11">
        <v>1.0</v>
      </c>
      <c r="J222" s="73">
        <v>3.0</v>
      </c>
      <c r="K222" s="10">
        <v>4.0</v>
      </c>
      <c r="L222" s="11">
        <v>1.0</v>
      </c>
      <c r="M222" s="11">
        <v>1.0</v>
      </c>
      <c r="N222" s="11">
        <v>1.0</v>
      </c>
      <c r="O222" s="75">
        <f t="shared" si="18"/>
        <v>1</v>
      </c>
      <c r="P222" s="11">
        <v>1.0</v>
      </c>
      <c r="Q222" s="11">
        <v>0.0</v>
      </c>
      <c r="R222" s="11">
        <v>0.0</v>
      </c>
    </row>
    <row r="223">
      <c r="A223" s="75">
        <f t="shared" si="2"/>
        <v>222</v>
      </c>
      <c r="B223" s="73">
        <v>2.0</v>
      </c>
      <c r="C223" s="74">
        <f>if(Raw!D223="below 18",1,IF(Raw!D223="18-25",1,2))</f>
        <v>1</v>
      </c>
      <c r="D223" s="73">
        <v>1.0</v>
      </c>
      <c r="E223" s="73">
        <v>4.0</v>
      </c>
      <c r="F223" s="73">
        <v>1.0</v>
      </c>
      <c r="G223" s="73">
        <v>1.0</v>
      </c>
      <c r="H223" s="73">
        <v>2.0</v>
      </c>
      <c r="I223" s="11">
        <v>3.0</v>
      </c>
      <c r="J223" s="73">
        <v>3.0</v>
      </c>
      <c r="K223" s="10">
        <v>2.0</v>
      </c>
      <c r="L223" s="11">
        <v>1.0</v>
      </c>
      <c r="M223" s="11">
        <v>0.0</v>
      </c>
      <c r="N223" s="11">
        <v>2.0</v>
      </c>
      <c r="O223" s="75">
        <f t="shared" si="18"/>
        <v>1</v>
      </c>
      <c r="P223" s="11">
        <v>1.0</v>
      </c>
      <c r="Q223" s="11">
        <v>1.0</v>
      </c>
      <c r="R223" s="11">
        <v>0.0</v>
      </c>
    </row>
    <row r="224">
      <c r="A224" s="75">
        <f t="shared" si="2"/>
        <v>223</v>
      </c>
      <c r="B224" s="73">
        <v>2.0</v>
      </c>
      <c r="C224" s="74">
        <f>if(Raw!D224="below 18",1,IF(Raw!D224="18-25",1,2))</f>
        <v>1</v>
      </c>
      <c r="D224" s="73">
        <v>1.0</v>
      </c>
      <c r="E224" s="73">
        <v>2.0</v>
      </c>
      <c r="F224" s="73">
        <v>2.0</v>
      </c>
      <c r="G224" s="73">
        <v>1.0</v>
      </c>
      <c r="H224" s="73">
        <v>1.0</v>
      </c>
      <c r="I224" s="11">
        <v>1.0</v>
      </c>
      <c r="J224" s="73">
        <v>2.0</v>
      </c>
      <c r="K224" s="10">
        <v>4.0</v>
      </c>
      <c r="L224" s="11">
        <v>1.0</v>
      </c>
      <c r="M224" s="11">
        <v>1.0</v>
      </c>
      <c r="N224" s="11">
        <v>1.0</v>
      </c>
      <c r="O224" s="75">
        <f t="shared" si="18"/>
        <v>1</v>
      </c>
      <c r="P224" s="11">
        <v>1.0</v>
      </c>
      <c r="Q224" s="11">
        <v>3.0</v>
      </c>
      <c r="R224" s="11">
        <v>0.0</v>
      </c>
    </row>
    <row r="225">
      <c r="A225" s="75">
        <f t="shared" si="2"/>
        <v>224</v>
      </c>
      <c r="B225" s="73">
        <v>2.0</v>
      </c>
      <c r="C225" s="74">
        <f>if(Raw!D225="below 18",1,IF(Raw!D225="18-25",1,2))</f>
        <v>1</v>
      </c>
      <c r="D225" s="73">
        <v>1.0</v>
      </c>
      <c r="E225" s="73">
        <v>2.0</v>
      </c>
      <c r="F225" s="73">
        <v>4.0</v>
      </c>
      <c r="G225" s="73">
        <v>2.0</v>
      </c>
      <c r="H225" s="73">
        <v>0.0</v>
      </c>
      <c r="I225" s="73">
        <v>0.0</v>
      </c>
      <c r="J225" s="73">
        <v>0.0</v>
      </c>
      <c r="K225" s="21"/>
    </row>
    <row r="226">
      <c r="A226" s="75">
        <f t="shared" si="2"/>
        <v>225</v>
      </c>
      <c r="B226" s="73">
        <v>1.0</v>
      </c>
      <c r="C226" s="74">
        <f>if(Raw!D226="below 18",1,IF(Raw!D226="18-25",1,2))</f>
        <v>2</v>
      </c>
      <c r="D226" s="73">
        <v>2.0</v>
      </c>
      <c r="E226" s="73">
        <v>2.0</v>
      </c>
      <c r="F226" s="73">
        <v>3.0</v>
      </c>
      <c r="G226" s="73">
        <v>1.0</v>
      </c>
      <c r="H226" s="73">
        <v>1.0</v>
      </c>
      <c r="I226" s="11">
        <v>1.0</v>
      </c>
      <c r="J226" s="73">
        <v>2.0</v>
      </c>
      <c r="K226" s="10">
        <v>4.0</v>
      </c>
      <c r="L226" s="11">
        <v>2.0</v>
      </c>
      <c r="M226" s="11">
        <v>2.0</v>
      </c>
      <c r="N226" s="11">
        <v>1.0</v>
      </c>
      <c r="O226" s="75">
        <f t="shared" ref="O226:O248" si="19">IF(OR(K226=2,M226=1,M226=2),1,0)</f>
        <v>1</v>
      </c>
      <c r="P226" s="11">
        <v>0.0</v>
      </c>
      <c r="Q226" s="11">
        <v>0.0</v>
      </c>
      <c r="R226" s="11">
        <v>3.0</v>
      </c>
    </row>
    <row r="227">
      <c r="A227" s="75">
        <f t="shared" si="2"/>
        <v>226</v>
      </c>
      <c r="B227" s="73">
        <v>2.0</v>
      </c>
      <c r="C227" s="74">
        <f>if(Raw!D227="below 18",1,IF(Raw!D227="18-25",1,2))</f>
        <v>1</v>
      </c>
      <c r="D227" s="73">
        <v>1.0</v>
      </c>
      <c r="E227" s="73">
        <v>2.0</v>
      </c>
      <c r="F227" s="73">
        <v>4.0</v>
      </c>
      <c r="G227" s="73">
        <v>3.0</v>
      </c>
      <c r="H227" s="73">
        <v>2.0</v>
      </c>
      <c r="I227" s="11">
        <v>4.0</v>
      </c>
      <c r="J227" s="73">
        <v>1.0</v>
      </c>
      <c r="K227" s="10">
        <v>2.0</v>
      </c>
      <c r="L227" s="11">
        <v>2.0</v>
      </c>
      <c r="M227" s="11">
        <v>0.0</v>
      </c>
      <c r="N227" s="11">
        <v>2.0</v>
      </c>
      <c r="O227" s="75">
        <f t="shared" si="19"/>
        <v>1</v>
      </c>
      <c r="P227" s="11">
        <v>0.0</v>
      </c>
      <c r="Q227" s="11">
        <v>3.0</v>
      </c>
      <c r="R227" s="11">
        <v>0.0</v>
      </c>
    </row>
    <row r="228">
      <c r="A228" s="75">
        <f t="shared" si="2"/>
        <v>227</v>
      </c>
      <c r="B228" s="73">
        <v>2.0</v>
      </c>
      <c r="C228" s="74">
        <f>if(Raw!D228="below 18",1,IF(Raw!D228="18-25",1,2))</f>
        <v>1</v>
      </c>
      <c r="D228" s="73">
        <v>1.0</v>
      </c>
      <c r="E228" s="73">
        <v>1.0</v>
      </c>
      <c r="F228" s="73">
        <v>1.0</v>
      </c>
      <c r="G228" s="73">
        <v>1.0</v>
      </c>
      <c r="H228" s="73">
        <v>2.0</v>
      </c>
      <c r="I228" s="11">
        <v>4.0</v>
      </c>
      <c r="J228" s="73">
        <v>2.0</v>
      </c>
      <c r="K228" s="10">
        <v>4.0</v>
      </c>
      <c r="L228" s="11">
        <v>1.0</v>
      </c>
      <c r="M228" s="11">
        <v>1.0</v>
      </c>
      <c r="N228" s="11">
        <v>2.0</v>
      </c>
      <c r="O228" s="75">
        <f t="shared" si="19"/>
        <v>1</v>
      </c>
      <c r="P228" s="11">
        <v>0.0</v>
      </c>
      <c r="Q228" s="11">
        <v>1.0</v>
      </c>
      <c r="R228" s="11">
        <v>0.0</v>
      </c>
    </row>
    <row r="229">
      <c r="A229" s="75">
        <f t="shared" si="2"/>
        <v>228</v>
      </c>
      <c r="B229" s="73">
        <v>2.0</v>
      </c>
      <c r="C229" s="74">
        <f>if(Raw!D229="below 18",1,IF(Raw!D229="18-25",1,2))</f>
        <v>2</v>
      </c>
      <c r="D229" s="73">
        <v>3.0</v>
      </c>
      <c r="E229" s="73">
        <v>1.0</v>
      </c>
      <c r="F229" s="73">
        <v>1.0</v>
      </c>
      <c r="G229" s="73">
        <v>1.0</v>
      </c>
      <c r="H229" s="73">
        <v>2.0</v>
      </c>
      <c r="I229" s="11">
        <v>2.0</v>
      </c>
      <c r="J229" s="73">
        <v>2.0</v>
      </c>
      <c r="K229" s="10">
        <v>1.0</v>
      </c>
      <c r="L229" s="11">
        <v>0.0</v>
      </c>
      <c r="M229" s="11">
        <v>2.0</v>
      </c>
      <c r="N229" s="11">
        <v>2.0</v>
      </c>
      <c r="O229" s="75">
        <f t="shared" si="19"/>
        <v>1</v>
      </c>
      <c r="P229" s="11">
        <v>1.0</v>
      </c>
      <c r="Q229" s="11">
        <v>0.0</v>
      </c>
      <c r="R229" s="11">
        <v>0.0</v>
      </c>
    </row>
    <row r="230">
      <c r="A230" s="75">
        <f t="shared" si="2"/>
        <v>229</v>
      </c>
      <c r="B230" s="73">
        <v>2.0</v>
      </c>
      <c r="C230" s="74">
        <f>if(Raw!D230="below 18",1,IF(Raw!D230="18-25",1,2))</f>
        <v>1</v>
      </c>
      <c r="D230" s="73">
        <v>2.0</v>
      </c>
      <c r="E230" s="73">
        <v>1.0</v>
      </c>
      <c r="F230" s="73">
        <v>2.0</v>
      </c>
      <c r="G230" s="73">
        <v>1.0</v>
      </c>
      <c r="H230" s="73">
        <v>2.0</v>
      </c>
      <c r="I230" s="11">
        <v>3.0</v>
      </c>
      <c r="J230" s="73">
        <v>3.0</v>
      </c>
      <c r="K230" s="10">
        <v>1.0</v>
      </c>
      <c r="L230" s="11">
        <v>0.0</v>
      </c>
      <c r="M230" s="11">
        <v>1.0</v>
      </c>
      <c r="N230" s="11">
        <v>1.0</v>
      </c>
      <c r="O230" s="75">
        <f t="shared" si="19"/>
        <v>1</v>
      </c>
      <c r="P230" s="11">
        <v>1.0</v>
      </c>
      <c r="Q230" s="11">
        <v>1.0</v>
      </c>
      <c r="R230" s="11">
        <v>1.0</v>
      </c>
    </row>
    <row r="231">
      <c r="A231" s="75">
        <f t="shared" si="2"/>
        <v>230</v>
      </c>
      <c r="B231" s="73">
        <v>2.0</v>
      </c>
      <c r="C231" s="74">
        <f>if(Raw!D231="below 18",1,IF(Raw!D231="18-25",1,2))</f>
        <v>1</v>
      </c>
      <c r="D231" s="73">
        <v>1.0</v>
      </c>
      <c r="E231" s="73">
        <v>2.0</v>
      </c>
      <c r="F231" s="73">
        <v>1.0</v>
      </c>
      <c r="G231" s="73">
        <v>1.0</v>
      </c>
      <c r="H231" s="73">
        <v>2.0</v>
      </c>
      <c r="I231" s="11">
        <v>4.0</v>
      </c>
      <c r="J231" s="73">
        <v>1.0</v>
      </c>
      <c r="K231" s="10">
        <v>2.0</v>
      </c>
      <c r="L231" s="11">
        <v>2.0</v>
      </c>
      <c r="M231" s="11">
        <v>0.0</v>
      </c>
      <c r="N231" s="11">
        <v>1.0</v>
      </c>
      <c r="O231" s="75">
        <f t="shared" si="19"/>
        <v>1</v>
      </c>
      <c r="P231" s="11">
        <v>0.0</v>
      </c>
      <c r="Q231" s="11">
        <v>1.0</v>
      </c>
      <c r="R231" s="11">
        <v>2.0</v>
      </c>
    </row>
    <row r="232">
      <c r="A232" s="75">
        <f t="shared" si="2"/>
        <v>231</v>
      </c>
      <c r="B232" s="73">
        <v>2.0</v>
      </c>
      <c r="C232" s="74">
        <f>if(Raw!D232="below 18",1,IF(Raw!D232="18-25",1,2))</f>
        <v>1</v>
      </c>
      <c r="D232" s="73">
        <v>5.0</v>
      </c>
      <c r="E232" s="73">
        <v>2.0</v>
      </c>
      <c r="F232" s="73">
        <v>4.0</v>
      </c>
      <c r="G232" s="73">
        <v>3.0</v>
      </c>
      <c r="H232" s="73">
        <v>4.0</v>
      </c>
      <c r="I232" s="11">
        <v>2.0</v>
      </c>
      <c r="J232" s="73">
        <v>2.0</v>
      </c>
      <c r="K232" s="10">
        <v>4.0</v>
      </c>
      <c r="L232" s="11">
        <v>2.0</v>
      </c>
      <c r="M232" s="11">
        <v>2.0</v>
      </c>
      <c r="N232" s="11">
        <v>1.0</v>
      </c>
      <c r="O232" s="75">
        <f t="shared" si="19"/>
        <v>1</v>
      </c>
      <c r="P232" s="11">
        <v>0.0</v>
      </c>
      <c r="Q232" s="11">
        <v>0.0</v>
      </c>
      <c r="R232" s="11">
        <v>2.0</v>
      </c>
    </row>
    <row r="233">
      <c r="A233" s="75">
        <f t="shared" si="2"/>
        <v>232</v>
      </c>
      <c r="B233" s="73">
        <v>1.0</v>
      </c>
      <c r="C233" s="74">
        <f>if(Raw!D233="below 18",1,IF(Raw!D233="18-25",1,2))</f>
        <v>1</v>
      </c>
      <c r="D233" s="73">
        <v>1.0</v>
      </c>
      <c r="E233" s="73">
        <v>1.0</v>
      </c>
      <c r="F233" s="73">
        <v>1.0</v>
      </c>
      <c r="G233" s="73">
        <v>1.0</v>
      </c>
      <c r="H233" s="73">
        <v>2.0</v>
      </c>
      <c r="I233" s="11">
        <v>1.0</v>
      </c>
      <c r="J233" s="73">
        <v>3.0</v>
      </c>
      <c r="K233" s="10">
        <v>4.0</v>
      </c>
      <c r="L233" s="11">
        <v>1.0</v>
      </c>
      <c r="M233" s="11">
        <v>1.0</v>
      </c>
      <c r="N233" s="11">
        <v>1.0</v>
      </c>
      <c r="O233" s="75">
        <f t="shared" si="19"/>
        <v>1</v>
      </c>
      <c r="P233" s="11">
        <v>2.0</v>
      </c>
      <c r="Q233" s="11">
        <v>1.0</v>
      </c>
      <c r="R233" s="11">
        <v>0.0</v>
      </c>
    </row>
    <row r="234">
      <c r="A234" s="75">
        <f t="shared" si="2"/>
        <v>233</v>
      </c>
      <c r="B234" s="73">
        <v>1.0</v>
      </c>
      <c r="C234" s="74">
        <f>if(Raw!D234="below 18",1,IF(Raw!D234="18-25",1,2))</f>
        <v>1</v>
      </c>
      <c r="D234" s="73">
        <v>1.0</v>
      </c>
      <c r="E234" s="73">
        <v>2.0</v>
      </c>
      <c r="F234" s="73">
        <v>1.0</v>
      </c>
      <c r="G234" s="73">
        <v>1.0</v>
      </c>
      <c r="H234" s="73">
        <v>2.0</v>
      </c>
      <c r="I234" s="11">
        <v>3.0</v>
      </c>
      <c r="J234" s="73">
        <v>3.0</v>
      </c>
      <c r="K234" s="10">
        <v>4.0</v>
      </c>
      <c r="L234" s="11">
        <v>1.0</v>
      </c>
      <c r="M234" s="11">
        <v>1.0</v>
      </c>
      <c r="N234" s="11">
        <v>1.0</v>
      </c>
      <c r="O234" s="75">
        <f t="shared" si="19"/>
        <v>1</v>
      </c>
      <c r="P234" s="11">
        <v>2.0</v>
      </c>
      <c r="Q234" s="11">
        <v>0.0</v>
      </c>
      <c r="R234" s="11">
        <v>0.0</v>
      </c>
    </row>
    <row r="235">
      <c r="A235" s="75">
        <f t="shared" si="2"/>
        <v>234</v>
      </c>
      <c r="B235" s="73">
        <v>1.0</v>
      </c>
      <c r="C235" s="74">
        <f>if(Raw!D235="below 18",1,IF(Raw!D235="18-25",1,2))</f>
        <v>2</v>
      </c>
      <c r="D235" s="73">
        <v>4.0</v>
      </c>
      <c r="E235" s="73">
        <v>2.0</v>
      </c>
      <c r="F235" s="73">
        <v>2.0</v>
      </c>
      <c r="G235" s="73">
        <v>1.0</v>
      </c>
      <c r="H235" s="73">
        <v>1.0</v>
      </c>
      <c r="I235" s="11">
        <v>1.0</v>
      </c>
      <c r="J235" s="73">
        <v>1.0</v>
      </c>
      <c r="K235" s="10">
        <v>2.0</v>
      </c>
      <c r="L235" s="11">
        <v>2.0</v>
      </c>
      <c r="M235" s="11">
        <v>0.0</v>
      </c>
      <c r="N235" s="11">
        <v>2.0</v>
      </c>
      <c r="O235" s="75">
        <f t="shared" si="19"/>
        <v>1</v>
      </c>
      <c r="P235" s="11">
        <v>1.0</v>
      </c>
      <c r="Q235" s="11">
        <v>3.0</v>
      </c>
      <c r="R235" s="11">
        <v>0.0</v>
      </c>
    </row>
    <row r="236">
      <c r="A236" s="75">
        <f t="shared" si="2"/>
        <v>235</v>
      </c>
      <c r="B236" s="73">
        <v>2.0</v>
      </c>
      <c r="C236" s="74">
        <f>if(Raw!D236="below 18",1,IF(Raw!D236="18-25",1,2))</f>
        <v>1</v>
      </c>
      <c r="D236" s="73">
        <v>2.0</v>
      </c>
      <c r="E236" s="73">
        <v>1.0</v>
      </c>
      <c r="F236" s="73">
        <v>2.0</v>
      </c>
      <c r="G236" s="73">
        <v>1.0</v>
      </c>
      <c r="H236" s="73">
        <v>2.0</v>
      </c>
      <c r="I236" s="11">
        <v>3.0</v>
      </c>
      <c r="J236" s="73">
        <v>3.0</v>
      </c>
      <c r="K236" s="10">
        <v>1.0</v>
      </c>
      <c r="L236" s="11">
        <v>0.0</v>
      </c>
      <c r="M236" s="11">
        <v>1.0</v>
      </c>
      <c r="N236" s="11">
        <v>1.0</v>
      </c>
      <c r="O236" s="75">
        <f t="shared" si="19"/>
        <v>1</v>
      </c>
      <c r="P236" s="11">
        <v>1.0</v>
      </c>
      <c r="Q236" s="11">
        <v>1.0</v>
      </c>
      <c r="R236" s="11">
        <v>0.0</v>
      </c>
    </row>
    <row r="237">
      <c r="A237" s="75">
        <f t="shared" si="2"/>
        <v>236</v>
      </c>
      <c r="B237" s="73">
        <v>2.0</v>
      </c>
      <c r="C237" s="74">
        <f>if(Raw!D237="below 18",1,IF(Raw!D237="18-25",1,2))</f>
        <v>1</v>
      </c>
      <c r="D237" s="73">
        <v>1.0</v>
      </c>
      <c r="E237" s="73">
        <v>5.0</v>
      </c>
      <c r="F237" s="73">
        <v>3.0</v>
      </c>
      <c r="G237" s="73">
        <v>1.0</v>
      </c>
      <c r="H237" s="73">
        <v>1.0</v>
      </c>
      <c r="I237" s="11">
        <v>1.0</v>
      </c>
      <c r="J237" s="73">
        <v>3.0</v>
      </c>
      <c r="K237" s="10">
        <v>4.0</v>
      </c>
      <c r="L237" s="11">
        <v>1.0</v>
      </c>
      <c r="M237" s="11">
        <v>1.0</v>
      </c>
      <c r="N237" s="11">
        <v>1.0</v>
      </c>
      <c r="O237" s="75">
        <f t="shared" si="19"/>
        <v>1</v>
      </c>
      <c r="P237" s="11">
        <v>1.0</v>
      </c>
      <c r="Q237" s="11">
        <v>1.0</v>
      </c>
      <c r="R237" s="11">
        <v>0.0</v>
      </c>
    </row>
    <row r="238">
      <c r="A238" s="75">
        <f t="shared" si="2"/>
        <v>237</v>
      </c>
      <c r="B238" s="73">
        <v>2.0</v>
      </c>
      <c r="C238" s="74">
        <f>if(Raw!D238="below 18",1,IF(Raw!D238="18-25",1,2))</f>
        <v>1</v>
      </c>
      <c r="D238" s="73">
        <v>1.0</v>
      </c>
      <c r="E238" s="73">
        <v>1.0</v>
      </c>
      <c r="F238" s="73">
        <v>1.0</v>
      </c>
      <c r="G238" s="73">
        <v>1.0</v>
      </c>
      <c r="H238" s="73">
        <v>2.0</v>
      </c>
      <c r="I238" s="11">
        <v>4.0</v>
      </c>
      <c r="J238" s="73">
        <v>2.0</v>
      </c>
      <c r="K238" s="10">
        <v>4.0</v>
      </c>
      <c r="L238" s="11">
        <v>1.0</v>
      </c>
      <c r="M238" s="11">
        <v>1.0</v>
      </c>
      <c r="N238" s="11">
        <v>2.0</v>
      </c>
      <c r="O238" s="75">
        <f t="shared" si="19"/>
        <v>1</v>
      </c>
      <c r="P238" s="11">
        <v>0.0</v>
      </c>
      <c r="Q238" s="11">
        <v>1.0</v>
      </c>
      <c r="R238" s="11">
        <v>0.0</v>
      </c>
    </row>
    <row r="239">
      <c r="A239" s="75">
        <f t="shared" si="2"/>
        <v>238</v>
      </c>
      <c r="B239" s="73">
        <v>2.0</v>
      </c>
      <c r="C239" s="74">
        <f>if(Raw!D239="below 18",1,IF(Raw!D239="18-25",1,2))</f>
        <v>1</v>
      </c>
      <c r="D239" s="73">
        <v>2.0</v>
      </c>
      <c r="E239" s="73">
        <v>2.0</v>
      </c>
      <c r="F239" s="73">
        <v>2.0</v>
      </c>
      <c r="G239" s="73">
        <v>1.0</v>
      </c>
      <c r="H239" s="73">
        <v>1.0</v>
      </c>
      <c r="I239" s="11">
        <v>3.0</v>
      </c>
      <c r="J239" s="73">
        <v>2.0</v>
      </c>
      <c r="K239" s="10">
        <v>4.0</v>
      </c>
      <c r="L239" s="11">
        <v>1.0</v>
      </c>
      <c r="M239" s="11">
        <v>1.0</v>
      </c>
      <c r="N239" s="11">
        <v>1.0</v>
      </c>
      <c r="O239" s="75">
        <f t="shared" si="19"/>
        <v>1</v>
      </c>
      <c r="P239" s="11">
        <v>1.0</v>
      </c>
      <c r="Q239" s="11">
        <v>3.0</v>
      </c>
      <c r="R239" s="11">
        <v>0.0</v>
      </c>
    </row>
    <row r="240">
      <c r="A240" s="75">
        <f t="shared" si="2"/>
        <v>239</v>
      </c>
      <c r="B240" s="73">
        <v>1.0</v>
      </c>
      <c r="C240" s="74">
        <f>if(Raw!D240="below 18",1,IF(Raw!D240="18-25",1,2))</f>
        <v>1</v>
      </c>
      <c r="D240" s="73">
        <v>2.0</v>
      </c>
      <c r="E240" s="73">
        <v>1.0</v>
      </c>
      <c r="F240" s="73">
        <v>3.0</v>
      </c>
      <c r="G240" s="73">
        <v>3.0</v>
      </c>
      <c r="H240" s="73">
        <v>2.0</v>
      </c>
      <c r="I240" s="11">
        <v>3.0</v>
      </c>
      <c r="J240" s="73">
        <v>1.0</v>
      </c>
      <c r="K240" s="10">
        <v>4.0</v>
      </c>
      <c r="L240" s="11">
        <v>2.0</v>
      </c>
      <c r="M240" s="11">
        <v>2.0</v>
      </c>
      <c r="N240" s="11">
        <v>1.0</v>
      </c>
      <c r="O240" s="75">
        <f t="shared" si="19"/>
        <v>1</v>
      </c>
      <c r="P240" s="11">
        <v>2.0</v>
      </c>
      <c r="Q240" s="11">
        <v>1.0</v>
      </c>
      <c r="R240" s="11">
        <v>0.0</v>
      </c>
    </row>
    <row r="241">
      <c r="A241" s="75">
        <f t="shared" si="2"/>
        <v>240</v>
      </c>
      <c r="B241" s="73">
        <v>2.0</v>
      </c>
      <c r="C241" s="74">
        <f>if(Raw!D241="below 18",1,IF(Raw!D241="18-25",1,2))</f>
        <v>1</v>
      </c>
      <c r="D241" s="73">
        <v>2.0</v>
      </c>
      <c r="E241" s="73">
        <v>1.0</v>
      </c>
      <c r="F241" s="73">
        <v>2.0</v>
      </c>
      <c r="G241" s="73">
        <v>1.0</v>
      </c>
      <c r="H241" s="73">
        <v>1.0</v>
      </c>
      <c r="I241" s="11">
        <v>3.0</v>
      </c>
      <c r="J241" s="73">
        <v>2.0</v>
      </c>
      <c r="K241" s="10">
        <v>4.0</v>
      </c>
      <c r="L241" s="11">
        <v>1.0</v>
      </c>
      <c r="M241" s="11">
        <v>1.0</v>
      </c>
      <c r="N241" s="11">
        <v>1.0</v>
      </c>
      <c r="O241" s="75">
        <f t="shared" si="19"/>
        <v>1</v>
      </c>
      <c r="P241" s="11">
        <v>1.0</v>
      </c>
      <c r="Q241" s="11">
        <v>0.0</v>
      </c>
      <c r="R241" s="11">
        <v>0.0</v>
      </c>
    </row>
    <row r="242">
      <c r="A242" s="75">
        <f t="shared" si="2"/>
        <v>241</v>
      </c>
      <c r="B242" s="73">
        <v>1.0</v>
      </c>
      <c r="C242" s="74">
        <f>if(Raw!D242="below 18",1,IF(Raw!D242="18-25",1,2))</f>
        <v>1</v>
      </c>
      <c r="D242" s="73">
        <v>1.0</v>
      </c>
      <c r="E242" s="73">
        <v>1.0</v>
      </c>
      <c r="F242" s="73">
        <v>1.0</v>
      </c>
      <c r="G242" s="73">
        <v>1.0</v>
      </c>
      <c r="H242" s="73">
        <v>4.0</v>
      </c>
      <c r="I242" s="11">
        <v>1.0</v>
      </c>
      <c r="J242" s="73">
        <v>3.0</v>
      </c>
      <c r="K242" s="10">
        <v>4.0</v>
      </c>
      <c r="L242" s="11">
        <v>1.0</v>
      </c>
      <c r="M242" s="11">
        <v>1.0</v>
      </c>
      <c r="N242" s="11">
        <v>1.0</v>
      </c>
      <c r="O242" s="75">
        <f t="shared" si="19"/>
        <v>1</v>
      </c>
      <c r="P242" s="11">
        <v>3.0</v>
      </c>
      <c r="Q242" s="11">
        <v>0.0</v>
      </c>
      <c r="R242" s="11">
        <v>0.0</v>
      </c>
    </row>
    <row r="243">
      <c r="A243" s="75">
        <f t="shared" si="2"/>
        <v>242</v>
      </c>
      <c r="B243" s="73">
        <v>2.0</v>
      </c>
      <c r="C243" s="74">
        <f>if(Raw!D243="below 18",1,IF(Raw!D243="18-25",1,2))</f>
        <v>1</v>
      </c>
      <c r="D243" s="73">
        <v>1.0</v>
      </c>
      <c r="E243" s="73">
        <v>2.0</v>
      </c>
      <c r="F243" s="73">
        <v>2.0</v>
      </c>
      <c r="G243" s="73">
        <v>1.0</v>
      </c>
      <c r="H243" s="73">
        <v>1.0</v>
      </c>
      <c r="I243" s="11">
        <v>3.0</v>
      </c>
      <c r="J243" s="73">
        <v>3.0</v>
      </c>
      <c r="K243" s="10">
        <v>4.0</v>
      </c>
      <c r="L243" s="11">
        <v>1.0</v>
      </c>
      <c r="M243" s="11">
        <v>1.0</v>
      </c>
      <c r="N243" s="11">
        <v>1.0</v>
      </c>
      <c r="O243" s="75">
        <f t="shared" si="19"/>
        <v>1</v>
      </c>
      <c r="P243" s="11">
        <v>2.0</v>
      </c>
      <c r="Q243" s="11">
        <v>0.0</v>
      </c>
      <c r="R243" s="11">
        <v>0.0</v>
      </c>
    </row>
    <row r="244">
      <c r="A244" s="75">
        <f t="shared" si="2"/>
        <v>243</v>
      </c>
      <c r="B244" s="73">
        <v>1.0</v>
      </c>
      <c r="C244" s="74">
        <f>if(Raw!D244="below 18",1,IF(Raw!D244="18-25",1,2))</f>
        <v>1</v>
      </c>
      <c r="D244" s="73">
        <v>2.0</v>
      </c>
      <c r="E244" s="73">
        <v>2.0</v>
      </c>
      <c r="F244" s="73">
        <v>1.0</v>
      </c>
      <c r="G244" s="73">
        <v>1.0</v>
      </c>
      <c r="H244" s="73">
        <v>2.0</v>
      </c>
      <c r="I244" s="11">
        <v>4.0</v>
      </c>
      <c r="J244" s="73">
        <v>2.0</v>
      </c>
      <c r="K244" s="10">
        <v>2.0</v>
      </c>
      <c r="L244" s="11">
        <v>1.0</v>
      </c>
      <c r="M244" s="11">
        <v>0.0</v>
      </c>
      <c r="N244" s="11">
        <v>1.0</v>
      </c>
      <c r="O244" s="75">
        <f t="shared" si="19"/>
        <v>1</v>
      </c>
      <c r="P244" s="11">
        <v>1.0</v>
      </c>
      <c r="Q244" s="11">
        <v>3.0</v>
      </c>
      <c r="R244" s="11">
        <v>0.0</v>
      </c>
    </row>
    <row r="245">
      <c r="A245" s="75">
        <f t="shared" si="2"/>
        <v>244</v>
      </c>
      <c r="B245" s="73">
        <v>1.0</v>
      </c>
      <c r="C245" s="74">
        <f>if(Raw!D245="below 18",1,IF(Raw!D245="18-25",1,2))</f>
        <v>1</v>
      </c>
      <c r="D245" s="73">
        <v>1.0</v>
      </c>
      <c r="E245" s="73">
        <v>1.0</v>
      </c>
      <c r="F245" s="73">
        <v>1.0</v>
      </c>
      <c r="G245" s="73">
        <v>1.0</v>
      </c>
      <c r="H245" s="73">
        <v>2.0</v>
      </c>
      <c r="I245" s="11">
        <v>1.0</v>
      </c>
      <c r="J245" s="73">
        <v>3.0</v>
      </c>
      <c r="K245" s="10">
        <v>3.0</v>
      </c>
      <c r="L245" s="11">
        <v>1.0</v>
      </c>
      <c r="M245" s="11">
        <v>1.0</v>
      </c>
      <c r="N245" s="11">
        <v>0.0</v>
      </c>
      <c r="O245" s="75">
        <f t="shared" si="19"/>
        <v>1</v>
      </c>
      <c r="P245" s="11">
        <v>1.0</v>
      </c>
      <c r="Q245" s="11">
        <v>0.0</v>
      </c>
      <c r="R245" s="11">
        <v>2.0</v>
      </c>
    </row>
    <row r="246">
      <c r="A246" s="75">
        <f t="shared" si="2"/>
        <v>245</v>
      </c>
      <c r="B246" s="73">
        <v>1.0</v>
      </c>
      <c r="C246" s="74">
        <f>if(Raw!D246="below 18",1,IF(Raw!D246="18-25",1,2))</f>
        <v>2</v>
      </c>
      <c r="D246" s="73">
        <v>2.0</v>
      </c>
      <c r="E246" s="73">
        <v>1.0</v>
      </c>
      <c r="F246" s="73">
        <v>2.0</v>
      </c>
      <c r="G246" s="73">
        <v>1.0</v>
      </c>
      <c r="H246" s="73">
        <v>1.0</v>
      </c>
      <c r="I246" s="11">
        <v>1.0</v>
      </c>
      <c r="J246" s="73">
        <v>2.0</v>
      </c>
      <c r="K246" s="10">
        <v>3.0</v>
      </c>
      <c r="L246" s="11">
        <v>1.0</v>
      </c>
      <c r="M246" s="11">
        <v>1.0</v>
      </c>
      <c r="N246" s="11">
        <v>0.0</v>
      </c>
      <c r="O246" s="75">
        <f t="shared" si="19"/>
        <v>1</v>
      </c>
      <c r="P246" s="11">
        <v>1.0</v>
      </c>
      <c r="Q246" s="11">
        <v>1.0</v>
      </c>
      <c r="R246" s="11">
        <v>3.0</v>
      </c>
    </row>
    <row r="247">
      <c r="A247" s="75">
        <f t="shared" si="2"/>
        <v>246</v>
      </c>
      <c r="B247" s="73">
        <v>2.0</v>
      </c>
      <c r="C247" s="74">
        <f>if(Raw!D247="below 18",1,IF(Raw!D247="18-25",1,2))</f>
        <v>2</v>
      </c>
      <c r="D247" s="73">
        <v>5.0</v>
      </c>
      <c r="E247" s="73">
        <v>4.0</v>
      </c>
      <c r="F247" s="73">
        <v>4.0</v>
      </c>
      <c r="G247" s="73">
        <v>3.0</v>
      </c>
      <c r="H247" s="73">
        <v>4.0</v>
      </c>
      <c r="I247" s="11">
        <v>1.0</v>
      </c>
      <c r="J247" s="73">
        <v>3.0</v>
      </c>
      <c r="K247" s="10">
        <v>3.0</v>
      </c>
      <c r="L247" s="11">
        <v>1.0</v>
      </c>
      <c r="M247" s="11">
        <v>1.0</v>
      </c>
      <c r="N247" s="11">
        <v>0.0</v>
      </c>
      <c r="O247" s="75">
        <f t="shared" si="19"/>
        <v>1</v>
      </c>
      <c r="P247" s="11">
        <v>1.0</v>
      </c>
      <c r="Q247" s="11">
        <v>1.0</v>
      </c>
      <c r="R247" s="11">
        <v>2.0</v>
      </c>
    </row>
    <row r="248">
      <c r="A248" s="75">
        <f t="shared" si="2"/>
        <v>247</v>
      </c>
      <c r="B248" s="73">
        <v>1.0</v>
      </c>
      <c r="C248" s="74">
        <f>if(Raw!D248="below 18",1,IF(Raw!D248="18-25",1,2))</f>
        <v>2</v>
      </c>
      <c r="D248" s="73">
        <v>2.0</v>
      </c>
      <c r="E248" s="73">
        <v>2.0</v>
      </c>
      <c r="F248" s="73">
        <v>2.0</v>
      </c>
      <c r="G248" s="73">
        <v>1.0</v>
      </c>
      <c r="H248" s="73">
        <v>1.0</v>
      </c>
      <c r="I248" s="11">
        <v>1.0</v>
      </c>
      <c r="J248" s="73">
        <v>3.0</v>
      </c>
      <c r="K248" s="10">
        <v>4.0</v>
      </c>
      <c r="L248" s="11">
        <v>2.0</v>
      </c>
      <c r="M248" s="11">
        <v>2.0</v>
      </c>
      <c r="N248" s="11">
        <v>2.0</v>
      </c>
      <c r="O248" s="75">
        <f t="shared" si="19"/>
        <v>1</v>
      </c>
      <c r="P248" s="11">
        <v>1.0</v>
      </c>
      <c r="Q248" s="11">
        <v>0.0</v>
      </c>
      <c r="R248" s="11">
        <v>3.0</v>
      </c>
    </row>
    <row r="249">
      <c r="A249" s="75">
        <f t="shared" si="2"/>
        <v>248</v>
      </c>
      <c r="B249" s="73">
        <v>1.0</v>
      </c>
      <c r="C249" s="74">
        <f>if(Raw!D249="below 18",1,IF(Raw!D249="18-25",1,2))</f>
        <v>1</v>
      </c>
      <c r="D249" s="73">
        <v>5.0</v>
      </c>
      <c r="E249" s="73">
        <v>5.0</v>
      </c>
      <c r="F249" s="73">
        <v>4.0</v>
      </c>
      <c r="G249" s="73">
        <v>4.0</v>
      </c>
      <c r="H249" s="73">
        <v>0.0</v>
      </c>
      <c r="I249" s="73">
        <v>0.0</v>
      </c>
      <c r="J249" s="73">
        <v>0.0</v>
      </c>
      <c r="K249" s="21"/>
    </row>
    <row r="250">
      <c r="A250" s="75">
        <f t="shared" si="2"/>
        <v>249</v>
      </c>
      <c r="B250" s="73">
        <v>2.0</v>
      </c>
      <c r="C250" s="74">
        <f>if(Raw!D250="below 18",1,IF(Raw!D250="18-25",1,2))</f>
        <v>1</v>
      </c>
      <c r="D250" s="73">
        <v>5.0</v>
      </c>
      <c r="E250" s="73">
        <v>5.0</v>
      </c>
      <c r="F250" s="73">
        <v>4.0</v>
      </c>
      <c r="G250" s="73">
        <v>4.0</v>
      </c>
      <c r="H250" s="73">
        <v>0.0</v>
      </c>
      <c r="I250" s="73">
        <v>0.0</v>
      </c>
      <c r="J250" s="73">
        <v>0.0</v>
      </c>
      <c r="K250" s="21"/>
    </row>
    <row r="251">
      <c r="A251" s="75">
        <f t="shared" si="2"/>
        <v>250</v>
      </c>
      <c r="B251" s="73">
        <v>2.0</v>
      </c>
      <c r="C251" s="74">
        <f>if(Raw!D251="below 18",1,IF(Raw!D251="18-25",1,2))</f>
        <v>1</v>
      </c>
      <c r="D251" s="73">
        <v>1.0</v>
      </c>
      <c r="E251" s="73">
        <v>1.0</v>
      </c>
      <c r="F251" s="73">
        <v>2.0</v>
      </c>
      <c r="G251" s="73">
        <v>1.0</v>
      </c>
      <c r="H251" s="73">
        <v>1.0</v>
      </c>
      <c r="I251" s="11">
        <v>3.0</v>
      </c>
      <c r="J251" s="73">
        <v>3.0</v>
      </c>
      <c r="K251" s="10">
        <v>1.0</v>
      </c>
      <c r="L251" s="11">
        <v>0.0</v>
      </c>
      <c r="M251" s="11">
        <v>1.0</v>
      </c>
      <c r="N251" s="11">
        <v>1.0</v>
      </c>
      <c r="O251" s="75">
        <f t="shared" ref="O251:O288" si="20">IF(OR(K251=2,M251=1,M251=2),1,0)</f>
        <v>1</v>
      </c>
      <c r="P251" s="11">
        <v>2.0</v>
      </c>
      <c r="Q251" s="11">
        <v>1.0</v>
      </c>
      <c r="R251" s="11">
        <v>1.0</v>
      </c>
    </row>
    <row r="252">
      <c r="A252" s="75">
        <f t="shared" si="2"/>
        <v>251</v>
      </c>
      <c r="B252" s="73">
        <v>2.0</v>
      </c>
      <c r="C252" s="74">
        <f>if(Raw!D252="below 18",1,IF(Raw!D252="18-25",1,2))</f>
        <v>1</v>
      </c>
      <c r="D252" s="73">
        <v>1.0</v>
      </c>
      <c r="E252" s="73">
        <v>2.0</v>
      </c>
      <c r="F252" s="73">
        <v>4.0</v>
      </c>
      <c r="G252" s="73">
        <v>3.0</v>
      </c>
      <c r="H252" s="73">
        <v>1.0</v>
      </c>
      <c r="I252" s="11">
        <v>1.0</v>
      </c>
      <c r="J252" s="73">
        <v>3.0</v>
      </c>
      <c r="K252" s="10">
        <v>4.0</v>
      </c>
      <c r="L252" s="11">
        <v>1.0</v>
      </c>
      <c r="M252" s="11">
        <v>1.0</v>
      </c>
      <c r="N252" s="11">
        <v>1.0</v>
      </c>
      <c r="O252" s="75">
        <f t="shared" si="20"/>
        <v>1</v>
      </c>
      <c r="P252" s="11">
        <v>1.0</v>
      </c>
      <c r="Q252" s="11">
        <v>1.0</v>
      </c>
      <c r="R252" s="11">
        <v>2.0</v>
      </c>
    </row>
    <row r="253">
      <c r="A253" s="75">
        <f t="shared" si="2"/>
        <v>252</v>
      </c>
      <c r="B253" s="73">
        <v>2.0</v>
      </c>
      <c r="C253" s="74">
        <f>if(Raw!D253="below 18",1,IF(Raw!D253="18-25",1,2))</f>
        <v>1</v>
      </c>
      <c r="D253" s="73">
        <v>1.0</v>
      </c>
      <c r="E253" s="73">
        <v>2.0</v>
      </c>
      <c r="F253" s="73">
        <v>4.0</v>
      </c>
      <c r="G253" s="73">
        <v>1.0</v>
      </c>
      <c r="H253" s="73">
        <v>1.0</v>
      </c>
      <c r="I253" s="11">
        <v>1.0</v>
      </c>
      <c r="J253" s="73">
        <v>2.0</v>
      </c>
      <c r="K253" s="10">
        <v>3.0</v>
      </c>
      <c r="L253" s="11">
        <v>1.0</v>
      </c>
      <c r="M253" s="11">
        <v>1.0</v>
      </c>
      <c r="N253" s="11">
        <v>0.0</v>
      </c>
      <c r="O253" s="75">
        <f t="shared" si="20"/>
        <v>1</v>
      </c>
      <c r="P253" s="11">
        <v>1.0</v>
      </c>
      <c r="Q253" s="11">
        <v>1.0</v>
      </c>
      <c r="R253" s="11">
        <v>3.0</v>
      </c>
    </row>
    <row r="254">
      <c r="A254" s="75">
        <f t="shared" si="2"/>
        <v>253</v>
      </c>
      <c r="B254" s="73">
        <v>1.0</v>
      </c>
      <c r="C254" s="74">
        <f>if(Raw!D254="below 18",1,IF(Raw!D254="18-25",1,2))</f>
        <v>1</v>
      </c>
      <c r="D254" s="73">
        <v>1.0</v>
      </c>
      <c r="E254" s="73">
        <v>2.0</v>
      </c>
      <c r="F254" s="73">
        <v>1.0</v>
      </c>
      <c r="G254" s="73">
        <v>1.0</v>
      </c>
      <c r="H254" s="73">
        <v>2.0</v>
      </c>
      <c r="I254" s="11">
        <v>1.0</v>
      </c>
      <c r="J254" s="73">
        <v>2.0</v>
      </c>
      <c r="K254" s="10">
        <v>3.0</v>
      </c>
      <c r="L254" s="11">
        <v>2.0</v>
      </c>
      <c r="M254" s="11">
        <v>2.0</v>
      </c>
      <c r="N254" s="11">
        <v>0.0</v>
      </c>
      <c r="O254" s="75">
        <f t="shared" si="20"/>
        <v>1</v>
      </c>
      <c r="P254" s="11">
        <v>1.0</v>
      </c>
      <c r="Q254" s="11">
        <v>0.0</v>
      </c>
      <c r="R254" s="11">
        <v>2.0</v>
      </c>
    </row>
    <row r="255">
      <c r="A255" s="75">
        <f t="shared" si="2"/>
        <v>254</v>
      </c>
      <c r="B255" s="73">
        <v>2.0</v>
      </c>
      <c r="C255" s="74">
        <f>if(Raw!D255="below 18",1,IF(Raw!D255="18-25",1,2))</f>
        <v>1</v>
      </c>
      <c r="D255" s="73">
        <v>1.0</v>
      </c>
      <c r="E255" s="73">
        <v>2.0</v>
      </c>
      <c r="F255" s="73">
        <v>4.0</v>
      </c>
      <c r="G255" s="73">
        <v>3.0</v>
      </c>
      <c r="H255" s="73">
        <v>2.0</v>
      </c>
      <c r="I255" s="11">
        <v>1.0</v>
      </c>
      <c r="J255" s="73">
        <v>1.0</v>
      </c>
      <c r="K255" s="10">
        <v>4.0</v>
      </c>
      <c r="L255" s="11">
        <v>1.0</v>
      </c>
      <c r="M255" s="11">
        <v>1.0</v>
      </c>
      <c r="N255" s="11">
        <v>1.0</v>
      </c>
      <c r="O255" s="75">
        <f t="shared" si="20"/>
        <v>1</v>
      </c>
      <c r="P255" s="11">
        <v>0.0</v>
      </c>
      <c r="Q255" s="11">
        <v>0.0</v>
      </c>
      <c r="R255" s="11">
        <v>2.0</v>
      </c>
    </row>
    <row r="256">
      <c r="A256" s="75">
        <f t="shared" si="2"/>
        <v>255</v>
      </c>
      <c r="B256" s="73">
        <v>2.0</v>
      </c>
      <c r="C256" s="74">
        <f>if(Raw!D256="below 18",1,IF(Raw!D256="18-25",1,2))</f>
        <v>1</v>
      </c>
      <c r="D256" s="73">
        <v>1.0</v>
      </c>
      <c r="E256" s="73">
        <v>1.0</v>
      </c>
      <c r="F256" s="73">
        <v>2.0</v>
      </c>
      <c r="G256" s="73">
        <v>1.0</v>
      </c>
      <c r="H256" s="73">
        <v>2.0</v>
      </c>
      <c r="I256" s="11">
        <v>3.0</v>
      </c>
      <c r="J256" s="73">
        <v>3.0</v>
      </c>
      <c r="K256" s="10">
        <v>3.0</v>
      </c>
      <c r="L256" s="11">
        <v>2.0</v>
      </c>
      <c r="M256" s="11">
        <v>2.0</v>
      </c>
      <c r="N256" s="11">
        <v>0.0</v>
      </c>
      <c r="O256" s="75">
        <f t="shared" si="20"/>
        <v>1</v>
      </c>
      <c r="P256" s="11">
        <v>1.0</v>
      </c>
      <c r="Q256" s="11">
        <v>1.0</v>
      </c>
      <c r="R256" s="11">
        <v>3.0</v>
      </c>
    </row>
    <row r="257">
      <c r="A257" s="75">
        <f t="shared" si="2"/>
        <v>256</v>
      </c>
      <c r="B257" s="73">
        <v>1.0</v>
      </c>
      <c r="C257" s="74">
        <f>if(Raw!D257="below 18",1,IF(Raw!D257="18-25",1,2))</f>
        <v>1</v>
      </c>
      <c r="D257" s="73">
        <v>1.0</v>
      </c>
      <c r="E257" s="73">
        <v>1.0</v>
      </c>
      <c r="F257" s="73">
        <v>1.0</v>
      </c>
      <c r="G257" s="73">
        <v>1.0</v>
      </c>
      <c r="H257" s="73">
        <v>2.0</v>
      </c>
      <c r="I257" s="11">
        <v>3.0</v>
      </c>
      <c r="J257" s="73">
        <v>2.0</v>
      </c>
      <c r="K257" s="10">
        <v>3.0</v>
      </c>
      <c r="L257" s="11">
        <v>1.0</v>
      </c>
      <c r="M257" s="11">
        <v>1.0</v>
      </c>
      <c r="N257" s="11">
        <v>0.0</v>
      </c>
      <c r="O257" s="75">
        <f t="shared" si="20"/>
        <v>1</v>
      </c>
      <c r="P257" s="11">
        <v>1.0</v>
      </c>
      <c r="Q257" s="11">
        <v>1.0</v>
      </c>
      <c r="R257" s="11">
        <v>3.0</v>
      </c>
    </row>
    <row r="258">
      <c r="A258" s="75">
        <f t="shared" si="2"/>
        <v>257</v>
      </c>
      <c r="B258" s="73">
        <v>1.0</v>
      </c>
      <c r="C258" s="74">
        <f>if(Raw!D258="below 18",1,IF(Raw!D258="18-25",1,2))</f>
        <v>1</v>
      </c>
      <c r="D258" s="73">
        <v>1.0</v>
      </c>
      <c r="E258" s="73">
        <v>2.0</v>
      </c>
      <c r="F258" s="73">
        <v>2.0</v>
      </c>
      <c r="G258" s="73">
        <v>1.0</v>
      </c>
      <c r="H258" s="73">
        <v>1.0</v>
      </c>
      <c r="I258" s="11">
        <v>2.0</v>
      </c>
      <c r="J258" s="73">
        <v>3.0</v>
      </c>
      <c r="K258" s="10">
        <v>3.0</v>
      </c>
      <c r="L258" s="11">
        <v>2.0</v>
      </c>
      <c r="M258" s="11">
        <v>2.0</v>
      </c>
      <c r="N258" s="11">
        <v>0.0</v>
      </c>
      <c r="O258" s="75">
        <f t="shared" si="20"/>
        <v>1</v>
      </c>
      <c r="P258" s="11">
        <v>0.0</v>
      </c>
      <c r="Q258" s="11">
        <v>0.0</v>
      </c>
      <c r="R258" s="11">
        <v>3.0</v>
      </c>
    </row>
    <row r="259">
      <c r="A259" s="75">
        <f t="shared" si="2"/>
        <v>258</v>
      </c>
      <c r="B259" s="73">
        <v>1.0</v>
      </c>
      <c r="C259" s="74">
        <f>if(Raw!D259="below 18",1,IF(Raw!D259="18-25",1,2))</f>
        <v>2</v>
      </c>
      <c r="D259" s="73">
        <v>1.0</v>
      </c>
      <c r="E259" s="73">
        <v>2.0</v>
      </c>
      <c r="F259" s="73">
        <v>2.0</v>
      </c>
      <c r="G259" s="73">
        <v>1.0</v>
      </c>
      <c r="H259" s="73">
        <v>1.0</v>
      </c>
      <c r="I259" s="11">
        <v>2.0</v>
      </c>
      <c r="J259" s="73">
        <v>3.0</v>
      </c>
      <c r="K259" s="10">
        <v>3.0</v>
      </c>
      <c r="L259" s="11">
        <v>1.0</v>
      </c>
      <c r="M259" s="11">
        <v>1.0</v>
      </c>
      <c r="N259" s="11">
        <v>0.0</v>
      </c>
      <c r="O259" s="75">
        <f t="shared" si="20"/>
        <v>1</v>
      </c>
      <c r="P259" s="11">
        <v>1.0</v>
      </c>
      <c r="Q259" s="11">
        <v>1.0</v>
      </c>
      <c r="R259" s="11">
        <v>2.0</v>
      </c>
    </row>
    <row r="260">
      <c r="A260" s="75">
        <f t="shared" si="2"/>
        <v>259</v>
      </c>
      <c r="B260" s="73">
        <v>1.0</v>
      </c>
      <c r="C260" s="74">
        <f>if(Raw!D260="below 18",1,IF(Raw!D260="18-25",1,2))</f>
        <v>1</v>
      </c>
      <c r="D260" s="73">
        <v>1.0</v>
      </c>
      <c r="E260" s="73">
        <v>1.0</v>
      </c>
      <c r="F260" s="73">
        <v>1.0</v>
      </c>
      <c r="G260" s="73">
        <v>3.0</v>
      </c>
      <c r="H260" s="73">
        <v>3.0</v>
      </c>
      <c r="I260" s="11">
        <v>3.0</v>
      </c>
      <c r="J260" s="73">
        <v>1.0</v>
      </c>
      <c r="K260" s="10">
        <v>4.0</v>
      </c>
      <c r="L260" s="11">
        <v>1.0</v>
      </c>
      <c r="M260" s="11">
        <v>2.0</v>
      </c>
      <c r="N260" s="11">
        <v>1.0</v>
      </c>
      <c r="O260" s="75">
        <f t="shared" si="20"/>
        <v>1</v>
      </c>
      <c r="P260" s="11">
        <v>1.0</v>
      </c>
      <c r="Q260" s="11">
        <v>0.0</v>
      </c>
      <c r="R260" s="11">
        <v>2.0</v>
      </c>
    </row>
    <row r="261">
      <c r="A261" s="75">
        <f t="shared" si="2"/>
        <v>260</v>
      </c>
      <c r="B261" s="73">
        <v>2.0</v>
      </c>
      <c r="C261" s="74">
        <f>if(Raw!D261="below 18",1,IF(Raw!D261="18-25",1,2))</f>
        <v>1</v>
      </c>
      <c r="D261" s="73">
        <v>1.0</v>
      </c>
      <c r="E261" s="73">
        <v>1.0</v>
      </c>
      <c r="F261" s="73">
        <v>2.0</v>
      </c>
      <c r="G261" s="73">
        <v>1.0</v>
      </c>
      <c r="H261" s="73">
        <v>2.0</v>
      </c>
      <c r="I261" s="11">
        <v>2.0</v>
      </c>
      <c r="J261" s="73">
        <v>2.0</v>
      </c>
      <c r="K261" s="10">
        <v>3.0</v>
      </c>
      <c r="L261" s="11">
        <v>2.0</v>
      </c>
      <c r="M261" s="11">
        <v>2.0</v>
      </c>
      <c r="N261" s="11">
        <v>0.0</v>
      </c>
      <c r="O261" s="75">
        <f t="shared" si="20"/>
        <v>1</v>
      </c>
      <c r="P261" s="11">
        <v>0.0</v>
      </c>
      <c r="Q261" s="11">
        <v>0.0</v>
      </c>
      <c r="R261" s="11">
        <v>3.0</v>
      </c>
    </row>
    <row r="262">
      <c r="A262" s="75">
        <f t="shared" si="2"/>
        <v>261</v>
      </c>
      <c r="B262" s="73">
        <v>1.0</v>
      </c>
      <c r="C262" s="74">
        <f>if(Raw!D262="below 18",1,IF(Raw!D262="18-25",1,2))</f>
        <v>1</v>
      </c>
      <c r="D262" s="73">
        <v>4.0</v>
      </c>
      <c r="E262" s="73">
        <v>2.0</v>
      </c>
      <c r="F262" s="73">
        <v>1.0</v>
      </c>
      <c r="G262" s="73">
        <v>1.0</v>
      </c>
      <c r="H262" s="73">
        <v>2.0</v>
      </c>
      <c r="I262" s="11">
        <v>3.0</v>
      </c>
      <c r="J262" s="73">
        <v>1.0</v>
      </c>
      <c r="K262" s="10">
        <v>4.0</v>
      </c>
      <c r="L262" s="11">
        <v>1.0</v>
      </c>
      <c r="M262" s="11">
        <v>1.0</v>
      </c>
      <c r="N262" s="11">
        <v>1.0</v>
      </c>
      <c r="O262" s="75">
        <f t="shared" si="20"/>
        <v>1</v>
      </c>
      <c r="P262" s="11">
        <v>1.0</v>
      </c>
      <c r="Q262" s="11">
        <v>0.0</v>
      </c>
      <c r="R262" s="11">
        <v>0.0</v>
      </c>
    </row>
    <row r="263">
      <c r="A263" s="75">
        <f t="shared" si="2"/>
        <v>262</v>
      </c>
      <c r="B263" s="73">
        <v>1.0</v>
      </c>
      <c r="C263" s="74">
        <f>if(Raw!D263="below 18",1,IF(Raw!D263="18-25",1,2))</f>
        <v>2</v>
      </c>
      <c r="D263" s="73">
        <v>4.0</v>
      </c>
      <c r="E263" s="73">
        <v>2.0</v>
      </c>
      <c r="F263" s="73">
        <v>2.0</v>
      </c>
      <c r="G263" s="73">
        <v>1.0</v>
      </c>
      <c r="H263" s="73">
        <v>1.0</v>
      </c>
      <c r="I263" s="11">
        <v>4.0</v>
      </c>
      <c r="J263" s="73">
        <v>2.0</v>
      </c>
      <c r="K263" s="10">
        <v>4.0</v>
      </c>
      <c r="L263" s="11">
        <v>2.0</v>
      </c>
      <c r="M263" s="11">
        <v>2.0</v>
      </c>
      <c r="N263" s="11">
        <v>2.0</v>
      </c>
      <c r="O263" s="75">
        <f t="shared" si="20"/>
        <v>1</v>
      </c>
      <c r="P263" s="11">
        <v>1.0</v>
      </c>
      <c r="Q263" s="11">
        <v>1.0</v>
      </c>
      <c r="R263" s="11">
        <v>0.0</v>
      </c>
    </row>
    <row r="264">
      <c r="A264" s="75">
        <f t="shared" si="2"/>
        <v>263</v>
      </c>
      <c r="B264" s="73">
        <v>2.0</v>
      </c>
      <c r="C264" s="74">
        <f>if(Raw!D264="below 18",1,IF(Raw!D264="18-25",1,2))</f>
        <v>2</v>
      </c>
      <c r="D264" s="73">
        <v>1.0</v>
      </c>
      <c r="E264" s="73">
        <v>2.0</v>
      </c>
      <c r="F264" s="73">
        <v>3.0</v>
      </c>
      <c r="G264" s="73">
        <v>1.0</v>
      </c>
      <c r="H264" s="73">
        <v>1.0</v>
      </c>
      <c r="I264" s="11">
        <v>1.0</v>
      </c>
      <c r="J264" s="73">
        <v>2.0</v>
      </c>
      <c r="K264" s="10">
        <v>3.0</v>
      </c>
      <c r="L264" s="11">
        <v>1.0</v>
      </c>
      <c r="M264" s="11">
        <v>2.0</v>
      </c>
      <c r="N264" s="11">
        <v>0.0</v>
      </c>
      <c r="O264" s="75">
        <f t="shared" si="20"/>
        <v>1</v>
      </c>
      <c r="P264" s="11">
        <v>1.0</v>
      </c>
      <c r="Q264" s="11">
        <v>1.0</v>
      </c>
      <c r="R264" s="11">
        <v>2.0</v>
      </c>
    </row>
    <row r="265">
      <c r="A265" s="75">
        <f t="shared" si="2"/>
        <v>264</v>
      </c>
      <c r="B265" s="73">
        <v>1.0</v>
      </c>
      <c r="C265" s="74">
        <f>if(Raw!D265="below 18",1,IF(Raw!D265="18-25",1,2))</f>
        <v>2</v>
      </c>
      <c r="D265" s="73">
        <v>1.0</v>
      </c>
      <c r="E265" s="73">
        <v>2.0</v>
      </c>
      <c r="F265" s="73">
        <v>2.0</v>
      </c>
      <c r="G265" s="73">
        <v>3.0</v>
      </c>
      <c r="H265" s="73">
        <v>4.0</v>
      </c>
      <c r="I265" s="11">
        <v>2.0</v>
      </c>
      <c r="J265" s="73">
        <v>3.0</v>
      </c>
      <c r="K265" s="10">
        <v>3.0</v>
      </c>
      <c r="L265" s="11">
        <v>1.0</v>
      </c>
      <c r="M265" s="11">
        <v>1.0</v>
      </c>
      <c r="N265" s="11">
        <v>0.0</v>
      </c>
      <c r="O265" s="75">
        <f t="shared" si="20"/>
        <v>1</v>
      </c>
      <c r="P265" s="11">
        <v>1.0</v>
      </c>
      <c r="Q265" s="11">
        <v>1.0</v>
      </c>
      <c r="R265" s="11">
        <v>2.0</v>
      </c>
    </row>
    <row r="266">
      <c r="A266" s="75">
        <f t="shared" si="2"/>
        <v>265</v>
      </c>
      <c r="B266" s="73">
        <v>1.0</v>
      </c>
      <c r="C266" s="74">
        <f>if(Raw!D266="below 18",1,IF(Raw!D266="18-25",1,2))</f>
        <v>1</v>
      </c>
      <c r="D266" s="73">
        <v>1.0</v>
      </c>
      <c r="E266" s="73">
        <v>2.0</v>
      </c>
      <c r="F266" s="73">
        <v>2.0</v>
      </c>
      <c r="G266" s="73">
        <v>3.0</v>
      </c>
      <c r="H266" s="73">
        <v>5.0</v>
      </c>
      <c r="I266" s="11">
        <v>4.0</v>
      </c>
      <c r="J266" s="73">
        <v>3.0</v>
      </c>
      <c r="K266" s="10">
        <v>3.0</v>
      </c>
      <c r="L266" s="11">
        <v>1.0</v>
      </c>
      <c r="M266" s="11">
        <v>1.0</v>
      </c>
      <c r="N266" s="11">
        <v>0.0</v>
      </c>
      <c r="O266" s="75">
        <f t="shared" si="20"/>
        <v>1</v>
      </c>
      <c r="P266" s="11">
        <v>0.0</v>
      </c>
      <c r="Q266" s="11">
        <v>0.0</v>
      </c>
      <c r="R266" s="11">
        <v>2.0</v>
      </c>
    </row>
    <row r="267">
      <c r="A267" s="75">
        <f t="shared" si="2"/>
        <v>266</v>
      </c>
      <c r="B267" s="73">
        <v>2.0</v>
      </c>
      <c r="C267" s="74">
        <f>if(Raw!D267="below 18",1,IF(Raw!D267="18-25",1,2))</f>
        <v>1</v>
      </c>
      <c r="D267" s="73">
        <v>1.0</v>
      </c>
      <c r="E267" s="73">
        <v>2.0</v>
      </c>
      <c r="F267" s="73">
        <v>2.0</v>
      </c>
      <c r="G267" s="73">
        <v>1.0</v>
      </c>
      <c r="H267" s="73">
        <v>2.0</v>
      </c>
      <c r="I267" s="11">
        <v>3.0</v>
      </c>
      <c r="J267" s="73">
        <v>2.0</v>
      </c>
      <c r="K267" s="10">
        <v>3.0</v>
      </c>
      <c r="L267" s="11">
        <v>2.0</v>
      </c>
      <c r="M267" s="11">
        <v>2.0</v>
      </c>
      <c r="N267" s="11">
        <v>0.0</v>
      </c>
      <c r="O267" s="75">
        <f t="shared" si="20"/>
        <v>1</v>
      </c>
      <c r="P267" s="11">
        <v>1.0</v>
      </c>
      <c r="Q267" s="11">
        <v>1.0</v>
      </c>
      <c r="R267" s="11">
        <v>2.0</v>
      </c>
    </row>
    <row r="268">
      <c r="A268" s="75">
        <f t="shared" si="2"/>
        <v>267</v>
      </c>
      <c r="B268" s="73">
        <v>1.0</v>
      </c>
      <c r="C268" s="74">
        <f>if(Raw!D268="below 18",1,IF(Raw!D268="18-25",1,2))</f>
        <v>2</v>
      </c>
      <c r="D268" s="73">
        <v>1.0</v>
      </c>
      <c r="E268" s="73">
        <v>2.0</v>
      </c>
      <c r="F268" s="73">
        <v>1.0</v>
      </c>
      <c r="G268" s="73">
        <v>1.0</v>
      </c>
      <c r="H268" s="73">
        <v>2.0</v>
      </c>
      <c r="I268" s="11">
        <v>1.0</v>
      </c>
      <c r="J268" s="73">
        <v>4.0</v>
      </c>
      <c r="K268" s="10">
        <v>3.0</v>
      </c>
      <c r="L268" s="11">
        <v>2.0</v>
      </c>
      <c r="M268" s="11">
        <v>2.0</v>
      </c>
      <c r="N268" s="11">
        <v>0.0</v>
      </c>
      <c r="O268" s="75">
        <f t="shared" si="20"/>
        <v>1</v>
      </c>
      <c r="P268" s="11">
        <v>0.0</v>
      </c>
      <c r="Q268" s="11">
        <v>0.0</v>
      </c>
      <c r="R268" s="11">
        <v>3.0</v>
      </c>
    </row>
    <row r="269">
      <c r="A269" s="75">
        <f t="shared" si="2"/>
        <v>268</v>
      </c>
      <c r="B269" s="73">
        <v>2.0</v>
      </c>
      <c r="C269" s="74">
        <f>if(Raw!D269="below 18",1,IF(Raw!D269="18-25",1,2))</f>
        <v>1</v>
      </c>
      <c r="D269" s="73">
        <v>2.0</v>
      </c>
      <c r="E269" s="73">
        <v>1.0</v>
      </c>
      <c r="F269" s="73">
        <v>3.0</v>
      </c>
      <c r="G269" s="73">
        <v>1.0</v>
      </c>
      <c r="H269" s="73">
        <v>2.0</v>
      </c>
      <c r="I269" s="11">
        <v>2.0</v>
      </c>
      <c r="J269" s="73">
        <v>2.0</v>
      </c>
      <c r="K269" s="10">
        <v>1.0</v>
      </c>
      <c r="L269" s="11">
        <v>0.0</v>
      </c>
      <c r="M269" s="11">
        <v>1.0</v>
      </c>
      <c r="N269" s="11">
        <v>1.0</v>
      </c>
      <c r="O269" s="75">
        <f t="shared" si="20"/>
        <v>1</v>
      </c>
      <c r="P269" s="11">
        <v>2.0</v>
      </c>
      <c r="Q269" s="11">
        <v>1.0</v>
      </c>
      <c r="R269" s="11">
        <v>0.0</v>
      </c>
    </row>
    <row r="270">
      <c r="A270" s="75">
        <f t="shared" si="2"/>
        <v>269</v>
      </c>
      <c r="B270" s="73">
        <v>1.0</v>
      </c>
      <c r="C270" s="74">
        <f>if(Raw!D270="below 18",1,IF(Raw!D270="18-25",1,2))</f>
        <v>1</v>
      </c>
      <c r="D270" s="73">
        <v>1.0</v>
      </c>
      <c r="E270" s="73">
        <v>2.0</v>
      </c>
      <c r="F270" s="73">
        <v>2.0</v>
      </c>
      <c r="G270" s="73">
        <v>1.0</v>
      </c>
      <c r="H270" s="73">
        <v>2.0</v>
      </c>
      <c r="I270" s="11">
        <v>1.0</v>
      </c>
      <c r="J270" s="73">
        <v>1.0</v>
      </c>
      <c r="K270" s="10">
        <v>2.0</v>
      </c>
      <c r="L270" s="11">
        <v>1.0</v>
      </c>
      <c r="M270" s="11">
        <v>0.0</v>
      </c>
      <c r="N270" s="11">
        <v>1.0</v>
      </c>
      <c r="O270" s="75">
        <f t="shared" si="20"/>
        <v>1</v>
      </c>
      <c r="P270" s="11">
        <v>1.0</v>
      </c>
      <c r="Q270" s="11">
        <v>2.0</v>
      </c>
      <c r="R270" s="11">
        <v>1.0</v>
      </c>
    </row>
    <row r="271">
      <c r="A271" s="75">
        <f t="shared" si="2"/>
        <v>270</v>
      </c>
      <c r="B271" s="73">
        <v>1.0</v>
      </c>
      <c r="C271" s="74">
        <f>if(Raw!D271="below 18",1,IF(Raw!D271="18-25",1,2))</f>
        <v>1</v>
      </c>
      <c r="D271" s="73">
        <v>1.0</v>
      </c>
      <c r="E271" s="73">
        <v>2.0</v>
      </c>
      <c r="F271" s="73">
        <v>1.0</v>
      </c>
      <c r="G271" s="73">
        <v>1.0</v>
      </c>
      <c r="H271" s="73">
        <v>2.0</v>
      </c>
      <c r="I271" s="11">
        <v>1.0</v>
      </c>
      <c r="J271" s="73">
        <v>1.0</v>
      </c>
      <c r="K271" s="10">
        <v>3.0</v>
      </c>
      <c r="L271" s="11">
        <v>1.0</v>
      </c>
      <c r="M271" s="11">
        <v>2.0</v>
      </c>
      <c r="N271" s="11">
        <v>0.0</v>
      </c>
      <c r="O271" s="75">
        <f t="shared" si="20"/>
        <v>1</v>
      </c>
      <c r="P271" s="11">
        <v>0.0</v>
      </c>
      <c r="Q271" s="11">
        <v>0.0</v>
      </c>
      <c r="R271" s="11">
        <v>2.0</v>
      </c>
    </row>
    <row r="272">
      <c r="A272" s="75">
        <f t="shared" si="2"/>
        <v>271</v>
      </c>
      <c r="B272" s="73">
        <v>2.0</v>
      </c>
      <c r="C272" s="74">
        <f>if(Raw!D272="below 18",1,IF(Raw!D272="18-25",1,2))</f>
        <v>1</v>
      </c>
      <c r="D272" s="73">
        <v>1.0</v>
      </c>
      <c r="E272" s="73">
        <v>2.0</v>
      </c>
      <c r="F272" s="73">
        <v>2.0</v>
      </c>
      <c r="G272" s="73">
        <v>1.0</v>
      </c>
      <c r="H272" s="73">
        <v>1.0</v>
      </c>
      <c r="I272" s="11">
        <v>1.0</v>
      </c>
      <c r="J272" s="73">
        <v>3.0</v>
      </c>
      <c r="K272" s="10">
        <v>3.0</v>
      </c>
      <c r="L272" s="11">
        <v>1.0</v>
      </c>
      <c r="M272" s="11">
        <v>2.0</v>
      </c>
      <c r="N272" s="11">
        <v>0.0</v>
      </c>
      <c r="O272" s="75">
        <f t="shared" si="20"/>
        <v>1</v>
      </c>
      <c r="P272" s="11">
        <v>1.0</v>
      </c>
      <c r="Q272" s="11">
        <v>0.0</v>
      </c>
      <c r="R272" s="11">
        <v>2.0</v>
      </c>
    </row>
    <row r="273">
      <c r="A273" s="75">
        <f t="shared" si="2"/>
        <v>272</v>
      </c>
      <c r="B273" s="73">
        <v>2.0</v>
      </c>
      <c r="C273" s="74">
        <f>if(Raw!D273="below 18",1,IF(Raw!D273="18-25",1,2))</f>
        <v>1</v>
      </c>
      <c r="D273" s="73">
        <v>1.0</v>
      </c>
      <c r="E273" s="73">
        <v>2.0</v>
      </c>
      <c r="F273" s="73">
        <v>3.0</v>
      </c>
      <c r="G273" s="73">
        <v>1.0</v>
      </c>
      <c r="H273" s="73">
        <v>2.0</v>
      </c>
      <c r="I273" s="11">
        <v>3.0</v>
      </c>
      <c r="J273" s="73">
        <v>3.0</v>
      </c>
      <c r="K273" s="10">
        <v>2.0</v>
      </c>
      <c r="L273" s="11">
        <v>2.0</v>
      </c>
      <c r="M273" s="11">
        <v>0.0</v>
      </c>
      <c r="N273" s="11">
        <v>1.0</v>
      </c>
      <c r="O273" s="75">
        <f t="shared" si="20"/>
        <v>1</v>
      </c>
      <c r="P273" s="11">
        <v>0.0</v>
      </c>
      <c r="Q273" s="11">
        <v>0.0</v>
      </c>
      <c r="R273" s="11">
        <v>3.0</v>
      </c>
    </row>
    <row r="274">
      <c r="A274" s="75">
        <f t="shared" si="2"/>
        <v>273</v>
      </c>
      <c r="B274" s="73">
        <v>1.0</v>
      </c>
      <c r="C274" s="74">
        <f>if(Raw!D274="below 18",1,IF(Raw!D274="18-25",1,2))</f>
        <v>1</v>
      </c>
      <c r="D274" s="73">
        <v>1.0</v>
      </c>
      <c r="E274" s="73">
        <v>1.0</v>
      </c>
      <c r="F274" s="73">
        <v>2.0</v>
      </c>
      <c r="G274" s="73">
        <v>1.0</v>
      </c>
      <c r="H274" s="73">
        <v>1.0</v>
      </c>
      <c r="I274" s="11">
        <v>3.0</v>
      </c>
      <c r="J274" s="73">
        <v>2.0</v>
      </c>
      <c r="K274" s="10">
        <v>4.0</v>
      </c>
      <c r="L274" s="11">
        <v>1.0</v>
      </c>
      <c r="M274" s="11">
        <v>2.0</v>
      </c>
      <c r="N274" s="11">
        <v>2.0</v>
      </c>
      <c r="O274" s="75">
        <f t="shared" si="20"/>
        <v>1</v>
      </c>
      <c r="P274" s="11">
        <v>1.0</v>
      </c>
      <c r="Q274" s="11">
        <v>0.0</v>
      </c>
      <c r="R274" s="11">
        <v>0.0</v>
      </c>
    </row>
    <row r="275">
      <c r="A275" s="75">
        <f t="shared" si="2"/>
        <v>274</v>
      </c>
      <c r="B275" s="73">
        <v>1.0</v>
      </c>
      <c r="C275" s="74">
        <f>if(Raw!D275="below 18",1,IF(Raw!D275="18-25",1,2))</f>
        <v>1</v>
      </c>
      <c r="D275" s="73">
        <v>1.0</v>
      </c>
      <c r="E275" s="73">
        <v>2.0</v>
      </c>
      <c r="F275" s="73">
        <v>3.0</v>
      </c>
      <c r="G275" s="73">
        <v>1.0</v>
      </c>
      <c r="H275" s="73">
        <v>4.0</v>
      </c>
      <c r="I275" s="11">
        <v>2.0</v>
      </c>
      <c r="J275" s="73">
        <v>2.0</v>
      </c>
      <c r="K275" s="10">
        <v>3.0</v>
      </c>
      <c r="L275" s="11">
        <v>2.0</v>
      </c>
      <c r="M275" s="11">
        <v>1.0</v>
      </c>
      <c r="N275" s="11">
        <v>0.0</v>
      </c>
      <c r="O275" s="75">
        <f t="shared" si="20"/>
        <v>1</v>
      </c>
      <c r="P275" s="11">
        <v>0.0</v>
      </c>
      <c r="Q275" s="11">
        <v>1.0</v>
      </c>
      <c r="R275" s="11">
        <v>3.0</v>
      </c>
    </row>
    <row r="276">
      <c r="A276" s="75">
        <f t="shared" si="2"/>
        <v>275</v>
      </c>
      <c r="B276" s="73">
        <v>1.0</v>
      </c>
      <c r="C276" s="74">
        <f>if(Raw!D276="below 18",1,IF(Raw!D276="18-25",1,2))</f>
        <v>1</v>
      </c>
      <c r="D276" s="73">
        <v>1.0</v>
      </c>
      <c r="E276" s="73">
        <v>1.0</v>
      </c>
      <c r="F276" s="73">
        <v>2.0</v>
      </c>
      <c r="G276" s="73">
        <v>1.0</v>
      </c>
      <c r="H276" s="73">
        <v>2.0</v>
      </c>
      <c r="I276" s="11">
        <v>2.0</v>
      </c>
      <c r="J276" s="73">
        <v>2.0</v>
      </c>
      <c r="K276" s="10">
        <v>3.0</v>
      </c>
      <c r="L276" s="11">
        <v>2.0</v>
      </c>
      <c r="M276" s="11">
        <v>2.0</v>
      </c>
      <c r="N276" s="11">
        <v>0.0</v>
      </c>
      <c r="O276" s="75">
        <f t="shared" si="20"/>
        <v>1</v>
      </c>
      <c r="P276" s="11">
        <v>0.0</v>
      </c>
      <c r="Q276" s="11">
        <v>0.0</v>
      </c>
      <c r="R276" s="11">
        <v>3.0</v>
      </c>
    </row>
    <row r="277">
      <c r="A277" s="75">
        <f t="shared" si="2"/>
        <v>276</v>
      </c>
      <c r="B277" s="73">
        <v>1.0</v>
      </c>
      <c r="C277" s="74">
        <f>if(Raw!D277="below 18",1,IF(Raw!D277="18-25",1,2))</f>
        <v>1</v>
      </c>
      <c r="D277" s="73">
        <v>1.0</v>
      </c>
      <c r="E277" s="73">
        <v>1.0</v>
      </c>
      <c r="F277" s="73">
        <v>2.0</v>
      </c>
      <c r="G277" s="73">
        <v>1.0</v>
      </c>
      <c r="H277" s="73">
        <v>4.0</v>
      </c>
      <c r="I277" s="11">
        <v>1.0</v>
      </c>
      <c r="J277" s="73">
        <v>1.0</v>
      </c>
      <c r="K277" s="10">
        <v>1.0</v>
      </c>
      <c r="L277" s="11">
        <v>0.0</v>
      </c>
      <c r="M277" s="11">
        <v>2.0</v>
      </c>
      <c r="N277" s="11">
        <v>1.0</v>
      </c>
      <c r="O277" s="75">
        <f t="shared" si="20"/>
        <v>1</v>
      </c>
      <c r="P277" s="11">
        <v>1.0</v>
      </c>
      <c r="Q277" s="11">
        <v>0.0</v>
      </c>
      <c r="R277" s="11">
        <v>2.0</v>
      </c>
    </row>
    <row r="278">
      <c r="A278" s="75">
        <f t="shared" si="2"/>
        <v>277</v>
      </c>
      <c r="B278" s="73">
        <v>1.0</v>
      </c>
      <c r="C278" s="74">
        <f>if(Raw!D278="below 18",1,IF(Raw!D278="18-25",1,2))</f>
        <v>1</v>
      </c>
      <c r="D278" s="73">
        <v>4.0</v>
      </c>
      <c r="E278" s="73">
        <v>1.0</v>
      </c>
      <c r="F278" s="73">
        <v>2.0</v>
      </c>
      <c r="G278" s="73">
        <v>1.0</v>
      </c>
      <c r="H278" s="73">
        <v>1.0</v>
      </c>
      <c r="I278" s="11">
        <v>1.0</v>
      </c>
      <c r="J278" s="73">
        <v>3.0</v>
      </c>
      <c r="K278" s="10">
        <v>3.0</v>
      </c>
      <c r="L278" s="11">
        <v>2.0</v>
      </c>
      <c r="M278" s="11">
        <v>2.0</v>
      </c>
      <c r="N278" s="11">
        <v>0.0</v>
      </c>
      <c r="O278" s="75">
        <f t="shared" si="20"/>
        <v>1</v>
      </c>
      <c r="P278" s="11">
        <v>0.0</v>
      </c>
      <c r="Q278" s="11">
        <v>0.0</v>
      </c>
      <c r="R278" s="11">
        <v>2.0</v>
      </c>
    </row>
    <row r="279">
      <c r="A279" s="75">
        <f t="shared" si="2"/>
        <v>278</v>
      </c>
      <c r="B279" s="73">
        <v>2.0</v>
      </c>
      <c r="C279" s="74">
        <f>if(Raw!D279="below 18",1,IF(Raw!D279="18-25",1,2))</f>
        <v>1</v>
      </c>
      <c r="D279" s="73">
        <v>1.0</v>
      </c>
      <c r="E279" s="73">
        <v>5.0</v>
      </c>
      <c r="F279" s="73">
        <v>2.0</v>
      </c>
      <c r="G279" s="73">
        <v>3.0</v>
      </c>
      <c r="H279" s="73">
        <v>1.0</v>
      </c>
      <c r="I279" s="11">
        <v>1.0</v>
      </c>
      <c r="J279" s="73">
        <v>4.0</v>
      </c>
      <c r="K279" s="10">
        <v>1.0</v>
      </c>
      <c r="L279" s="11">
        <v>0.0</v>
      </c>
      <c r="M279" s="11">
        <v>1.0</v>
      </c>
      <c r="N279" s="11">
        <v>2.0</v>
      </c>
      <c r="O279" s="75">
        <f t="shared" si="20"/>
        <v>1</v>
      </c>
      <c r="P279" s="11">
        <v>1.0</v>
      </c>
      <c r="Q279" s="11">
        <v>0.0</v>
      </c>
      <c r="R279" s="11">
        <v>0.0</v>
      </c>
    </row>
    <row r="280">
      <c r="A280" s="75">
        <f t="shared" si="2"/>
        <v>279</v>
      </c>
      <c r="B280" s="73">
        <v>1.0</v>
      </c>
      <c r="C280" s="74">
        <f>if(Raw!D280="below 18",1,IF(Raw!D280="18-25",1,2))</f>
        <v>1</v>
      </c>
      <c r="D280" s="73">
        <v>1.0</v>
      </c>
      <c r="E280" s="73">
        <v>1.0</v>
      </c>
      <c r="F280" s="73">
        <v>2.0</v>
      </c>
      <c r="G280" s="73">
        <v>1.0</v>
      </c>
      <c r="H280" s="73">
        <v>4.0</v>
      </c>
      <c r="I280" s="11">
        <v>1.0</v>
      </c>
      <c r="J280" s="73">
        <v>1.0</v>
      </c>
      <c r="K280" s="10">
        <v>1.0</v>
      </c>
      <c r="L280" s="11">
        <v>0.0</v>
      </c>
      <c r="M280" s="11">
        <v>2.0</v>
      </c>
      <c r="N280" s="11">
        <v>1.0</v>
      </c>
      <c r="O280" s="75">
        <f t="shared" si="20"/>
        <v>1</v>
      </c>
      <c r="P280" s="11">
        <v>1.0</v>
      </c>
      <c r="Q280" s="11">
        <v>0.0</v>
      </c>
      <c r="R280" s="11">
        <v>2.0</v>
      </c>
    </row>
    <row r="281">
      <c r="A281" s="75">
        <f t="shared" si="2"/>
        <v>280</v>
      </c>
      <c r="B281" s="73">
        <v>2.0</v>
      </c>
      <c r="C281" s="74">
        <f>if(Raw!D281="below 18",1,IF(Raw!D281="18-25",1,2))</f>
        <v>1</v>
      </c>
      <c r="D281" s="73">
        <v>1.0</v>
      </c>
      <c r="E281" s="73">
        <v>5.0</v>
      </c>
      <c r="F281" s="73">
        <v>2.0</v>
      </c>
      <c r="G281" s="73">
        <v>1.0</v>
      </c>
      <c r="H281" s="73">
        <v>1.0</v>
      </c>
      <c r="I281" s="11">
        <v>4.0</v>
      </c>
      <c r="J281" s="73">
        <v>2.0</v>
      </c>
      <c r="K281" s="10">
        <v>4.0</v>
      </c>
      <c r="L281" s="11">
        <v>2.0</v>
      </c>
      <c r="M281" s="11">
        <v>1.0</v>
      </c>
      <c r="N281" s="11">
        <v>2.0</v>
      </c>
      <c r="O281" s="75">
        <f t="shared" si="20"/>
        <v>1</v>
      </c>
      <c r="P281" s="11">
        <v>1.0</v>
      </c>
      <c r="Q281" s="11">
        <v>1.0</v>
      </c>
      <c r="R281" s="11">
        <v>0.0</v>
      </c>
    </row>
    <row r="282">
      <c r="A282" s="75">
        <f t="shared" si="2"/>
        <v>281</v>
      </c>
      <c r="B282" s="73">
        <v>1.0</v>
      </c>
      <c r="C282" s="74">
        <f>if(Raw!D282="below 18",1,IF(Raw!D282="18-25",1,2))</f>
        <v>2</v>
      </c>
      <c r="D282" s="73">
        <v>4.0</v>
      </c>
      <c r="E282" s="73">
        <v>1.0</v>
      </c>
      <c r="F282" s="73">
        <v>1.0</v>
      </c>
      <c r="G282" s="73">
        <v>1.0</v>
      </c>
      <c r="H282" s="73">
        <v>2.0</v>
      </c>
      <c r="I282" s="11">
        <v>2.0</v>
      </c>
      <c r="J282" s="73">
        <v>1.0</v>
      </c>
      <c r="K282" s="10">
        <v>2.0</v>
      </c>
      <c r="L282" s="11">
        <v>1.0</v>
      </c>
      <c r="M282" s="11">
        <v>0.0</v>
      </c>
      <c r="N282" s="11">
        <v>1.0</v>
      </c>
      <c r="O282" s="75">
        <f t="shared" si="20"/>
        <v>1</v>
      </c>
      <c r="P282" s="11">
        <v>0.0</v>
      </c>
      <c r="Q282" s="11">
        <v>3.0</v>
      </c>
      <c r="R282" s="11">
        <v>1.0</v>
      </c>
    </row>
    <row r="283">
      <c r="A283" s="75">
        <f t="shared" si="2"/>
        <v>282</v>
      </c>
      <c r="B283" s="73">
        <v>1.0</v>
      </c>
      <c r="C283" s="74">
        <f>if(Raw!D283="below 18",1,IF(Raw!D283="18-25",1,2))</f>
        <v>1</v>
      </c>
      <c r="D283" s="73">
        <v>1.0</v>
      </c>
      <c r="E283" s="73">
        <v>2.0</v>
      </c>
      <c r="F283" s="73">
        <v>2.0</v>
      </c>
      <c r="G283" s="73">
        <v>1.0</v>
      </c>
      <c r="H283" s="73">
        <v>2.0</v>
      </c>
      <c r="I283" s="11">
        <v>1.0</v>
      </c>
      <c r="J283" s="73">
        <v>1.0</v>
      </c>
      <c r="K283" s="10">
        <v>3.0</v>
      </c>
      <c r="L283" s="11">
        <v>1.0</v>
      </c>
      <c r="M283" s="11">
        <v>1.0</v>
      </c>
      <c r="N283" s="11">
        <v>0.0</v>
      </c>
      <c r="O283" s="75">
        <f t="shared" si="20"/>
        <v>1</v>
      </c>
      <c r="P283" s="11">
        <v>0.0</v>
      </c>
      <c r="Q283" s="11">
        <v>0.0</v>
      </c>
      <c r="R283" s="11">
        <v>3.0</v>
      </c>
    </row>
    <row r="284">
      <c r="A284" s="75">
        <f t="shared" si="2"/>
        <v>283</v>
      </c>
      <c r="B284" s="73">
        <v>2.0</v>
      </c>
      <c r="C284" s="74">
        <f>if(Raw!D284="below 18",1,IF(Raw!D284="18-25",1,2))</f>
        <v>1</v>
      </c>
      <c r="D284" s="73">
        <v>2.0</v>
      </c>
      <c r="E284" s="73">
        <v>1.0</v>
      </c>
      <c r="F284" s="73">
        <v>2.0</v>
      </c>
      <c r="G284" s="73">
        <v>1.0</v>
      </c>
      <c r="H284" s="73">
        <v>1.0</v>
      </c>
      <c r="I284" s="11">
        <v>3.0</v>
      </c>
      <c r="J284" s="73">
        <v>2.0</v>
      </c>
      <c r="K284" s="10">
        <v>1.0</v>
      </c>
      <c r="L284" s="11">
        <v>0.0</v>
      </c>
      <c r="M284" s="11">
        <v>1.0</v>
      </c>
      <c r="N284" s="11">
        <v>2.0</v>
      </c>
      <c r="O284" s="75">
        <f t="shared" si="20"/>
        <v>1</v>
      </c>
      <c r="P284" s="11">
        <v>2.0</v>
      </c>
      <c r="Q284" s="11">
        <v>1.0</v>
      </c>
      <c r="R284" s="11">
        <v>0.0</v>
      </c>
    </row>
    <row r="285">
      <c r="A285" s="75">
        <f t="shared" si="2"/>
        <v>284</v>
      </c>
      <c r="B285" s="73">
        <v>1.0</v>
      </c>
      <c r="C285" s="74">
        <f>if(Raw!D285="below 18",1,IF(Raw!D285="18-25",1,2))</f>
        <v>1</v>
      </c>
      <c r="D285" s="73">
        <v>1.0</v>
      </c>
      <c r="E285" s="73">
        <v>1.0</v>
      </c>
      <c r="F285" s="73">
        <v>2.0</v>
      </c>
      <c r="G285" s="73">
        <v>3.0</v>
      </c>
      <c r="H285" s="73">
        <v>2.0</v>
      </c>
      <c r="I285" s="11">
        <v>3.0</v>
      </c>
      <c r="J285" s="73">
        <v>1.0</v>
      </c>
      <c r="K285" s="10">
        <v>4.0</v>
      </c>
      <c r="L285" s="11">
        <v>1.0</v>
      </c>
      <c r="M285" s="11">
        <v>1.0</v>
      </c>
      <c r="N285" s="11">
        <v>1.0</v>
      </c>
      <c r="O285" s="75">
        <f t="shared" si="20"/>
        <v>1</v>
      </c>
      <c r="P285" s="11">
        <v>1.0</v>
      </c>
      <c r="Q285" s="11">
        <v>1.0</v>
      </c>
      <c r="R285" s="11">
        <v>1.0</v>
      </c>
    </row>
    <row r="286">
      <c r="A286" s="75">
        <f t="shared" si="2"/>
        <v>285</v>
      </c>
      <c r="B286" s="73">
        <v>1.0</v>
      </c>
      <c r="C286" s="74">
        <f>if(Raw!D286="below 18",1,IF(Raw!D286="18-25",1,2))</f>
        <v>1</v>
      </c>
      <c r="D286" s="73">
        <v>1.0</v>
      </c>
      <c r="E286" s="73">
        <v>1.0</v>
      </c>
      <c r="F286" s="73">
        <v>2.0</v>
      </c>
      <c r="G286" s="73">
        <v>1.0</v>
      </c>
      <c r="H286" s="73">
        <v>1.0</v>
      </c>
      <c r="I286" s="11">
        <v>1.0</v>
      </c>
      <c r="J286" s="73">
        <v>2.0</v>
      </c>
      <c r="K286" s="10">
        <v>4.0</v>
      </c>
      <c r="L286" s="11">
        <v>1.0</v>
      </c>
      <c r="M286" s="11">
        <v>1.0</v>
      </c>
      <c r="N286" s="11">
        <v>1.0</v>
      </c>
      <c r="O286" s="75">
        <f t="shared" si="20"/>
        <v>1</v>
      </c>
      <c r="P286" s="11">
        <v>1.0</v>
      </c>
      <c r="Q286" s="11">
        <v>1.0</v>
      </c>
      <c r="R286" s="11">
        <v>1.0</v>
      </c>
    </row>
    <row r="287">
      <c r="A287" s="75">
        <f t="shared" si="2"/>
        <v>286</v>
      </c>
      <c r="B287" s="73">
        <v>1.0</v>
      </c>
      <c r="C287" s="74">
        <f>if(Raw!D287="below 18",1,IF(Raw!D287="18-25",1,2))</f>
        <v>1</v>
      </c>
      <c r="D287" s="73">
        <v>1.0</v>
      </c>
      <c r="E287" s="73">
        <v>1.0</v>
      </c>
      <c r="F287" s="73">
        <v>2.0</v>
      </c>
      <c r="G287" s="73">
        <v>1.0</v>
      </c>
      <c r="H287" s="73">
        <v>1.0</v>
      </c>
      <c r="I287" s="11">
        <v>3.0</v>
      </c>
      <c r="J287" s="73">
        <v>1.0</v>
      </c>
      <c r="K287" s="10">
        <v>4.0</v>
      </c>
      <c r="L287" s="11">
        <v>1.0</v>
      </c>
      <c r="M287" s="11">
        <v>1.0</v>
      </c>
      <c r="N287" s="11">
        <v>1.0</v>
      </c>
      <c r="O287" s="75">
        <f t="shared" si="20"/>
        <v>1</v>
      </c>
      <c r="P287" s="11">
        <v>1.0</v>
      </c>
      <c r="Q287" s="11">
        <v>2.0</v>
      </c>
      <c r="R287" s="11">
        <v>1.0</v>
      </c>
    </row>
    <row r="288">
      <c r="A288" s="75">
        <f t="shared" si="2"/>
        <v>287</v>
      </c>
      <c r="B288" s="73">
        <v>2.0</v>
      </c>
      <c r="C288" s="74">
        <f>if(Raw!D288="below 18",1,IF(Raw!D288="18-25",1,2))</f>
        <v>1</v>
      </c>
      <c r="D288" s="73">
        <v>1.0</v>
      </c>
      <c r="E288" s="73">
        <v>2.0</v>
      </c>
      <c r="F288" s="73">
        <v>2.0</v>
      </c>
      <c r="G288" s="73">
        <v>1.0</v>
      </c>
      <c r="H288" s="73">
        <v>1.0</v>
      </c>
      <c r="I288" s="11">
        <v>3.0</v>
      </c>
      <c r="J288" s="73">
        <v>2.0</v>
      </c>
      <c r="K288" s="10">
        <v>4.0</v>
      </c>
      <c r="L288" s="11">
        <v>1.0</v>
      </c>
      <c r="M288" s="11">
        <v>1.0</v>
      </c>
      <c r="N288" s="11">
        <v>1.0</v>
      </c>
      <c r="O288" s="75">
        <f t="shared" si="20"/>
        <v>1</v>
      </c>
      <c r="P288" s="11">
        <v>1.0</v>
      </c>
      <c r="Q288" s="11">
        <v>0.0</v>
      </c>
      <c r="R288" s="11">
        <v>0.0</v>
      </c>
    </row>
    <row r="289">
      <c r="K289" s="21"/>
    </row>
    <row r="290">
      <c r="A290" s="11" t="s">
        <v>754</v>
      </c>
      <c r="B290" s="75">
        <f>COUNTIF(B2:B288,1)</f>
        <v>125</v>
      </c>
      <c r="C290" s="75">
        <f>COUNTIF(C2:C288,2)</f>
        <v>69</v>
      </c>
      <c r="D290" s="11" t="s">
        <v>755</v>
      </c>
      <c r="K290" s="21"/>
    </row>
    <row r="291">
      <c r="A291" s="11" t="s">
        <v>713</v>
      </c>
      <c r="B291" s="75">
        <f>COUNTIF(B3:B289,3)</f>
        <v>0</v>
      </c>
      <c r="C291" s="75">
        <f>COUNTIF(C3:C289,1)</f>
        <v>217</v>
      </c>
      <c r="D291" s="11" t="s">
        <v>756</v>
      </c>
      <c r="K291" s="21"/>
    </row>
    <row r="292">
      <c r="A292" s="11" t="s">
        <v>729</v>
      </c>
      <c r="B292" s="75">
        <f>COUNTIF(B4:B290,2)</f>
        <v>162</v>
      </c>
      <c r="K292" s="21"/>
    </row>
    <row r="293">
      <c r="C293" s="75">
        <f>countifs(B2:B288,1,C2:C288,1)</f>
        <v>88</v>
      </c>
      <c r="K293" s="21"/>
    </row>
    <row r="294">
      <c r="C294" s="75">
        <f>countifs(B2:B288,1,C2:C288,2)</f>
        <v>37</v>
      </c>
      <c r="K294" s="21"/>
    </row>
    <row r="295">
      <c r="C295" s="75">
        <f>SUM(C293:C294)</f>
        <v>125</v>
      </c>
      <c r="K295" s="21"/>
    </row>
    <row r="296">
      <c r="K296" s="21"/>
    </row>
    <row r="297">
      <c r="K297" s="21"/>
    </row>
    <row r="298">
      <c r="K298" s="21"/>
    </row>
    <row r="299">
      <c r="C299" s="75">
        <f>countifs(B2:B288,2,C2:C288,1)</f>
        <v>130</v>
      </c>
      <c r="K299" s="21"/>
    </row>
    <row r="300">
      <c r="C300" s="75">
        <f>countifs(B2:B288,2,C2:C288,2)</f>
        <v>32</v>
      </c>
      <c r="K300" s="21"/>
    </row>
    <row r="301">
      <c r="C301" s="75">
        <f>SUM(C299:C300)</f>
        <v>162</v>
      </c>
      <c r="K301" s="21"/>
    </row>
    <row r="302">
      <c r="K302" s="21"/>
    </row>
    <row r="303">
      <c r="K303" s="21"/>
    </row>
    <row r="304">
      <c r="K304" s="21"/>
    </row>
    <row r="305">
      <c r="K305" s="21"/>
    </row>
    <row r="306">
      <c r="K306" s="21"/>
    </row>
    <row r="307">
      <c r="K307" s="21"/>
    </row>
    <row r="308">
      <c r="K308" s="21"/>
    </row>
    <row r="309">
      <c r="K309" s="21"/>
    </row>
    <row r="310">
      <c r="K310" s="21"/>
    </row>
    <row r="311">
      <c r="K311" s="21"/>
    </row>
    <row r="312">
      <c r="K312" s="21"/>
    </row>
    <row r="313">
      <c r="K313" s="21"/>
    </row>
    <row r="314">
      <c r="K314" s="21"/>
    </row>
    <row r="315">
      <c r="K315" s="21"/>
    </row>
    <row r="316">
      <c r="K316" s="21"/>
    </row>
    <row r="317">
      <c r="K317" s="21"/>
    </row>
    <row r="318">
      <c r="K318" s="21"/>
    </row>
    <row r="319">
      <c r="K319" s="21"/>
    </row>
    <row r="320">
      <c r="K320" s="21"/>
    </row>
    <row r="321">
      <c r="K321" s="21"/>
    </row>
    <row r="322">
      <c r="K322" s="21"/>
    </row>
    <row r="323">
      <c r="K323" s="21"/>
    </row>
    <row r="324">
      <c r="K324" s="21"/>
    </row>
    <row r="325">
      <c r="K325" s="21"/>
    </row>
    <row r="326">
      <c r="K326" s="21"/>
    </row>
    <row r="327">
      <c r="K327" s="21"/>
    </row>
    <row r="328">
      <c r="K328" s="21"/>
    </row>
    <row r="329">
      <c r="K329" s="21"/>
    </row>
    <row r="330">
      <c r="K330" s="21"/>
    </row>
    <row r="331">
      <c r="K331" s="21"/>
    </row>
    <row r="332">
      <c r="K332" s="21"/>
    </row>
    <row r="333">
      <c r="K333" s="21"/>
    </row>
    <row r="334">
      <c r="K334" s="21"/>
    </row>
    <row r="335">
      <c r="K335" s="21"/>
    </row>
    <row r="336">
      <c r="K336" s="21"/>
    </row>
    <row r="337">
      <c r="K337" s="21"/>
    </row>
    <row r="338">
      <c r="K338" s="21"/>
    </row>
    <row r="339">
      <c r="K339" s="21"/>
    </row>
    <row r="340">
      <c r="K340" s="21"/>
    </row>
    <row r="341">
      <c r="K341" s="21"/>
    </row>
    <row r="342">
      <c r="K342" s="21"/>
    </row>
    <row r="343">
      <c r="K343" s="21"/>
    </row>
    <row r="344">
      <c r="K344" s="21"/>
    </row>
    <row r="345">
      <c r="K345" s="21"/>
    </row>
    <row r="346">
      <c r="K346" s="21"/>
    </row>
    <row r="347">
      <c r="K347" s="21"/>
    </row>
    <row r="348">
      <c r="K348" s="21"/>
    </row>
    <row r="349">
      <c r="K349" s="21"/>
    </row>
    <row r="350">
      <c r="K350" s="21"/>
    </row>
    <row r="351">
      <c r="K351" s="21"/>
    </row>
    <row r="352">
      <c r="K352" s="21"/>
    </row>
    <row r="353">
      <c r="K353" s="21"/>
    </row>
    <row r="354">
      <c r="K354" s="21"/>
    </row>
    <row r="355">
      <c r="K355" s="21"/>
    </row>
    <row r="356">
      <c r="K356" s="21"/>
    </row>
    <row r="357">
      <c r="K357" s="21"/>
    </row>
    <row r="358">
      <c r="K358" s="21"/>
    </row>
    <row r="359">
      <c r="K359" s="21"/>
    </row>
    <row r="360">
      <c r="K360" s="21"/>
    </row>
    <row r="361">
      <c r="K361" s="21"/>
    </row>
    <row r="362">
      <c r="K362" s="21"/>
    </row>
    <row r="363">
      <c r="K363" s="21"/>
    </row>
    <row r="364">
      <c r="K364" s="21"/>
    </row>
    <row r="365">
      <c r="K365" s="21"/>
    </row>
    <row r="366">
      <c r="K366" s="21"/>
    </row>
    <row r="367">
      <c r="K367" s="21"/>
    </row>
    <row r="368">
      <c r="K368" s="21"/>
    </row>
    <row r="369">
      <c r="K369" s="21"/>
    </row>
    <row r="370">
      <c r="K370" s="21"/>
    </row>
    <row r="371">
      <c r="K371" s="21"/>
    </row>
    <row r="372">
      <c r="K372" s="21"/>
    </row>
    <row r="373">
      <c r="K373" s="21"/>
    </row>
    <row r="374">
      <c r="K374" s="21"/>
    </row>
    <row r="375">
      <c r="K375" s="21"/>
    </row>
    <row r="376">
      <c r="K376" s="21"/>
    </row>
    <row r="377">
      <c r="K377" s="21"/>
    </row>
    <row r="378">
      <c r="K378" s="21"/>
    </row>
    <row r="379">
      <c r="K379" s="21"/>
    </row>
    <row r="380">
      <c r="K380" s="21"/>
    </row>
    <row r="381">
      <c r="K381" s="21"/>
    </row>
    <row r="382">
      <c r="K382" s="21"/>
    </row>
    <row r="383">
      <c r="K383" s="21"/>
    </row>
    <row r="384">
      <c r="K384" s="21"/>
    </row>
    <row r="385">
      <c r="K385" s="21"/>
    </row>
    <row r="386">
      <c r="K386" s="21"/>
    </row>
    <row r="387">
      <c r="K387" s="21"/>
    </row>
    <row r="388">
      <c r="K388" s="21"/>
    </row>
    <row r="389">
      <c r="K389" s="21"/>
    </row>
    <row r="390">
      <c r="K390" s="21"/>
    </row>
    <row r="391">
      <c r="K391" s="21"/>
    </row>
    <row r="392">
      <c r="K392" s="21"/>
    </row>
    <row r="393">
      <c r="K393" s="21"/>
    </row>
    <row r="394">
      <c r="K394" s="21"/>
    </row>
    <row r="395">
      <c r="K395" s="21"/>
    </row>
    <row r="396">
      <c r="K396" s="21"/>
    </row>
    <row r="397">
      <c r="K397" s="21"/>
    </row>
    <row r="398">
      <c r="K398" s="21"/>
    </row>
    <row r="399">
      <c r="K399" s="21"/>
    </row>
    <row r="400">
      <c r="K400" s="21"/>
    </row>
    <row r="401">
      <c r="K401" s="21"/>
    </row>
    <row r="402">
      <c r="K402" s="21"/>
    </row>
    <row r="403">
      <c r="K403" s="21"/>
    </row>
    <row r="404">
      <c r="K404" s="21"/>
    </row>
    <row r="405">
      <c r="K405" s="21"/>
    </row>
    <row r="406">
      <c r="K406" s="21"/>
    </row>
    <row r="407">
      <c r="K407" s="21"/>
    </row>
    <row r="408">
      <c r="K408" s="21"/>
    </row>
    <row r="409">
      <c r="K409" s="21"/>
    </row>
    <row r="410">
      <c r="K410" s="21"/>
    </row>
    <row r="411">
      <c r="K411" s="21"/>
    </row>
    <row r="412">
      <c r="K412" s="21"/>
    </row>
    <row r="413">
      <c r="K413" s="21"/>
    </row>
    <row r="414">
      <c r="K414" s="21"/>
    </row>
    <row r="415">
      <c r="K415" s="21"/>
    </row>
    <row r="416">
      <c r="K416" s="21"/>
    </row>
    <row r="417">
      <c r="K417" s="21"/>
    </row>
    <row r="418">
      <c r="K418" s="21"/>
    </row>
    <row r="419">
      <c r="K419" s="21"/>
    </row>
    <row r="420">
      <c r="K420" s="21"/>
    </row>
    <row r="421">
      <c r="K421" s="21"/>
    </row>
    <row r="422">
      <c r="K422" s="21"/>
    </row>
    <row r="423">
      <c r="K423" s="21"/>
    </row>
    <row r="424">
      <c r="K424" s="21"/>
    </row>
    <row r="425">
      <c r="K425" s="21"/>
    </row>
    <row r="426">
      <c r="K426" s="21"/>
    </row>
    <row r="427">
      <c r="K427" s="21"/>
    </row>
    <row r="428">
      <c r="K428" s="21"/>
    </row>
    <row r="429">
      <c r="K429" s="21"/>
    </row>
    <row r="430">
      <c r="K430" s="21"/>
    </row>
    <row r="431">
      <c r="K431" s="21"/>
    </row>
    <row r="432">
      <c r="K432" s="21"/>
    </row>
    <row r="433">
      <c r="K433" s="21"/>
    </row>
    <row r="434">
      <c r="K434" s="21"/>
    </row>
    <row r="435">
      <c r="K435" s="21"/>
    </row>
    <row r="436">
      <c r="K436" s="21"/>
    </row>
    <row r="437">
      <c r="K437" s="21"/>
    </row>
    <row r="438">
      <c r="K438" s="21"/>
    </row>
    <row r="439">
      <c r="K439" s="21"/>
    </row>
    <row r="440">
      <c r="K440" s="21"/>
    </row>
    <row r="441">
      <c r="K441" s="21"/>
    </row>
    <row r="442">
      <c r="K442" s="21"/>
    </row>
    <row r="443">
      <c r="K443" s="21"/>
    </row>
    <row r="444">
      <c r="K444" s="21"/>
    </row>
    <row r="445">
      <c r="K445" s="21"/>
    </row>
    <row r="446">
      <c r="K446" s="21"/>
    </row>
    <row r="447">
      <c r="K447" s="21"/>
    </row>
    <row r="448">
      <c r="K448" s="21"/>
    </row>
    <row r="449">
      <c r="K449" s="21"/>
    </row>
    <row r="450">
      <c r="K450" s="21"/>
    </row>
    <row r="451">
      <c r="K451" s="21"/>
    </row>
    <row r="452">
      <c r="K452" s="21"/>
    </row>
    <row r="453">
      <c r="K453" s="21"/>
    </row>
    <row r="454">
      <c r="K454" s="21"/>
    </row>
    <row r="455">
      <c r="K455" s="21"/>
    </row>
    <row r="456">
      <c r="K456" s="21"/>
    </row>
    <row r="457">
      <c r="K457" s="21"/>
    </row>
    <row r="458">
      <c r="K458" s="21"/>
    </row>
    <row r="459">
      <c r="K459" s="21"/>
    </row>
    <row r="460">
      <c r="K460" s="21"/>
    </row>
    <row r="461">
      <c r="K461" s="21"/>
    </row>
    <row r="462">
      <c r="K462" s="21"/>
    </row>
    <row r="463">
      <c r="K463" s="21"/>
    </row>
    <row r="464">
      <c r="K464" s="21"/>
    </row>
    <row r="465">
      <c r="K465" s="21"/>
    </row>
    <row r="466">
      <c r="K466" s="21"/>
    </row>
    <row r="467">
      <c r="K467" s="21"/>
    </row>
    <row r="468">
      <c r="K468" s="21"/>
    </row>
    <row r="469">
      <c r="K469" s="21"/>
    </row>
    <row r="470">
      <c r="K470" s="21"/>
    </row>
    <row r="471">
      <c r="K471" s="21"/>
    </row>
    <row r="472">
      <c r="K472" s="21"/>
    </row>
    <row r="473">
      <c r="K473" s="21"/>
    </row>
    <row r="474">
      <c r="K474" s="21"/>
    </row>
    <row r="475">
      <c r="K475" s="21"/>
    </row>
    <row r="476">
      <c r="K476" s="21"/>
    </row>
    <row r="477">
      <c r="K477" s="21"/>
    </row>
    <row r="478">
      <c r="K478" s="21"/>
    </row>
    <row r="479">
      <c r="K479" s="21"/>
    </row>
    <row r="480">
      <c r="K480" s="21"/>
    </row>
    <row r="481">
      <c r="K481" s="21"/>
    </row>
    <row r="482">
      <c r="K482" s="21"/>
    </row>
    <row r="483">
      <c r="K483" s="21"/>
    </row>
    <row r="484">
      <c r="K484" s="21"/>
    </row>
    <row r="485">
      <c r="K485" s="21"/>
    </row>
    <row r="486">
      <c r="K486" s="21"/>
    </row>
    <row r="487">
      <c r="K487" s="21"/>
    </row>
    <row r="488">
      <c r="K488" s="21"/>
    </row>
    <row r="489">
      <c r="K489" s="21"/>
    </row>
    <row r="490">
      <c r="K490" s="21"/>
    </row>
    <row r="491">
      <c r="K491" s="21"/>
    </row>
    <row r="492">
      <c r="K492" s="21"/>
    </row>
    <row r="493">
      <c r="K493" s="21"/>
    </row>
    <row r="494">
      <c r="K494" s="21"/>
    </row>
    <row r="495">
      <c r="K495" s="21"/>
    </row>
    <row r="496">
      <c r="K496" s="21"/>
    </row>
    <row r="497">
      <c r="K497" s="21"/>
    </row>
    <row r="498">
      <c r="K498" s="21"/>
    </row>
    <row r="499">
      <c r="K499" s="21"/>
    </row>
    <row r="500">
      <c r="K500" s="21"/>
    </row>
    <row r="501">
      <c r="K501" s="21"/>
    </row>
    <row r="502">
      <c r="K502" s="21"/>
    </row>
    <row r="503">
      <c r="K503" s="21"/>
    </row>
    <row r="504">
      <c r="K504" s="21"/>
    </row>
    <row r="505">
      <c r="K505" s="21"/>
    </row>
    <row r="506">
      <c r="K506" s="21"/>
    </row>
    <row r="507">
      <c r="K507" s="21"/>
    </row>
    <row r="508">
      <c r="K508" s="21"/>
    </row>
    <row r="509">
      <c r="K509" s="21"/>
    </row>
    <row r="510">
      <c r="K510" s="21"/>
    </row>
    <row r="511">
      <c r="K511" s="21"/>
    </row>
    <row r="512">
      <c r="K512" s="21"/>
    </row>
    <row r="513">
      <c r="K513" s="21"/>
    </row>
    <row r="514">
      <c r="K514" s="21"/>
    </row>
    <row r="515">
      <c r="K515" s="21"/>
    </row>
    <row r="516">
      <c r="K516" s="21"/>
    </row>
    <row r="517">
      <c r="K517" s="21"/>
    </row>
    <row r="518">
      <c r="K518" s="21"/>
    </row>
    <row r="519">
      <c r="K519" s="21"/>
    </row>
    <row r="520">
      <c r="K520" s="21"/>
    </row>
    <row r="521">
      <c r="K521" s="21"/>
    </row>
    <row r="522">
      <c r="K522" s="21"/>
    </row>
    <row r="523">
      <c r="K523" s="21"/>
    </row>
    <row r="524">
      <c r="K524" s="21"/>
    </row>
    <row r="525">
      <c r="K525" s="21"/>
    </row>
    <row r="526">
      <c r="K526" s="21"/>
    </row>
    <row r="527">
      <c r="K527" s="21"/>
    </row>
    <row r="528">
      <c r="K528" s="21"/>
    </row>
    <row r="529">
      <c r="K529" s="21"/>
    </row>
    <row r="530">
      <c r="K530" s="21"/>
    </row>
    <row r="531">
      <c r="K531" s="21"/>
    </row>
    <row r="532">
      <c r="K532" s="21"/>
    </row>
    <row r="533">
      <c r="K533" s="21"/>
    </row>
    <row r="534">
      <c r="K534" s="21"/>
    </row>
    <row r="535">
      <c r="K535" s="21"/>
    </row>
    <row r="536">
      <c r="K536" s="21"/>
    </row>
    <row r="537">
      <c r="K537" s="21"/>
    </row>
    <row r="538">
      <c r="K538" s="21"/>
    </row>
    <row r="539">
      <c r="K539" s="21"/>
    </row>
    <row r="540">
      <c r="K540" s="21"/>
    </row>
    <row r="541">
      <c r="K541" s="21"/>
    </row>
    <row r="542">
      <c r="K542" s="21"/>
    </row>
    <row r="543">
      <c r="K543" s="21"/>
    </row>
    <row r="544">
      <c r="K544" s="21"/>
    </row>
    <row r="545">
      <c r="K545" s="21"/>
    </row>
    <row r="546">
      <c r="K546" s="21"/>
    </row>
    <row r="547">
      <c r="K547" s="21"/>
    </row>
    <row r="548">
      <c r="K548" s="21"/>
    </row>
    <row r="549">
      <c r="K549" s="21"/>
    </row>
    <row r="550">
      <c r="K550" s="21"/>
    </row>
    <row r="551">
      <c r="K551" s="21"/>
    </row>
    <row r="552">
      <c r="K552" s="21"/>
    </row>
    <row r="553">
      <c r="K553" s="21"/>
    </row>
    <row r="554">
      <c r="K554" s="21"/>
    </row>
    <row r="555">
      <c r="K555" s="21"/>
    </row>
    <row r="556">
      <c r="K556" s="21"/>
    </row>
    <row r="557">
      <c r="K557" s="21"/>
    </row>
    <row r="558">
      <c r="K558" s="21"/>
    </row>
    <row r="559">
      <c r="K559" s="21"/>
    </row>
    <row r="560">
      <c r="K560" s="21"/>
    </row>
    <row r="561">
      <c r="K561" s="21"/>
    </row>
    <row r="562">
      <c r="K562" s="21"/>
    </row>
    <row r="563">
      <c r="K563" s="21"/>
    </row>
    <row r="564">
      <c r="K564" s="21"/>
    </row>
    <row r="565">
      <c r="K565" s="21"/>
    </row>
    <row r="566">
      <c r="K566" s="21"/>
    </row>
    <row r="567">
      <c r="K567" s="21"/>
    </row>
    <row r="568">
      <c r="K568" s="21"/>
    </row>
    <row r="569">
      <c r="K569" s="21"/>
    </row>
    <row r="570">
      <c r="K570" s="21"/>
    </row>
    <row r="571">
      <c r="K571" s="21"/>
    </row>
    <row r="572">
      <c r="K572" s="21"/>
    </row>
    <row r="573">
      <c r="K573" s="21"/>
    </row>
    <row r="574">
      <c r="K574" s="21"/>
    </row>
    <row r="575">
      <c r="K575" s="21"/>
    </row>
    <row r="576">
      <c r="K576" s="21"/>
    </row>
    <row r="577">
      <c r="K577" s="21"/>
    </row>
    <row r="578">
      <c r="K578" s="21"/>
    </row>
    <row r="579">
      <c r="K579" s="21"/>
    </row>
    <row r="580">
      <c r="K580" s="21"/>
    </row>
    <row r="581">
      <c r="K581" s="21"/>
    </row>
    <row r="582">
      <c r="K582" s="21"/>
    </row>
    <row r="583">
      <c r="K583" s="21"/>
    </row>
    <row r="584">
      <c r="K584" s="21"/>
    </row>
    <row r="585">
      <c r="K585" s="21"/>
    </row>
    <row r="586">
      <c r="K586" s="21"/>
    </row>
    <row r="587">
      <c r="K587" s="21"/>
    </row>
    <row r="588">
      <c r="K588" s="21"/>
    </row>
    <row r="589">
      <c r="K589" s="21"/>
    </row>
    <row r="590">
      <c r="K590" s="21"/>
    </row>
    <row r="591">
      <c r="K591" s="21"/>
    </row>
    <row r="592">
      <c r="K592" s="21"/>
    </row>
    <row r="593">
      <c r="K593" s="21"/>
    </row>
    <row r="594">
      <c r="K594" s="21"/>
    </row>
    <row r="595">
      <c r="K595" s="21"/>
    </row>
    <row r="596">
      <c r="K596" s="21"/>
    </row>
    <row r="597">
      <c r="K597" s="21"/>
    </row>
    <row r="598">
      <c r="K598" s="21"/>
    </row>
    <row r="599">
      <c r="K599" s="21"/>
    </row>
    <row r="600">
      <c r="K600" s="21"/>
    </row>
    <row r="601">
      <c r="K601" s="21"/>
    </row>
    <row r="602">
      <c r="K602" s="21"/>
    </row>
    <row r="603">
      <c r="K603" s="21"/>
    </row>
    <row r="604">
      <c r="K604" s="21"/>
    </row>
    <row r="605">
      <c r="K605" s="21"/>
    </row>
    <row r="606">
      <c r="K606" s="21"/>
    </row>
    <row r="607">
      <c r="K607" s="21"/>
    </row>
    <row r="608">
      <c r="K608" s="21"/>
    </row>
    <row r="609">
      <c r="K609" s="21"/>
    </row>
    <row r="610">
      <c r="K610" s="21"/>
    </row>
    <row r="611">
      <c r="K611" s="21"/>
    </row>
    <row r="612">
      <c r="K612" s="21"/>
    </row>
    <row r="613">
      <c r="K613" s="21"/>
    </row>
    <row r="614">
      <c r="K614" s="21"/>
    </row>
    <row r="615">
      <c r="K615" s="21"/>
    </row>
    <row r="616">
      <c r="K616" s="21"/>
    </row>
    <row r="617">
      <c r="K617" s="21"/>
    </row>
    <row r="618">
      <c r="K618" s="21"/>
    </row>
    <row r="619">
      <c r="K619" s="21"/>
    </row>
    <row r="620">
      <c r="K620" s="21"/>
    </row>
    <row r="621">
      <c r="K621" s="21"/>
    </row>
    <row r="622">
      <c r="K622" s="21"/>
    </row>
    <row r="623">
      <c r="K623" s="21"/>
    </row>
    <row r="624">
      <c r="K624" s="21"/>
    </row>
    <row r="625">
      <c r="K625" s="21"/>
    </row>
    <row r="626">
      <c r="K626" s="21"/>
    </row>
    <row r="627">
      <c r="K627" s="21"/>
    </row>
    <row r="628">
      <c r="K628" s="21"/>
    </row>
    <row r="629">
      <c r="K629" s="21"/>
    </row>
    <row r="630">
      <c r="K630" s="21"/>
    </row>
    <row r="631">
      <c r="K631" s="21"/>
    </row>
    <row r="632">
      <c r="K632" s="21"/>
    </row>
    <row r="633">
      <c r="K633" s="21"/>
    </row>
    <row r="634">
      <c r="K634" s="21"/>
    </row>
    <row r="635">
      <c r="K635" s="21"/>
    </row>
    <row r="636">
      <c r="K636" s="21"/>
    </row>
    <row r="637">
      <c r="K637" s="21"/>
    </row>
    <row r="638">
      <c r="K638" s="21"/>
    </row>
    <row r="639">
      <c r="K639" s="21"/>
    </row>
    <row r="640">
      <c r="K640" s="21"/>
    </row>
    <row r="641">
      <c r="K641" s="21"/>
    </row>
    <row r="642">
      <c r="K642" s="21"/>
    </row>
    <row r="643">
      <c r="K643" s="21"/>
    </row>
    <row r="644">
      <c r="K644" s="21"/>
    </row>
    <row r="645">
      <c r="K645" s="21"/>
    </row>
    <row r="646">
      <c r="K646" s="21"/>
    </row>
    <row r="647">
      <c r="K647" s="21"/>
    </row>
    <row r="648">
      <c r="K648" s="21"/>
    </row>
    <row r="649">
      <c r="K649" s="21"/>
    </row>
    <row r="650">
      <c r="K650" s="21"/>
    </row>
    <row r="651">
      <c r="K651" s="21"/>
    </row>
    <row r="652">
      <c r="K652" s="21"/>
    </row>
    <row r="653">
      <c r="K653" s="21"/>
    </row>
    <row r="654">
      <c r="K654" s="21"/>
    </row>
    <row r="655">
      <c r="K655" s="21"/>
    </row>
    <row r="656">
      <c r="K656" s="21"/>
    </row>
    <row r="657">
      <c r="K657" s="21"/>
    </row>
    <row r="658">
      <c r="K658" s="21"/>
    </row>
    <row r="659">
      <c r="K659" s="21"/>
    </row>
    <row r="660">
      <c r="K660" s="21"/>
    </row>
    <row r="661">
      <c r="K661" s="21"/>
    </row>
    <row r="662">
      <c r="K662" s="21"/>
    </row>
    <row r="663">
      <c r="K663" s="21"/>
    </row>
    <row r="664">
      <c r="K664" s="21"/>
    </row>
    <row r="665">
      <c r="K665" s="21"/>
    </row>
    <row r="666">
      <c r="K666" s="21"/>
    </row>
    <row r="667">
      <c r="K667" s="21"/>
    </row>
    <row r="668">
      <c r="K668" s="21"/>
    </row>
    <row r="669">
      <c r="K669" s="21"/>
    </row>
    <row r="670">
      <c r="K670" s="21"/>
    </row>
    <row r="671">
      <c r="K671" s="21"/>
    </row>
    <row r="672">
      <c r="K672" s="21"/>
    </row>
    <row r="673">
      <c r="K673" s="21"/>
    </row>
    <row r="674">
      <c r="K674" s="21"/>
    </row>
    <row r="675">
      <c r="K675" s="21"/>
    </row>
    <row r="676">
      <c r="K676" s="21"/>
    </row>
    <row r="677">
      <c r="K677" s="21"/>
    </row>
    <row r="678">
      <c r="K678" s="21"/>
    </row>
    <row r="679">
      <c r="K679" s="21"/>
    </row>
    <row r="680">
      <c r="K680" s="21"/>
    </row>
    <row r="681">
      <c r="K681" s="21"/>
    </row>
    <row r="682">
      <c r="K682" s="21"/>
    </row>
    <row r="683">
      <c r="K683" s="21"/>
    </row>
    <row r="684">
      <c r="K684" s="21"/>
    </row>
    <row r="685">
      <c r="K685" s="21"/>
    </row>
    <row r="686">
      <c r="K686" s="21"/>
    </row>
    <row r="687">
      <c r="K687" s="21"/>
    </row>
    <row r="688">
      <c r="K688" s="21"/>
    </row>
    <row r="689">
      <c r="K689" s="21"/>
    </row>
    <row r="690">
      <c r="K690" s="21"/>
    </row>
    <row r="691">
      <c r="K691" s="21"/>
    </row>
    <row r="692">
      <c r="K692" s="21"/>
    </row>
    <row r="693">
      <c r="K693" s="21"/>
    </row>
    <row r="694">
      <c r="K694" s="21"/>
    </row>
    <row r="695">
      <c r="K695" s="21"/>
    </row>
    <row r="696">
      <c r="K696" s="21"/>
    </row>
    <row r="697">
      <c r="K697" s="21"/>
    </row>
    <row r="698">
      <c r="K698" s="21"/>
    </row>
    <row r="699">
      <c r="K699" s="21"/>
    </row>
    <row r="700">
      <c r="K700" s="21"/>
    </row>
    <row r="701">
      <c r="K701" s="21"/>
    </row>
    <row r="702">
      <c r="K702" s="21"/>
    </row>
    <row r="703">
      <c r="K703" s="21"/>
    </row>
    <row r="704">
      <c r="K704" s="21"/>
    </row>
    <row r="705">
      <c r="K705" s="21"/>
    </row>
    <row r="706">
      <c r="K706" s="21"/>
    </row>
    <row r="707">
      <c r="K707" s="21"/>
    </row>
    <row r="708">
      <c r="K708" s="21"/>
    </row>
    <row r="709">
      <c r="K709" s="21"/>
    </row>
    <row r="710">
      <c r="K710" s="21"/>
    </row>
    <row r="711">
      <c r="K711" s="21"/>
    </row>
    <row r="712">
      <c r="K712" s="21"/>
    </row>
    <row r="713">
      <c r="K713" s="21"/>
    </row>
    <row r="714">
      <c r="K714" s="21"/>
    </row>
    <row r="715">
      <c r="K715" s="21"/>
    </row>
    <row r="716">
      <c r="K716" s="21"/>
    </row>
    <row r="717">
      <c r="K717" s="21"/>
    </row>
    <row r="718">
      <c r="K718" s="21"/>
    </row>
    <row r="719">
      <c r="K719" s="21"/>
    </row>
    <row r="720">
      <c r="K720" s="21"/>
    </row>
    <row r="721">
      <c r="K721" s="21"/>
    </row>
    <row r="722">
      <c r="K722" s="21"/>
    </row>
    <row r="723">
      <c r="K723" s="21"/>
    </row>
    <row r="724">
      <c r="K724" s="21"/>
    </row>
    <row r="725">
      <c r="K725" s="21"/>
    </row>
    <row r="726">
      <c r="K726" s="21"/>
    </row>
    <row r="727">
      <c r="K727" s="21"/>
    </row>
    <row r="728">
      <c r="K728" s="21"/>
    </row>
    <row r="729">
      <c r="K729" s="21"/>
    </row>
    <row r="730">
      <c r="K730" s="21"/>
    </row>
    <row r="731">
      <c r="K731" s="21"/>
    </row>
    <row r="732">
      <c r="K732" s="21"/>
    </row>
    <row r="733">
      <c r="K733" s="21"/>
    </row>
    <row r="734">
      <c r="K734" s="21"/>
    </row>
    <row r="735">
      <c r="K735" s="21"/>
    </row>
    <row r="736">
      <c r="K736" s="21"/>
    </row>
    <row r="737">
      <c r="K737" s="21"/>
    </row>
    <row r="738">
      <c r="K738" s="21"/>
    </row>
    <row r="739">
      <c r="K739" s="21"/>
    </row>
    <row r="740">
      <c r="K740" s="21"/>
    </row>
    <row r="741">
      <c r="K741" s="21"/>
    </row>
    <row r="742">
      <c r="K742" s="21"/>
    </row>
    <row r="743">
      <c r="K743" s="21"/>
    </row>
    <row r="744">
      <c r="K744" s="21"/>
    </row>
    <row r="745">
      <c r="K745" s="21"/>
    </row>
    <row r="746">
      <c r="K746" s="21"/>
    </row>
    <row r="747">
      <c r="K747" s="21"/>
    </row>
    <row r="748">
      <c r="K748" s="21"/>
    </row>
    <row r="749">
      <c r="K749" s="21"/>
    </row>
    <row r="750">
      <c r="K750" s="21"/>
    </row>
    <row r="751">
      <c r="K751" s="21"/>
    </row>
    <row r="752">
      <c r="K752" s="21"/>
    </row>
    <row r="753">
      <c r="K753" s="21"/>
    </row>
    <row r="754">
      <c r="K754" s="21"/>
    </row>
    <row r="755">
      <c r="K755" s="21"/>
    </row>
    <row r="756">
      <c r="K756" s="21"/>
    </row>
    <row r="757">
      <c r="K757" s="21"/>
    </row>
    <row r="758">
      <c r="K758" s="21"/>
    </row>
    <row r="759">
      <c r="K759" s="21"/>
    </row>
    <row r="760">
      <c r="K760" s="21"/>
    </row>
    <row r="761">
      <c r="K761" s="21"/>
    </row>
    <row r="762">
      <c r="K762" s="21"/>
    </row>
    <row r="763">
      <c r="K763" s="21"/>
    </row>
    <row r="764">
      <c r="K764" s="21"/>
    </row>
    <row r="765">
      <c r="K765" s="21"/>
    </row>
    <row r="766">
      <c r="K766" s="21"/>
    </row>
    <row r="767">
      <c r="K767" s="21"/>
    </row>
    <row r="768">
      <c r="K768" s="21"/>
    </row>
    <row r="769">
      <c r="K769" s="21"/>
    </row>
    <row r="770">
      <c r="K770" s="21"/>
    </row>
    <row r="771">
      <c r="K771" s="21"/>
    </row>
    <row r="772">
      <c r="K772" s="21"/>
    </row>
    <row r="773">
      <c r="K773" s="21"/>
    </row>
    <row r="774">
      <c r="K774" s="21"/>
    </row>
    <row r="775">
      <c r="K775" s="21"/>
    </row>
    <row r="776">
      <c r="K776" s="21"/>
    </row>
    <row r="777">
      <c r="K777" s="21"/>
    </row>
    <row r="778">
      <c r="K778" s="21"/>
    </row>
    <row r="779">
      <c r="K779" s="21"/>
    </row>
    <row r="780">
      <c r="K780" s="21"/>
    </row>
    <row r="781">
      <c r="K781" s="21"/>
    </row>
    <row r="782">
      <c r="K782" s="21"/>
    </row>
    <row r="783">
      <c r="K783" s="21"/>
    </row>
    <row r="784">
      <c r="K784" s="21"/>
    </row>
    <row r="785">
      <c r="K785" s="21"/>
    </row>
    <row r="786">
      <c r="K786" s="21"/>
    </row>
    <row r="787">
      <c r="K787" s="21"/>
    </row>
    <row r="788">
      <c r="K788" s="21"/>
    </row>
    <row r="789">
      <c r="K789" s="21"/>
    </row>
    <row r="790">
      <c r="K790" s="21"/>
    </row>
    <row r="791">
      <c r="K791" s="21"/>
    </row>
    <row r="792">
      <c r="K792" s="21"/>
    </row>
    <row r="793">
      <c r="K793" s="21"/>
    </row>
    <row r="794">
      <c r="K794" s="21"/>
    </row>
    <row r="795">
      <c r="K795" s="21"/>
    </row>
    <row r="796">
      <c r="K796" s="21"/>
    </row>
    <row r="797">
      <c r="K797" s="21"/>
    </row>
    <row r="798">
      <c r="K798" s="21"/>
    </row>
    <row r="799">
      <c r="K799" s="21"/>
    </row>
    <row r="800">
      <c r="K800" s="21"/>
    </row>
    <row r="801">
      <c r="K801" s="21"/>
    </row>
    <row r="802">
      <c r="K802" s="21"/>
    </row>
    <row r="803">
      <c r="K803" s="21"/>
    </row>
    <row r="804">
      <c r="K804" s="21"/>
    </row>
    <row r="805">
      <c r="K805" s="21"/>
    </row>
    <row r="806">
      <c r="K806" s="21"/>
    </row>
    <row r="807">
      <c r="K807" s="21"/>
    </row>
    <row r="808">
      <c r="K808" s="21"/>
    </row>
    <row r="809">
      <c r="K809" s="21"/>
    </row>
    <row r="810">
      <c r="K810" s="21"/>
    </row>
    <row r="811">
      <c r="K811" s="21"/>
    </row>
    <row r="812">
      <c r="K812" s="21"/>
    </row>
    <row r="813">
      <c r="K813" s="21"/>
    </row>
    <row r="814">
      <c r="K814" s="21"/>
    </row>
    <row r="815">
      <c r="K815" s="21"/>
    </row>
    <row r="816">
      <c r="K816" s="21"/>
    </row>
    <row r="817">
      <c r="K817" s="21"/>
    </row>
    <row r="818">
      <c r="K818" s="21"/>
    </row>
    <row r="819">
      <c r="K819" s="21"/>
    </row>
    <row r="820">
      <c r="K820" s="21"/>
    </row>
    <row r="821">
      <c r="K821" s="21"/>
    </row>
    <row r="822">
      <c r="K822" s="21"/>
    </row>
    <row r="823">
      <c r="K823" s="21"/>
    </row>
    <row r="824">
      <c r="K824" s="21"/>
    </row>
    <row r="825">
      <c r="K825" s="21"/>
    </row>
    <row r="826">
      <c r="K826" s="21"/>
    </row>
    <row r="827">
      <c r="K827" s="21"/>
    </row>
    <row r="828">
      <c r="K828" s="21"/>
    </row>
    <row r="829">
      <c r="K829" s="21"/>
    </row>
    <row r="830">
      <c r="K830" s="21"/>
    </row>
    <row r="831">
      <c r="K831" s="21"/>
    </row>
    <row r="832">
      <c r="K832" s="21"/>
    </row>
    <row r="833">
      <c r="K833" s="21"/>
    </row>
    <row r="834">
      <c r="K834" s="21"/>
    </row>
    <row r="835">
      <c r="K835" s="21"/>
    </row>
    <row r="836">
      <c r="K836" s="21"/>
    </row>
    <row r="837">
      <c r="K837" s="21"/>
    </row>
    <row r="838">
      <c r="K838" s="21"/>
    </row>
    <row r="839">
      <c r="K839" s="21"/>
    </row>
    <row r="840">
      <c r="K840" s="21"/>
    </row>
    <row r="841">
      <c r="K841" s="21"/>
    </row>
    <row r="842">
      <c r="K842" s="21"/>
    </row>
    <row r="843">
      <c r="K843" s="21"/>
    </row>
    <row r="844">
      <c r="K844" s="21"/>
    </row>
    <row r="845">
      <c r="K845" s="21"/>
    </row>
    <row r="846">
      <c r="K846" s="21"/>
    </row>
    <row r="847">
      <c r="K847" s="21"/>
    </row>
    <row r="848">
      <c r="K848" s="21"/>
    </row>
    <row r="849">
      <c r="K849" s="21"/>
    </row>
    <row r="850">
      <c r="K850" s="21"/>
    </row>
    <row r="851">
      <c r="K851" s="21"/>
    </row>
    <row r="852">
      <c r="K852" s="21"/>
    </row>
    <row r="853">
      <c r="K853" s="21"/>
    </row>
    <row r="854">
      <c r="K854" s="21"/>
    </row>
    <row r="855">
      <c r="K855" s="21"/>
    </row>
    <row r="856">
      <c r="K856" s="21"/>
    </row>
    <row r="857">
      <c r="K857" s="21"/>
    </row>
    <row r="858">
      <c r="K858" s="21"/>
    </row>
    <row r="859">
      <c r="K859" s="21"/>
    </row>
    <row r="860">
      <c r="K860" s="21"/>
    </row>
    <row r="861">
      <c r="K861" s="21"/>
    </row>
    <row r="862">
      <c r="K862" s="21"/>
    </row>
    <row r="863">
      <c r="K863" s="21"/>
    </row>
    <row r="864">
      <c r="K864" s="21"/>
    </row>
    <row r="865">
      <c r="K865" s="21"/>
    </row>
    <row r="866">
      <c r="K866" s="21"/>
    </row>
    <row r="867">
      <c r="K867" s="21"/>
    </row>
    <row r="868">
      <c r="K868" s="21"/>
    </row>
    <row r="869">
      <c r="K869" s="21"/>
    </row>
    <row r="870">
      <c r="K870" s="21"/>
    </row>
    <row r="871">
      <c r="K871" s="21"/>
    </row>
    <row r="872">
      <c r="K872" s="21"/>
    </row>
    <row r="873">
      <c r="K873" s="21"/>
    </row>
    <row r="874">
      <c r="K874" s="21"/>
    </row>
    <row r="875">
      <c r="K875" s="21"/>
    </row>
    <row r="876">
      <c r="K876" s="21"/>
    </row>
    <row r="877">
      <c r="K877" s="21"/>
    </row>
    <row r="878">
      <c r="K878" s="21"/>
    </row>
    <row r="879">
      <c r="K879" s="21"/>
    </row>
    <row r="880">
      <c r="K880" s="21"/>
    </row>
    <row r="881">
      <c r="K881" s="21"/>
    </row>
    <row r="882">
      <c r="K882" s="21"/>
    </row>
    <row r="883">
      <c r="K883" s="21"/>
    </row>
    <row r="884">
      <c r="K884" s="21"/>
    </row>
    <row r="885">
      <c r="K885" s="21"/>
    </row>
    <row r="886">
      <c r="K886" s="21"/>
    </row>
    <row r="887">
      <c r="K887" s="21"/>
    </row>
    <row r="888">
      <c r="K888" s="21"/>
    </row>
    <row r="889">
      <c r="K889" s="21"/>
    </row>
    <row r="890">
      <c r="K890" s="21"/>
    </row>
    <row r="891">
      <c r="K891" s="21"/>
    </row>
    <row r="892">
      <c r="K892" s="21"/>
    </row>
    <row r="893">
      <c r="K893" s="21"/>
    </row>
    <row r="894">
      <c r="K894" s="21"/>
    </row>
    <row r="895">
      <c r="K895" s="21"/>
    </row>
    <row r="896">
      <c r="K896" s="21"/>
    </row>
    <row r="897">
      <c r="K897" s="21"/>
    </row>
    <row r="898">
      <c r="K898" s="21"/>
    </row>
    <row r="899">
      <c r="K899" s="21"/>
    </row>
    <row r="900">
      <c r="K900" s="21"/>
    </row>
    <row r="901">
      <c r="K901" s="21"/>
    </row>
    <row r="902">
      <c r="K902" s="21"/>
    </row>
    <row r="903">
      <c r="K903" s="21"/>
    </row>
    <row r="904">
      <c r="K904" s="21"/>
    </row>
    <row r="905">
      <c r="K905" s="21"/>
    </row>
    <row r="906">
      <c r="K906" s="21"/>
    </row>
    <row r="907">
      <c r="K907" s="21"/>
    </row>
    <row r="908">
      <c r="K908" s="21"/>
    </row>
    <row r="909">
      <c r="K909" s="21"/>
    </row>
    <row r="910">
      <c r="K910" s="21"/>
    </row>
    <row r="911">
      <c r="K911" s="21"/>
    </row>
    <row r="912">
      <c r="K912" s="21"/>
    </row>
    <row r="913">
      <c r="K913" s="21"/>
    </row>
    <row r="914">
      <c r="K914" s="21"/>
    </row>
    <row r="915">
      <c r="K915" s="21"/>
    </row>
    <row r="916">
      <c r="K916" s="21"/>
    </row>
    <row r="917">
      <c r="K917" s="21"/>
    </row>
    <row r="918">
      <c r="K918" s="21"/>
    </row>
    <row r="919">
      <c r="K919" s="21"/>
    </row>
    <row r="920">
      <c r="K920" s="21"/>
    </row>
    <row r="921">
      <c r="K921" s="21"/>
    </row>
    <row r="922">
      <c r="K922" s="21"/>
    </row>
    <row r="923">
      <c r="K923" s="21"/>
    </row>
    <row r="924">
      <c r="K924" s="21"/>
    </row>
    <row r="925">
      <c r="K925" s="21"/>
    </row>
    <row r="926">
      <c r="K926" s="21"/>
    </row>
    <row r="927">
      <c r="K927" s="21"/>
    </row>
    <row r="928">
      <c r="K928" s="21"/>
    </row>
    <row r="929">
      <c r="K929" s="21"/>
    </row>
    <row r="930">
      <c r="K930" s="21"/>
    </row>
    <row r="931">
      <c r="K931" s="21"/>
    </row>
    <row r="932">
      <c r="K932" s="21"/>
    </row>
    <row r="933">
      <c r="K933" s="21"/>
    </row>
    <row r="934">
      <c r="K934" s="21"/>
    </row>
    <row r="935">
      <c r="K935" s="21"/>
    </row>
    <row r="936">
      <c r="K936" s="21"/>
    </row>
    <row r="937">
      <c r="K937" s="21"/>
    </row>
    <row r="938">
      <c r="K938" s="21"/>
    </row>
    <row r="939">
      <c r="K939" s="21"/>
    </row>
    <row r="940">
      <c r="K940" s="21"/>
    </row>
    <row r="941">
      <c r="K941" s="21"/>
    </row>
    <row r="942">
      <c r="K942" s="21"/>
    </row>
    <row r="943">
      <c r="K943" s="21"/>
    </row>
    <row r="944">
      <c r="K944" s="21"/>
    </row>
    <row r="945">
      <c r="K945" s="21"/>
    </row>
    <row r="946">
      <c r="K946" s="21"/>
    </row>
    <row r="947">
      <c r="K947" s="21"/>
    </row>
    <row r="948">
      <c r="K948" s="21"/>
    </row>
    <row r="949">
      <c r="K949" s="21"/>
    </row>
    <row r="950">
      <c r="K950" s="21"/>
    </row>
    <row r="951">
      <c r="K951" s="21"/>
    </row>
    <row r="952">
      <c r="K952" s="21"/>
    </row>
    <row r="953">
      <c r="K953" s="21"/>
    </row>
    <row r="954">
      <c r="K954" s="21"/>
    </row>
    <row r="955">
      <c r="K955" s="21"/>
    </row>
    <row r="956">
      <c r="K956" s="21"/>
    </row>
    <row r="957">
      <c r="K957" s="21"/>
    </row>
    <row r="958">
      <c r="K958" s="21"/>
    </row>
    <row r="959">
      <c r="K959" s="21"/>
    </row>
    <row r="960">
      <c r="K960" s="21"/>
    </row>
    <row r="961">
      <c r="K961" s="21"/>
    </row>
    <row r="962">
      <c r="K962" s="21"/>
    </row>
    <row r="963">
      <c r="K963" s="21"/>
    </row>
    <row r="964">
      <c r="K964" s="21"/>
    </row>
    <row r="965">
      <c r="K965" s="21"/>
    </row>
    <row r="966">
      <c r="K966" s="21"/>
    </row>
    <row r="967">
      <c r="K967" s="21"/>
    </row>
    <row r="968">
      <c r="K968" s="21"/>
    </row>
    <row r="969">
      <c r="K969" s="21"/>
    </row>
    <row r="970">
      <c r="K970" s="21"/>
    </row>
    <row r="971">
      <c r="K971" s="21"/>
    </row>
    <row r="972">
      <c r="K972" s="21"/>
    </row>
    <row r="973">
      <c r="K973" s="21"/>
    </row>
    <row r="974">
      <c r="K974" s="21"/>
    </row>
    <row r="975">
      <c r="K975" s="21"/>
    </row>
    <row r="976">
      <c r="K976" s="21"/>
    </row>
    <row r="977">
      <c r="K977" s="21"/>
    </row>
    <row r="978">
      <c r="K978" s="21"/>
    </row>
    <row r="979">
      <c r="K979" s="21"/>
    </row>
    <row r="980">
      <c r="K980" s="21"/>
    </row>
    <row r="981">
      <c r="K981" s="21"/>
    </row>
    <row r="982">
      <c r="K982" s="21"/>
    </row>
    <row r="983">
      <c r="K983" s="21"/>
    </row>
    <row r="984">
      <c r="K984" s="21"/>
    </row>
    <row r="985">
      <c r="K985" s="21"/>
    </row>
    <row r="986">
      <c r="K986" s="21"/>
    </row>
    <row r="987">
      <c r="K987" s="21"/>
    </row>
    <row r="988">
      <c r="K988" s="21"/>
    </row>
    <row r="989">
      <c r="K989" s="21"/>
    </row>
    <row r="990">
      <c r="K990" s="21"/>
    </row>
    <row r="991">
      <c r="K991" s="21"/>
    </row>
    <row r="992">
      <c r="K992" s="21"/>
    </row>
    <row r="993">
      <c r="K993" s="21"/>
    </row>
    <row r="994">
      <c r="K994" s="21"/>
    </row>
    <row r="995">
      <c r="K995" s="21"/>
    </row>
    <row r="996">
      <c r="K996" s="21"/>
    </row>
    <row r="997">
      <c r="K997" s="21"/>
    </row>
    <row r="998">
      <c r="K998" s="21"/>
    </row>
    <row r="999">
      <c r="K999" s="21"/>
    </row>
    <row r="1000">
      <c r="K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79" t="s">
        <v>757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34"/>
    </row>
    <row r="2">
      <c r="A2" s="80" t="s">
        <v>758</v>
      </c>
      <c r="M2" s="13"/>
    </row>
    <row r="3">
      <c r="A3" s="43" t="s">
        <v>759</v>
      </c>
      <c r="B3" s="11" t="s">
        <v>760</v>
      </c>
      <c r="C3" s="11" t="s">
        <v>761</v>
      </c>
      <c r="M3" s="13"/>
    </row>
    <row r="4">
      <c r="A4" s="81"/>
      <c r="M4" s="13"/>
    </row>
    <row r="5">
      <c r="A5" s="43" t="s">
        <v>762</v>
      </c>
      <c r="B5" s="11" t="s">
        <v>763</v>
      </c>
      <c r="C5" s="11" t="s">
        <v>764</v>
      </c>
      <c r="D5" s="82" t="s">
        <v>765</v>
      </c>
      <c r="M5" s="13"/>
    </row>
    <row r="6">
      <c r="A6" s="81"/>
      <c r="B6" s="11" t="s">
        <v>766</v>
      </c>
      <c r="C6" s="11" t="s">
        <v>767</v>
      </c>
      <c r="M6" s="13"/>
    </row>
    <row r="7">
      <c r="A7" s="43" t="s">
        <v>768</v>
      </c>
      <c r="B7" s="11">
        <v>287.0</v>
      </c>
      <c r="D7" s="11" t="s">
        <v>769</v>
      </c>
      <c r="M7" s="13"/>
    </row>
    <row r="8">
      <c r="A8" s="43" t="s">
        <v>770</v>
      </c>
      <c r="B8" s="11" t="s">
        <v>771</v>
      </c>
      <c r="C8" s="11" t="s">
        <v>772</v>
      </c>
      <c r="M8" s="13"/>
    </row>
    <row r="9">
      <c r="A9" s="81"/>
      <c r="M9" s="13"/>
    </row>
    <row r="10">
      <c r="A10" s="43" t="s">
        <v>773</v>
      </c>
      <c r="G10" s="11" t="s">
        <v>3</v>
      </c>
      <c r="M10" s="13"/>
    </row>
    <row r="11">
      <c r="A11" s="43" t="s">
        <v>2</v>
      </c>
      <c r="B11" s="83" t="s">
        <v>62</v>
      </c>
      <c r="C11" s="84"/>
      <c r="D11" s="85" t="s">
        <v>29</v>
      </c>
      <c r="E11" s="86"/>
      <c r="H11" s="83" t="s">
        <v>774</v>
      </c>
      <c r="I11" s="86"/>
      <c r="J11" s="85" t="s">
        <v>775</v>
      </c>
      <c r="K11" s="86"/>
      <c r="M11" s="13"/>
    </row>
    <row r="12">
      <c r="A12" s="81"/>
      <c r="B12" s="87">
        <f>I14+K14</f>
        <v>162</v>
      </c>
      <c r="D12" s="44">
        <f>H14+J14</f>
        <v>125</v>
      </c>
      <c r="E12" s="88"/>
      <c r="F12" s="75">
        <f>B12+D12</f>
        <v>287</v>
      </c>
      <c r="H12" s="89">
        <v>218.0</v>
      </c>
      <c r="I12" s="90"/>
      <c r="J12" s="91">
        <v>69.0</v>
      </c>
      <c r="K12" s="90"/>
      <c r="L12" s="75">
        <f>H12+J12</f>
        <v>287</v>
      </c>
      <c r="M12" s="13"/>
    </row>
    <row r="13">
      <c r="A13" s="81"/>
      <c r="B13" s="92">
        <f>B12/F12</f>
        <v>0.5644599303</v>
      </c>
      <c r="C13" s="93"/>
      <c r="D13" s="94">
        <f>D12/F12</f>
        <v>0.4355400697</v>
      </c>
      <c r="E13" s="90"/>
      <c r="H13" s="95" t="s">
        <v>29</v>
      </c>
      <c r="I13" s="46" t="s">
        <v>62</v>
      </c>
      <c r="J13" s="95" t="s">
        <v>29</v>
      </c>
      <c r="K13" s="46" t="s">
        <v>62</v>
      </c>
      <c r="L13" s="96"/>
      <c r="M13" s="13"/>
    </row>
    <row r="14">
      <c r="A14" s="81"/>
      <c r="H14" s="97">
        <v>88.0</v>
      </c>
      <c r="I14" s="46">
        <v>130.0</v>
      </c>
      <c r="J14" s="97">
        <v>37.0</v>
      </c>
      <c r="K14" s="46">
        <v>32.0</v>
      </c>
      <c r="L14" s="75">
        <f>H14+I14+J14+K14</f>
        <v>287</v>
      </c>
      <c r="M14" s="13"/>
    </row>
    <row r="15">
      <c r="A15" s="81"/>
      <c r="B15" s="98" t="s">
        <v>31</v>
      </c>
      <c r="C15" s="99">
        <v>181.0</v>
      </c>
      <c r="E15" s="100"/>
      <c r="H15" s="101">
        <f>H14/H12</f>
        <v>0.4036697248</v>
      </c>
      <c r="I15" s="102">
        <f>I14/H12</f>
        <v>0.5963302752</v>
      </c>
      <c r="J15" s="101">
        <f>J14/J12</f>
        <v>0.5362318841</v>
      </c>
      <c r="K15" s="102">
        <f>K14/J12</f>
        <v>0.4637681159</v>
      </c>
      <c r="M15" s="13"/>
    </row>
    <row r="16">
      <c r="A16" s="81"/>
      <c r="B16" s="103" t="s">
        <v>776</v>
      </c>
      <c r="C16" s="104">
        <v>106.0</v>
      </c>
      <c r="M16" s="13"/>
    </row>
    <row r="17">
      <c r="A17" s="47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16"/>
    </row>
    <row r="19">
      <c r="A19" s="105" t="s">
        <v>777</v>
      </c>
      <c r="B19" s="8"/>
      <c r="C19" s="8"/>
      <c r="D19" s="34"/>
    </row>
    <row r="20">
      <c r="A20" s="43" t="s">
        <v>778</v>
      </c>
      <c r="D20" s="13"/>
      <c r="F20" s="105" t="s">
        <v>779</v>
      </c>
      <c r="G20" s="8"/>
      <c r="H20" s="8"/>
      <c r="I20" s="8"/>
      <c r="J20" s="8"/>
      <c r="K20" s="34"/>
    </row>
    <row r="21">
      <c r="A21" s="106" t="s">
        <v>780</v>
      </c>
      <c r="B21" s="8"/>
      <c r="C21" s="8"/>
      <c r="D21" s="34"/>
      <c r="F21" s="107" t="s">
        <v>781</v>
      </c>
      <c r="G21" s="108"/>
      <c r="H21" s="108"/>
      <c r="I21" s="109"/>
      <c r="K21" s="13"/>
    </row>
    <row r="22">
      <c r="A22" s="43" t="s">
        <v>782</v>
      </c>
      <c r="B22" s="11">
        <v>217.0</v>
      </c>
      <c r="C22" s="75">
        <f>B22+B23</f>
        <v>266</v>
      </c>
      <c r="D22" s="110">
        <f>C22/B26</f>
        <v>0.9268292683</v>
      </c>
      <c r="F22" s="111" t="s">
        <v>783</v>
      </c>
      <c r="G22" s="86"/>
      <c r="H22" s="112" t="s">
        <v>196</v>
      </c>
      <c r="I22" s="86"/>
      <c r="J22" s="113"/>
      <c r="K22" s="114"/>
      <c r="L22" s="113"/>
    </row>
    <row r="23">
      <c r="A23" s="43" t="s">
        <v>784</v>
      </c>
      <c r="B23" s="11">
        <v>49.0</v>
      </c>
      <c r="D23" s="88"/>
      <c r="F23" s="115">
        <v>222.0</v>
      </c>
      <c r="G23" s="88"/>
      <c r="H23" s="115">
        <v>44.0</v>
      </c>
      <c r="I23" s="88"/>
      <c r="J23" s="113">
        <f>F23+H23</f>
        <v>266</v>
      </c>
      <c r="K23" s="114"/>
      <c r="L23" s="113"/>
    </row>
    <row r="24">
      <c r="A24" s="43" t="s">
        <v>123</v>
      </c>
      <c r="B24" s="11">
        <v>11.0</v>
      </c>
      <c r="C24" s="75">
        <f>B24+B25</f>
        <v>21</v>
      </c>
      <c r="D24" s="110">
        <f>C24/B26</f>
        <v>0.07317073171</v>
      </c>
      <c r="F24" s="116">
        <f>F23/J23</f>
        <v>0.8345864662</v>
      </c>
      <c r="G24" s="88"/>
      <c r="H24" s="116">
        <f>H23/J23</f>
        <v>0.1654135338</v>
      </c>
      <c r="I24" s="88"/>
      <c r="J24" s="113"/>
      <c r="K24" s="114"/>
      <c r="L24" s="117"/>
      <c r="M24" s="113"/>
      <c r="N24" s="113"/>
    </row>
    <row r="25">
      <c r="A25" s="43" t="s">
        <v>192</v>
      </c>
      <c r="B25" s="11">
        <v>10.0</v>
      </c>
      <c r="D25" s="88"/>
      <c r="F25" s="106" t="s">
        <v>754</v>
      </c>
      <c r="G25" s="118" t="s">
        <v>729</v>
      </c>
      <c r="H25" s="106" t="s">
        <v>754</v>
      </c>
      <c r="I25" s="118" t="s">
        <v>729</v>
      </c>
      <c r="K25" s="13"/>
      <c r="L25" s="76" t="s">
        <v>754</v>
      </c>
      <c r="M25" s="76" t="s">
        <v>729</v>
      </c>
      <c r="N25" s="113"/>
    </row>
    <row r="26">
      <c r="A26" s="47"/>
      <c r="B26" s="23">
        <f>B22+B23+B24+B25</f>
        <v>287</v>
      </c>
      <c r="C26" s="23"/>
      <c r="D26" s="119">
        <f>D22+D24</f>
        <v>1</v>
      </c>
      <c r="F26" s="43">
        <v>91.0</v>
      </c>
      <c r="G26" s="37">
        <v>131.0</v>
      </c>
      <c r="H26" s="43">
        <v>22.0</v>
      </c>
      <c r="I26" s="37">
        <v>22.0</v>
      </c>
      <c r="J26" s="75">
        <f>F26+G26+H26+I26</f>
        <v>266</v>
      </c>
      <c r="K26" s="13"/>
      <c r="L26" s="113">
        <f t="shared" ref="L26:M26" si="1">F26+H26</f>
        <v>113</v>
      </c>
      <c r="M26" s="76">
        <f t="shared" si="1"/>
        <v>153</v>
      </c>
      <c r="N26" s="113"/>
    </row>
    <row r="27">
      <c r="A27" s="81"/>
      <c r="D27" s="13"/>
      <c r="E27" s="120"/>
      <c r="F27" s="121">
        <f t="shared" ref="F27:G27" si="2">F26/B29</f>
        <v>0.8053097345</v>
      </c>
      <c r="G27" s="119">
        <f t="shared" si="2"/>
        <v>0.8562091503</v>
      </c>
      <c r="H27" s="121">
        <f t="shared" ref="H27:I27" si="3">H26/B29</f>
        <v>0.1946902655</v>
      </c>
      <c r="I27" s="119">
        <f t="shared" si="3"/>
        <v>0.1437908497</v>
      </c>
      <c r="K27" s="13"/>
      <c r="L27" s="113"/>
      <c r="M27" s="76"/>
      <c r="N27" s="113"/>
    </row>
    <row r="28">
      <c r="A28" s="122" t="s">
        <v>2</v>
      </c>
      <c r="B28" s="123" t="s">
        <v>29</v>
      </c>
      <c r="C28" s="123" t="s">
        <v>62</v>
      </c>
      <c r="D28" s="34"/>
      <c r="E28" s="120"/>
      <c r="F28" s="81"/>
      <c r="K28" s="13"/>
      <c r="L28" s="113"/>
      <c r="M28" s="76"/>
      <c r="N28" s="113"/>
    </row>
    <row r="29">
      <c r="A29" s="81"/>
      <c r="B29" s="11">
        <v>113.0</v>
      </c>
      <c r="C29" s="11">
        <v>153.0</v>
      </c>
      <c r="D29" s="37">
        <v>287.0</v>
      </c>
      <c r="E29" s="113"/>
      <c r="F29" s="124" t="s">
        <v>785</v>
      </c>
      <c r="G29" s="125"/>
      <c r="H29" s="125"/>
      <c r="I29" s="126"/>
      <c r="J29" s="113"/>
      <c r="K29" s="127"/>
      <c r="L29" s="76"/>
      <c r="M29" s="76"/>
      <c r="N29" s="113"/>
    </row>
    <row r="30">
      <c r="A30" s="43"/>
      <c r="B30" s="128">
        <f>B29/D12</f>
        <v>0.904</v>
      </c>
      <c r="C30" s="128">
        <f>C29/B12</f>
        <v>0.9444444444</v>
      </c>
      <c r="D30" s="13"/>
      <c r="E30" s="120"/>
      <c r="F30" s="124" t="s">
        <v>786</v>
      </c>
      <c r="G30" s="86"/>
      <c r="H30" s="124" t="s">
        <v>787</v>
      </c>
      <c r="I30" s="86"/>
      <c r="J30" s="113"/>
      <c r="K30" s="127"/>
      <c r="L30" s="22"/>
      <c r="M30" s="76"/>
      <c r="N30" s="113"/>
    </row>
    <row r="31">
      <c r="A31" s="129" t="s">
        <v>3</v>
      </c>
      <c r="B31" s="11" t="s">
        <v>788</v>
      </c>
      <c r="C31" s="11" t="s">
        <v>775</v>
      </c>
      <c r="D31" s="13"/>
      <c r="E31" s="120"/>
      <c r="F31" s="130">
        <f>112+35</f>
        <v>147</v>
      </c>
      <c r="G31" s="88"/>
      <c r="H31" s="131">
        <f>119</f>
        <v>119</v>
      </c>
      <c r="I31" s="88"/>
      <c r="J31" s="113">
        <f>F31+H31</f>
        <v>266</v>
      </c>
      <c r="K31" s="127"/>
      <c r="M31" s="117"/>
    </row>
    <row r="32">
      <c r="A32" s="81"/>
      <c r="B32" s="11">
        <v>200.0</v>
      </c>
      <c r="C32" s="11">
        <v>66.0</v>
      </c>
      <c r="D32" s="37">
        <v>287.0</v>
      </c>
      <c r="F32" s="132">
        <f>F31/J31</f>
        <v>0.5526315789</v>
      </c>
      <c r="G32" s="88"/>
      <c r="H32" s="132">
        <f>H31/J31</f>
        <v>0.4473684211</v>
      </c>
      <c r="I32" s="88"/>
      <c r="J32" s="76"/>
      <c r="K32" s="127"/>
      <c r="L32" s="11"/>
    </row>
    <row r="33">
      <c r="A33" s="43"/>
      <c r="B33" s="128">
        <f>B32/H12</f>
        <v>0.9174311927</v>
      </c>
      <c r="C33" s="128">
        <f>C32/J12</f>
        <v>0.9565217391</v>
      </c>
      <c r="D33" s="13"/>
      <c r="F33" s="133" t="s">
        <v>789</v>
      </c>
      <c r="G33" s="134" t="s">
        <v>776</v>
      </c>
      <c r="H33" s="133" t="s">
        <v>789</v>
      </c>
      <c r="I33" s="134" t="s">
        <v>790</v>
      </c>
      <c r="K33" s="127"/>
      <c r="L33" s="11"/>
    </row>
    <row r="34">
      <c r="A34" s="129" t="s">
        <v>746</v>
      </c>
      <c r="B34" s="11" t="s">
        <v>31</v>
      </c>
      <c r="C34" s="11" t="s">
        <v>776</v>
      </c>
      <c r="D34" s="13"/>
      <c r="F34" s="43">
        <v>94.0</v>
      </c>
      <c r="G34" s="37">
        <v>53.0</v>
      </c>
      <c r="H34" s="43">
        <v>72.0</v>
      </c>
      <c r="I34" s="37">
        <v>47.0</v>
      </c>
      <c r="J34" s="75">
        <f>F34+G34+H34+I34</f>
        <v>266</v>
      </c>
      <c r="K34" s="13"/>
      <c r="L34" s="11"/>
    </row>
    <row r="35">
      <c r="A35" s="81"/>
      <c r="B35" s="11">
        <v>166.0</v>
      </c>
      <c r="C35" s="11">
        <v>100.0</v>
      </c>
      <c r="D35" s="37">
        <v>287.0</v>
      </c>
      <c r="F35" s="121">
        <f t="shared" ref="F35:G35" si="4">F34/B35</f>
        <v>0.5662650602</v>
      </c>
      <c r="G35" s="119">
        <f t="shared" si="4"/>
        <v>0.53</v>
      </c>
      <c r="H35" s="121">
        <f t="shared" ref="H35:I35" si="5">H34/B35</f>
        <v>0.4337349398</v>
      </c>
      <c r="I35" s="119">
        <f t="shared" si="5"/>
        <v>0.47</v>
      </c>
      <c r="K35" s="13"/>
      <c r="L35" s="11"/>
      <c r="M35" s="11"/>
    </row>
    <row r="36">
      <c r="A36" s="81"/>
      <c r="B36" s="100">
        <f>B35/C15</f>
        <v>0.9171270718</v>
      </c>
      <c r="C36" s="100">
        <f>C35/C16</f>
        <v>0.9433962264</v>
      </c>
      <c r="D36" s="13"/>
      <c r="E36" s="113"/>
      <c r="F36" s="81"/>
      <c r="K36" s="13"/>
      <c r="L36" s="76"/>
      <c r="M36" s="76"/>
    </row>
    <row r="37">
      <c r="A37" s="47"/>
      <c r="B37" s="23"/>
      <c r="C37" s="23"/>
      <c r="D37" s="16"/>
      <c r="E37" s="113"/>
      <c r="F37" s="107" t="s">
        <v>791</v>
      </c>
      <c r="G37" s="108"/>
      <c r="H37" s="108"/>
      <c r="I37" s="109"/>
      <c r="K37" s="114"/>
      <c r="L37" s="76"/>
      <c r="M37" s="76"/>
    </row>
    <row r="38">
      <c r="F38" s="43" t="s">
        <v>792</v>
      </c>
      <c r="G38" s="11" t="s">
        <v>105</v>
      </c>
      <c r="H38" s="11" t="s">
        <v>793</v>
      </c>
      <c r="I38" s="37" t="s">
        <v>192</v>
      </c>
      <c r="K38" s="114"/>
      <c r="L38" s="113"/>
      <c r="M38" s="113"/>
    </row>
    <row r="39">
      <c r="F39" s="43">
        <v>51.0</v>
      </c>
      <c r="G39" s="11">
        <v>92.0</v>
      </c>
      <c r="H39" s="11">
        <v>105.0</v>
      </c>
      <c r="I39" s="37">
        <v>18.0</v>
      </c>
      <c r="J39" s="75">
        <f>F39+G39+H39+I39</f>
        <v>266</v>
      </c>
      <c r="K39" s="114"/>
    </row>
    <row r="40">
      <c r="F40" s="121">
        <f>F39/J39</f>
        <v>0.1917293233</v>
      </c>
      <c r="G40" s="135">
        <f>G39/J39</f>
        <v>0.3458646617</v>
      </c>
      <c r="H40" s="135">
        <f>H39/J39</f>
        <v>0.3947368421</v>
      </c>
      <c r="I40" s="119">
        <f>I39/J39</f>
        <v>0.06766917293</v>
      </c>
      <c r="K40" s="127"/>
    </row>
    <row r="41">
      <c r="E41" s="136" t="s">
        <v>794</v>
      </c>
      <c r="F41" s="43">
        <v>31.0</v>
      </c>
      <c r="G41" s="11">
        <v>46.0</v>
      </c>
      <c r="H41" s="11">
        <v>63.0</v>
      </c>
      <c r="I41" s="11">
        <v>7.0</v>
      </c>
      <c r="J41" s="11" t="s">
        <v>795</v>
      </c>
      <c r="K41" s="127"/>
    </row>
    <row r="42">
      <c r="A42" s="137" t="s">
        <v>796</v>
      </c>
      <c r="F42" s="138">
        <f>F41/F31</f>
        <v>0.2108843537</v>
      </c>
      <c r="G42" s="100">
        <f>G41/F31</f>
        <v>0.3129251701</v>
      </c>
      <c r="H42" s="100">
        <f>H41/F31</f>
        <v>0.4285714286</v>
      </c>
      <c r="I42" s="100">
        <f>I41/F31</f>
        <v>0.04761904762</v>
      </c>
      <c r="J42" s="75">
        <f>F41+G41+H41+I41</f>
        <v>147</v>
      </c>
      <c r="K42" s="127"/>
    </row>
    <row r="43">
      <c r="F43" s="47"/>
      <c r="G43" s="23"/>
      <c r="H43" s="23"/>
      <c r="I43" s="135">
        <f>F42+G42+H42+I42</f>
        <v>1</v>
      </c>
      <c r="J43" s="23"/>
      <c r="K43" s="139"/>
    </row>
    <row r="44">
      <c r="A44" s="140"/>
      <c r="B44" s="141" t="s">
        <v>41</v>
      </c>
      <c r="C44" s="141" t="s">
        <v>231</v>
      </c>
      <c r="D44" s="141" t="s">
        <v>47</v>
      </c>
      <c r="E44" s="142" t="s">
        <v>192</v>
      </c>
    </row>
    <row r="45">
      <c r="A45" s="79" t="s">
        <v>673</v>
      </c>
      <c r="B45" s="143">
        <v>54.0</v>
      </c>
      <c r="C45" s="143">
        <v>44.0</v>
      </c>
      <c r="D45" s="143">
        <v>34.0</v>
      </c>
      <c r="E45" s="144">
        <v>134.0</v>
      </c>
      <c r="F45" s="64">
        <f>B45+C45+D45+E45</f>
        <v>266</v>
      </c>
    </row>
    <row r="46">
      <c r="A46" s="59"/>
      <c r="B46" s="145">
        <f>B45/F45</f>
        <v>0.2030075188</v>
      </c>
      <c r="C46" s="145">
        <f>C45/F45</f>
        <v>0.1654135338</v>
      </c>
      <c r="D46" s="145">
        <f>D45/F45</f>
        <v>0.1278195489</v>
      </c>
      <c r="E46" s="119">
        <f>E45/F45</f>
        <v>0.5037593985</v>
      </c>
    </row>
    <row r="47">
      <c r="A47" s="11" t="s">
        <v>797</v>
      </c>
      <c r="B47" s="10">
        <v>137.0</v>
      </c>
      <c r="C47" s="10">
        <v>145.0</v>
      </c>
      <c r="D47" s="10">
        <v>131.0</v>
      </c>
    </row>
    <row r="48">
      <c r="A48" s="11"/>
      <c r="B48" s="146">
        <f>B47/F45</f>
        <v>0.515037594</v>
      </c>
      <c r="C48" s="146">
        <f>C47/F45</f>
        <v>0.545112782</v>
      </c>
      <c r="D48" s="146">
        <f>D47/F45</f>
        <v>0.492481203</v>
      </c>
    </row>
    <row r="49">
      <c r="A49" s="11" t="s">
        <v>798</v>
      </c>
      <c r="B49" s="10">
        <v>75.0</v>
      </c>
      <c r="C49" s="10">
        <v>78.0</v>
      </c>
      <c r="D49" s="10">
        <v>101.0</v>
      </c>
    </row>
    <row r="50">
      <c r="A50" s="11"/>
      <c r="B50" s="146">
        <f>B49/F45</f>
        <v>0.2819548872</v>
      </c>
      <c r="C50" s="146">
        <f>C49/F45</f>
        <v>0.2932330827</v>
      </c>
      <c r="D50" s="145">
        <f>D49/F45</f>
        <v>0.3796992481</v>
      </c>
      <c r="G50" s="11" t="s">
        <v>231</v>
      </c>
    </row>
    <row r="51">
      <c r="A51" s="107" t="s">
        <v>799</v>
      </c>
      <c r="B51" s="147">
        <f t="shared" ref="B51:D51" si="6">B46+B48+B50</f>
        <v>1</v>
      </c>
      <c r="C51" s="147">
        <f t="shared" si="6"/>
        <v>1.003759398</v>
      </c>
      <c r="D51" s="148">
        <f t="shared" si="6"/>
        <v>1</v>
      </c>
      <c r="F51" s="11" t="s">
        <v>800</v>
      </c>
      <c r="G51" s="51"/>
      <c r="H51" s="34"/>
      <c r="I51" s="51"/>
      <c r="J51" s="34"/>
      <c r="K51" s="8"/>
      <c r="L51" s="34"/>
    </row>
    <row r="52">
      <c r="A52" s="81"/>
      <c r="D52" s="13"/>
      <c r="G52" s="149" t="s">
        <v>801</v>
      </c>
      <c r="H52" s="150"/>
      <c r="I52" s="149" t="s">
        <v>802</v>
      </c>
      <c r="J52" s="150"/>
      <c r="K52" s="151" t="s">
        <v>803</v>
      </c>
      <c r="L52" s="150"/>
    </row>
    <row r="53">
      <c r="A53" s="43" t="s">
        <v>801</v>
      </c>
      <c r="B53" s="11">
        <v>197.0</v>
      </c>
      <c r="C53" s="11">
        <v>173.0</v>
      </c>
      <c r="D53" s="37">
        <v>113.0</v>
      </c>
      <c r="G53" s="43" t="s">
        <v>29</v>
      </c>
      <c r="H53" s="37" t="s">
        <v>62</v>
      </c>
      <c r="I53" s="43" t="s">
        <v>29</v>
      </c>
      <c r="J53" s="37" t="s">
        <v>62</v>
      </c>
      <c r="K53" s="11" t="s">
        <v>29</v>
      </c>
      <c r="L53" s="37" t="s">
        <v>62</v>
      </c>
    </row>
    <row r="54">
      <c r="A54" s="43"/>
      <c r="B54" s="100">
        <f>B53/F45</f>
        <v>0.7406015038</v>
      </c>
      <c r="C54" s="100">
        <f>C53/F45</f>
        <v>0.6503759398</v>
      </c>
      <c r="D54" s="110">
        <f>D53/F45</f>
        <v>0.4248120301</v>
      </c>
      <c r="F54" s="75">
        <f>109+64</f>
        <v>173</v>
      </c>
      <c r="G54" s="43">
        <v>64.0</v>
      </c>
      <c r="H54" s="37">
        <v>109.0</v>
      </c>
      <c r="I54" s="43">
        <v>21.0</v>
      </c>
      <c r="J54" s="37">
        <v>36.0</v>
      </c>
      <c r="K54" s="11">
        <v>13.0</v>
      </c>
      <c r="L54" s="37">
        <v>15.0</v>
      </c>
    </row>
    <row r="55">
      <c r="A55" s="43" t="s">
        <v>802</v>
      </c>
      <c r="B55" s="11">
        <v>76.0</v>
      </c>
      <c r="C55" s="11">
        <v>57.0</v>
      </c>
      <c r="D55" s="37">
        <v>51.0</v>
      </c>
      <c r="E55" s="152" t="s">
        <v>804</v>
      </c>
      <c r="F55" s="152">
        <v>113.0</v>
      </c>
      <c r="G55" s="138">
        <f>G54/F55</f>
        <v>0.5663716814</v>
      </c>
      <c r="H55" s="110">
        <f>H54/F56</f>
        <v>0.7124183007</v>
      </c>
      <c r="I55" s="138"/>
      <c r="J55" s="110"/>
      <c r="K55" s="100"/>
      <c r="L55" s="110"/>
    </row>
    <row r="56">
      <c r="A56" s="43"/>
      <c r="B56" s="100">
        <f>B55/F45</f>
        <v>0.2857142857</v>
      </c>
      <c r="C56" s="100">
        <f>C55/F45</f>
        <v>0.2142857143</v>
      </c>
      <c r="D56" s="110">
        <f>D55/F45</f>
        <v>0.1917293233</v>
      </c>
      <c r="E56" s="152" t="s">
        <v>805</v>
      </c>
      <c r="F56" s="152">
        <v>153.0</v>
      </c>
      <c r="G56" s="138"/>
      <c r="H56" s="110"/>
      <c r="I56" s="138">
        <f>I54/F55</f>
        <v>0.185840708</v>
      </c>
      <c r="J56" s="110">
        <f>J54/F56</f>
        <v>0.2352941176</v>
      </c>
      <c r="K56" s="100">
        <f>K54/F55</f>
        <v>0.1150442478</v>
      </c>
      <c r="L56" s="110">
        <f>L54/F56</f>
        <v>0.09803921569</v>
      </c>
    </row>
    <row r="57">
      <c r="A57" s="43" t="s">
        <v>803</v>
      </c>
      <c r="B57" s="11">
        <v>29.0</v>
      </c>
      <c r="C57" s="11">
        <v>28.0</v>
      </c>
      <c r="D57" s="37">
        <v>19.0</v>
      </c>
      <c r="G57" s="47"/>
      <c r="H57" s="16"/>
      <c r="I57" s="47"/>
      <c r="J57" s="16"/>
      <c r="K57" s="23"/>
      <c r="L57" s="16"/>
    </row>
    <row r="58">
      <c r="A58" s="47"/>
      <c r="B58" s="135">
        <f>B57/F45</f>
        <v>0.1090225564</v>
      </c>
      <c r="C58" s="135">
        <f>C57/F45</f>
        <v>0.1052631579</v>
      </c>
      <c r="D58" s="119">
        <f>D57/F45</f>
        <v>0.07142857143</v>
      </c>
      <c r="F58" s="153"/>
    </row>
    <row r="59">
      <c r="I59" s="11" t="s">
        <v>231</v>
      </c>
      <c r="L59" s="11" t="s">
        <v>806</v>
      </c>
    </row>
    <row r="60">
      <c r="A60" s="107" t="s">
        <v>807</v>
      </c>
      <c r="B60" s="109"/>
      <c r="C60" s="11" t="s">
        <v>41</v>
      </c>
      <c r="D60" s="11" t="s">
        <v>47</v>
      </c>
      <c r="E60" s="107" t="s">
        <v>231</v>
      </c>
      <c r="F60" s="108"/>
      <c r="G60" s="142" t="s">
        <v>808</v>
      </c>
      <c r="I60" s="79" t="s">
        <v>809</v>
      </c>
      <c r="J60" s="144">
        <v>19.0</v>
      </c>
      <c r="K60" s="154">
        <f>J60/J64</f>
        <v>0.2159090909</v>
      </c>
      <c r="L60" s="11" t="s">
        <v>696</v>
      </c>
    </row>
    <row r="61">
      <c r="A61" s="43" t="s">
        <v>810</v>
      </c>
      <c r="B61" s="155">
        <f>0.6504/1</f>
        <v>0.6504</v>
      </c>
      <c r="C61" s="156">
        <f>0.7406/1</f>
        <v>0.7406</v>
      </c>
      <c r="D61" s="153">
        <f>D54/D51</f>
        <v>0.4248120301</v>
      </c>
      <c r="E61" s="43" t="s">
        <v>811</v>
      </c>
      <c r="F61" s="11">
        <v>52.0</v>
      </c>
      <c r="G61" s="37">
        <v>88.0</v>
      </c>
      <c r="I61" s="43" t="s">
        <v>793</v>
      </c>
      <c r="J61" s="37">
        <v>31.0</v>
      </c>
      <c r="K61" s="146">
        <f>J61/J64</f>
        <v>0.3522727273</v>
      </c>
    </row>
    <row r="62">
      <c r="A62" s="43" t="s">
        <v>812</v>
      </c>
      <c r="B62" s="157">
        <f>0.2143/0.6504</f>
        <v>0.3294895449</v>
      </c>
      <c r="C62" s="156">
        <f>0.2857/0.7406</f>
        <v>0.385768296</v>
      </c>
      <c r="D62" s="153">
        <f>D56/D54</f>
        <v>0.4513274336</v>
      </c>
      <c r="E62" s="47"/>
      <c r="F62" s="135">
        <f>F61/G61</f>
        <v>0.5909090909</v>
      </c>
      <c r="G62" s="16"/>
      <c r="I62" s="43" t="s">
        <v>105</v>
      </c>
      <c r="J62" s="37">
        <v>34.0</v>
      </c>
      <c r="K62" s="146">
        <f>J62/J64</f>
        <v>0.3863636364</v>
      </c>
    </row>
    <row r="63">
      <c r="A63" s="59" t="s">
        <v>813</v>
      </c>
      <c r="B63" s="158">
        <f>0.1053/0.2143</f>
        <v>0.4913672422</v>
      </c>
      <c r="C63" s="156">
        <f>0.109/0.2857</f>
        <v>0.381519076</v>
      </c>
      <c r="D63" s="153">
        <f>D58/D56</f>
        <v>0.3725490196</v>
      </c>
      <c r="E63" s="159" t="s">
        <v>695</v>
      </c>
      <c r="F63" s="123">
        <v>7.0</v>
      </c>
      <c r="G63" s="144">
        <v>28.0</v>
      </c>
      <c r="I63" s="59" t="s">
        <v>192</v>
      </c>
      <c r="J63" s="38">
        <v>4.0</v>
      </c>
      <c r="K63" s="145">
        <f>J63/J64</f>
        <v>0.04545454545</v>
      </c>
    </row>
    <row r="64">
      <c r="E64" s="47"/>
      <c r="F64" s="135">
        <f>F63/G63</f>
        <v>0.25</v>
      </c>
      <c r="G64" s="16"/>
      <c r="J64" s="75">
        <f>J60+J61+J62+J63</f>
        <v>88</v>
      </c>
      <c r="M64" s="11">
        <v>266.0</v>
      </c>
    </row>
    <row r="65">
      <c r="O65" s="79" t="s">
        <v>814</v>
      </c>
      <c r="P65" s="8"/>
      <c r="Q65" s="8"/>
      <c r="R65" s="8"/>
      <c r="S65" s="8"/>
      <c r="T65" s="34"/>
    </row>
    <row r="66">
      <c r="A66" s="40" t="s">
        <v>699</v>
      </c>
      <c r="B66" s="41" t="s">
        <v>700</v>
      </c>
      <c r="C66" s="41" t="s">
        <v>41</v>
      </c>
      <c r="D66" s="41" t="s">
        <v>48</v>
      </c>
      <c r="E66" s="41" t="s">
        <v>47</v>
      </c>
      <c r="F66" s="42" t="s">
        <v>192</v>
      </c>
      <c r="H66" s="40" t="s">
        <v>699</v>
      </c>
      <c r="I66" s="41" t="s">
        <v>700</v>
      </c>
      <c r="J66" s="41" t="s">
        <v>41</v>
      </c>
      <c r="K66" s="41" t="s">
        <v>48</v>
      </c>
      <c r="L66" s="41" t="s">
        <v>47</v>
      </c>
      <c r="M66" s="42" t="s">
        <v>815</v>
      </c>
      <c r="O66" s="160" t="s">
        <v>699</v>
      </c>
      <c r="P66" s="161" t="s">
        <v>700</v>
      </c>
      <c r="Q66" s="161" t="s">
        <v>41</v>
      </c>
      <c r="R66" s="161" t="s">
        <v>48</v>
      </c>
      <c r="S66" s="161" t="s">
        <v>47</v>
      </c>
      <c r="T66" s="162" t="s">
        <v>815</v>
      </c>
    </row>
    <row r="67">
      <c r="A67" s="43" t="s">
        <v>816</v>
      </c>
      <c r="B67" s="44">
        <v>1.0</v>
      </c>
      <c r="C67" s="45">
        <v>158.0</v>
      </c>
      <c r="D67" s="44">
        <v>100.0</v>
      </c>
      <c r="E67" s="44">
        <v>40.0</v>
      </c>
      <c r="F67" s="46">
        <v>38.0</v>
      </c>
      <c r="H67" s="81"/>
      <c r="J67" s="11" t="s">
        <v>817</v>
      </c>
      <c r="K67" s="11" t="s">
        <v>817</v>
      </c>
      <c r="L67" s="11" t="s">
        <v>817</v>
      </c>
      <c r="M67" s="37"/>
      <c r="O67" s="81"/>
      <c r="T67" s="162"/>
    </row>
    <row r="68">
      <c r="A68" s="43" t="s">
        <v>702</v>
      </c>
      <c r="B68" s="44">
        <v>2.0</v>
      </c>
      <c r="C68" s="44">
        <v>88.0</v>
      </c>
      <c r="D68" s="44">
        <v>117.0</v>
      </c>
      <c r="E68" s="44">
        <v>57.0</v>
      </c>
      <c r="F68" s="46">
        <v>91.0</v>
      </c>
      <c r="H68" s="43" t="s">
        <v>816</v>
      </c>
      <c r="I68" s="44">
        <v>1.0</v>
      </c>
      <c r="J68" s="163">
        <f t="shared" ref="J68:L68" si="7">C67/$M$64</f>
        <v>0.5939849624</v>
      </c>
      <c r="K68" s="163">
        <f t="shared" si="7"/>
        <v>0.3759398496</v>
      </c>
      <c r="L68" s="163">
        <f t="shared" si="7"/>
        <v>0.1503759398</v>
      </c>
      <c r="M68" s="164">
        <f t="shared" ref="M68:M74" si="9">AVERAGE(J68:L68)</f>
        <v>0.373433584</v>
      </c>
      <c r="O68" s="160" t="s">
        <v>816</v>
      </c>
      <c r="P68" s="161">
        <v>1.0</v>
      </c>
      <c r="Q68" s="100">
        <f t="shared" ref="Q68:Q73" si="10">J68-$J$74</f>
        <v>0.2243107769</v>
      </c>
      <c r="R68" s="100">
        <f t="shared" ref="R68:R73" si="11">K68-$K$74</f>
        <v>0.03947368421</v>
      </c>
      <c r="S68" s="100">
        <f t="shared" ref="S68:S73" si="12">L68-$L$74</f>
        <v>-0.126566416</v>
      </c>
      <c r="T68" s="110">
        <f t="shared" ref="T68:T74" si="13">AVERAGE(Q68:S68)</f>
        <v>0.04573934837</v>
      </c>
    </row>
    <row r="69">
      <c r="A69" s="43" t="s">
        <v>703</v>
      </c>
      <c r="B69" s="44">
        <v>3.0</v>
      </c>
      <c r="C69" s="44">
        <v>67.0</v>
      </c>
      <c r="D69" s="44">
        <v>72.0</v>
      </c>
      <c r="E69" s="44">
        <v>93.0</v>
      </c>
      <c r="F69" s="46">
        <v>103.0</v>
      </c>
      <c r="H69" s="43" t="s">
        <v>702</v>
      </c>
      <c r="I69" s="44">
        <v>2.0</v>
      </c>
      <c r="J69" s="163">
        <f t="shared" ref="J69:L69" si="8">C68/$M$64</f>
        <v>0.3308270677</v>
      </c>
      <c r="K69" s="163">
        <f t="shared" si="8"/>
        <v>0.4398496241</v>
      </c>
      <c r="L69" s="163">
        <f t="shared" si="8"/>
        <v>0.2142857143</v>
      </c>
      <c r="M69" s="164">
        <f t="shared" si="9"/>
        <v>0.328320802</v>
      </c>
      <c r="O69" s="160" t="s">
        <v>702</v>
      </c>
      <c r="P69" s="161">
        <v>2.0</v>
      </c>
      <c r="Q69" s="100">
        <f t="shared" si="10"/>
        <v>-0.03884711779</v>
      </c>
      <c r="R69" s="100">
        <f t="shared" si="11"/>
        <v>0.1033834586</v>
      </c>
      <c r="S69" s="100">
        <f t="shared" si="12"/>
        <v>-0.0626566416</v>
      </c>
      <c r="T69" s="110">
        <f t="shared" si="13"/>
        <v>0.000626566416</v>
      </c>
    </row>
    <row r="70">
      <c r="A70" s="43" t="s">
        <v>704</v>
      </c>
      <c r="B70" s="44">
        <v>4.0</v>
      </c>
      <c r="C70" s="44">
        <v>109.0</v>
      </c>
      <c r="D70" s="44">
        <v>87.0</v>
      </c>
      <c r="E70" s="44">
        <v>92.0</v>
      </c>
      <c r="F70" s="46">
        <v>67.0</v>
      </c>
      <c r="H70" s="43" t="s">
        <v>703</v>
      </c>
      <c r="I70" s="44">
        <v>3.0</v>
      </c>
      <c r="J70" s="163">
        <f t="shared" ref="J70:L70" si="14">C69/$M$64</f>
        <v>0.2518796992</v>
      </c>
      <c r="K70" s="163">
        <f t="shared" si="14"/>
        <v>0.2706766917</v>
      </c>
      <c r="L70" s="163">
        <f t="shared" si="14"/>
        <v>0.3496240602</v>
      </c>
      <c r="M70" s="164">
        <f t="shared" si="9"/>
        <v>0.290726817</v>
      </c>
      <c r="O70" s="160" t="s">
        <v>703</v>
      </c>
      <c r="P70" s="161">
        <v>3.0</v>
      </c>
      <c r="Q70" s="100">
        <f t="shared" si="10"/>
        <v>-0.1177944862</v>
      </c>
      <c r="R70" s="100">
        <f t="shared" si="11"/>
        <v>-0.06578947368</v>
      </c>
      <c r="S70" s="100">
        <f t="shared" si="12"/>
        <v>0.07268170426</v>
      </c>
      <c r="T70" s="110">
        <f t="shared" si="13"/>
        <v>-0.03696741855</v>
      </c>
    </row>
    <row r="71">
      <c r="A71" s="43" t="s">
        <v>705</v>
      </c>
      <c r="B71" s="44">
        <v>5.0</v>
      </c>
      <c r="C71" s="44">
        <v>82.0</v>
      </c>
      <c r="D71" s="44">
        <v>75.0</v>
      </c>
      <c r="E71" s="44">
        <v>77.0</v>
      </c>
      <c r="F71" s="46">
        <v>114.0</v>
      </c>
      <c r="H71" s="43" t="s">
        <v>704</v>
      </c>
      <c r="I71" s="44">
        <v>4.0</v>
      </c>
      <c r="J71" s="163">
        <f t="shared" ref="J71:L71" si="15">C70/$M$64</f>
        <v>0.4097744361</v>
      </c>
      <c r="K71" s="163">
        <f t="shared" si="15"/>
        <v>0.3270676692</v>
      </c>
      <c r="L71" s="163">
        <f t="shared" si="15"/>
        <v>0.3458646617</v>
      </c>
      <c r="M71" s="164">
        <f t="shared" si="9"/>
        <v>0.3609022556</v>
      </c>
      <c r="O71" s="160" t="s">
        <v>704</v>
      </c>
      <c r="P71" s="161">
        <v>4.0</v>
      </c>
      <c r="Q71" s="100">
        <f t="shared" si="10"/>
        <v>0.04010025063</v>
      </c>
      <c r="R71" s="100">
        <f t="shared" si="11"/>
        <v>-0.009398496241</v>
      </c>
      <c r="S71" s="100">
        <f t="shared" si="12"/>
        <v>0.06892230576</v>
      </c>
      <c r="T71" s="110">
        <f t="shared" si="13"/>
        <v>0.03320802005</v>
      </c>
    </row>
    <row r="72">
      <c r="A72" s="43" t="s">
        <v>706</v>
      </c>
      <c r="B72" s="44">
        <v>6.0</v>
      </c>
      <c r="C72" s="44">
        <v>86.0</v>
      </c>
      <c r="D72" s="44">
        <v>86.0</v>
      </c>
      <c r="E72" s="44">
        <v>83.0</v>
      </c>
      <c r="F72" s="46">
        <v>95.0</v>
      </c>
      <c r="H72" s="43" t="s">
        <v>705</v>
      </c>
      <c r="I72" s="44">
        <v>5.0</v>
      </c>
      <c r="J72" s="163">
        <f t="shared" ref="J72:L72" si="16">C71/$M$64</f>
        <v>0.3082706767</v>
      </c>
      <c r="K72" s="163">
        <f t="shared" si="16"/>
        <v>0.2819548872</v>
      </c>
      <c r="L72" s="163">
        <f t="shared" si="16"/>
        <v>0.2894736842</v>
      </c>
      <c r="M72" s="164">
        <f t="shared" si="9"/>
        <v>0.2932330827</v>
      </c>
      <c r="O72" s="160" t="s">
        <v>705</v>
      </c>
      <c r="P72" s="161">
        <v>5.0</v>
      </c>
      <c r="Q72" s="100">
        <f t="shared" si="10"/>
        <v>-0.06140350877</v>
      </c>
      <c r="R72" s="100">
        <f t="shared" si="11"/>
        <v>-0.0545112782</v>
      </c>
      <c r="S72" s="100">
        <f t="shared" si="12"/>
        <v>0.01253132832</v>
      </c>
      <c r="T72" s="110">
        <f t="shared" si="13"/>
        <v>-0.03446115288</v>
      </c>
    </row>
    <row r="73">
      <c r="A73" s="47"/>
      <c r="B73" s="23"/>
      <c r="C73" s="23"/>
      <c r="D73" s="23"/>
      <c r="E73" s="23"/>
      <c r="F73" s="16"/>
      <c r="H73" s="43" t="s">
        <v>706</v>
      </c>
      <c r="I73" s="44">
        <v>6.0</v>
      </c>
      <c r="J73" s="163">
        <f t="shared" ref="J73:L73" si="17">C72/$M$64</f>
        <v>0.3233082707</v>
      </c>
      <c r="K73" s="163">
        <f t="shared" si="17"/>
        <v>0.3233082707</v>
      </c>
      <c r="L73" s="163">
        <f t="shared" si="17"/>
        <v>0.3120300752</v>
      </c>
      <c r="M73" s="164">
        <f t="shared" si="9"/>
        <v>0.3195488722</v>
      </c>
      <c r="O73" s="160" t="s">
        <v>706</v>
      </c>
      <c r="P73" s="161">
        <v>6.0</v>
      </c>
      <c r="Q73" s="100">
        <f t="shared" si="10"/>
        <v>-0.04636591479</v>
      </c>
      <c r="R73" s="100">
        <f t="shared" si="11"/>
        <v>-0.01315789474</v>
      </c>
      <c r="S73" s="100">
        <f t="shared" si="12"/>
        <v>0.0350877193</v>
      </c>
      <c r="T73" s="110">
        <f t="shared" si="13"/>
        <v>-0.008145363409</v>
      </c>
    </row>
    <row r="74">
      <c r="H74" s="59" t="s">
        <v>815</v>
      </c>
      <c r="I74" s="23"/>
      <c r="J74" s="135">
        <f t="shared" ref="J74:L74" si="18">AVERAGE(J68:J73)</f>
        <v>0.3696741855</v>
      </c>
      <c r="K74" s="135">
        <f t="shared" si="18"/>
        <v>0.3364661654</v>
      </c>
      <c r="L74" s="135">
        <f t="shared" si="18"/>
        <v>0.2769423559</v>
      </c>
      <c r="M74" s="164">
        <f t="shared" si="9"/>
        <v>0.3276942356</v>
      </c>
      <c r="O74" s="165" t="s">
        <v>815</v>
      </c>
      <c r="P74" s="23"/>
      <c r="Q74" s="135">
        <f t="shared" ref="Q74:S74" si="19">AVERAGE(Q68:Q73)</f>
        <v>0</v>
      </c>
      <c r="R74" s="135">
        <f t="shared" si="19"/>
        <v>0</v>
      </c>
      <c r="S74" s="135">
        <f t="shared" si="19"/>
        <v>0</v>
      </c>
      <c r="T74" s="119">
        <f t="shared" si="13"/>
        <v>0</v>
      </c>
    </row>
    <row r="77">
      <c r="A77" s="43"/>
      <c r="B77" s="44"/>
      <c r="H77" s="79" t="s">
        <v>818</v>
      </c>
      <c r="I77" s="8"/>
      <c r="J77" s="8"/>
      <c r="K77" s="8"/>
      <c r="L77" s="8"/>
      <c r="M77" s="34"/>
    </row>
    <row r="78">
      <c r="A78" s="43"/>
      <c r="B78" s="44"/>
      <c r="H78" s="160" t="s">
        <v>699</v>
      </c>
      <c r="I78" s="161" t="s">
        <v>700</v>
      </c>
      <c r="J78" s="161" t="s">
        <v>41</v>
      </c>
      <c r="K78" s="161" t="s">
        <v>48</v>
      </c>
      <c r="L78" s="161" t="s">
        <v>47</v>
      </c>
      <c r="M78" s="162" t="s">
        <v>815</v>
      </c>
    </row>
    <row r="79">
      <c r="A79" s="43"/>
      <c r="B79" s="44"/>
      <c r="H79" s="81"/>
      <c r="M79" s="162"/>
    </row>
    <row r="80">
      <c r="A80" s="43"/>
      <c r="B80" s="44"/>
      <c r="H80" s="160" t="s">
        <v>816</v>
      </c>
      <c r="I80" s="161">
        <v>1.0</v>
      </c>
      <c r="J80" s="100">
        <f>Q68-T68</f>
        <v>0.1785714286</v>
      </c>
      <c r="K80" s="100">
        <f t="shared" ref="K80:L80" si="20">R68-$T$68</f>
        <v>-0.00626566416</v>
      </c>
      <c r="L80" s="100">
        <f t="shared" si="20"/>
        <v>-0.1723057644</v>
      </c>
      <c r="M80" s="110">
        <f t="shared" ref="M80:M86" si="22">AVERAGE(J80:L80)</f>
        <v>0</v>
      </c>
    </row>
    <row r="81">
      <c r="A81" s="43"/>
      <c r="B81" s="44"/>
      <c r="H81" s="160" t="s">
        <v>702</v>
      </c>
      <c r="I81" s="161">
        <v>2.0</v>
      </c>
      <c r="J81" s="100">
        <f t="shared" ref="J81:L81" si="21">Q69-$T$69</f>
        <v>-0.03947368421</v>
      </c>
      <c r="K81" s="100">
        <f t="shared" si="21"/>
        <v>0.1027568922</v>
      </c>
      <c r="L81" s="100">
        <f t="shared" si="21"/>
        <v>-0.06328320802</v>
      </c>
      <c r="M81" s="110">
        <f t="shared" si="22"/>
        <v>0</v>
      </c>
    </row>
    <row r="82">
      <c r="A82" s="43"/>
      <c r="B82" s="44"/>
      <c r="H82" s="160" t="s">
        <v>703</v>
      </c>
      <c r="I82" s="161">
        <v>3.0</v>
      </c>
      <c r="J82" s="100">
        <f>Q70-T70</f>
        <v>-0.08082706767</v>
      </c>
      <c r="K82" s="100">
        <f t="shared" ref="K82:L82" si="23">R70-$T$70</f>
        <v>-0.02882205514</v>
      </c>
      <c r="L82" s="100">
        <f t="shared" si="23"/>
        <v>0.1096491228</v>
      </c>
      <c r="M82" s="110">
        <f t="shared" si="22"/>
        <v>0</v>
      </c>
    </row>
    <row r="83">
      <c r="H83" s="160" t="s">
        <v>704</v>
      </c>
      <c r="I83" s="161">
        <v>4.0</v>
      </c>
      <c r="J83" s="100">
        <f t="shared" ref="J83:L83" si="24">Q71-$T$71</f>
        <v>0.006892230576</v>
      </c>
      <c r="K83" s="100">
        <f t="shared" si="24"/>
        <v>-0.04260651629</v>
      </c>
      <c r="L83" s="100">
        <f t="shared" si="24"/>
        <v>0.03571428571</v>
      </c>
      <c r="M83" s="110">
        <f t="shared" si="22"/>
        <v>0</v>
      </c>
    </row>
    <row r="84">
      <c r="H84" s="160" t="s">
        <v>705</v>
      </c>
      <c r="I84" s="161">
        <v>5.0</v>
      </c>
      <c r="J84" s="100">
        <f t="shared" ref="J84:L84" si="25">Q72-$T$72</f>
        <v>-0.02694235589</v>
      </c>
      <c r="K84" s="100">
        <f t="shared" si="25"/>
        <v>-0.02005012531</v>
      </c>
      <c r="L84" s="100">
        <f t="shared" si="25"/>
        <v>0.0469924812</v>
      </c>
      <c r="M84" s="110">
        <f t="shared" si="22"/>
        <v>0</v>
      </c>
    </row>
    <row r="85">
      <c r="H85" s="160" t="s">
        <v>706</v>
      </c>
      <c r="I85" s="161">
        <v>6.0</v>
      </c>
      <c r="J85" s="100">
        <f t="shared" ref="J85:L85" si="26">Q73-$T$73</f>
        <v>-0.03822055138</v>
      </c>
      <c r="K85" s="100">
        <f t="shared" si="26"/>
        <v>-0.005012531328</v>
      </c>
      <c r="L85" s="100">
        <f t="shared" si="26"/>
        <v>0.04323308271</v>
      </c>
      <c r="M85" s="110">
        <f t="shared" si="22"/>
        <v>0</v>
      </c>
    </row>
    <row r="86">
      <c r="A86" s="113"/>
      <c r="B86" s="166"/>
      <c r="C86" s="166"/>
      <c r="D86" s="166"/>
      <c r="E86" s="166"/>
      <c r="H86" s="165" t="s">
        <v>815</v>
      </c>
      <c r="I86" s="23"/>
      <c r="J86" s="135">
        <f>Q74-T74</f>
        <v>0</v>
      </c>
      <c r="K86" s="135">
        <f t="shared" ref="K86:L86" si="27">AVERAGE(K80:K85)</f>
        <v>0</v>
      </c>
      <c r="L86" s="135">
        <f t="shared" si="27"/>
        <v>0</v>
      </c>
      <c r="M86" s="119">
        <f t="shared" si="22"/>
        <v>0</v>
      </c>
    </row>
    <row r="87">
      <c r="A87" s="166"/>
      <c r="B87" s="166"/>
      <c r="C87" s="166"/>
      <c r="D87" s="166"/>
      <c r="E87" s="113"/>
    </row>
    <row r="88">
      <c r="A88" s="166"/>
      <c r="B88" s="113"/>
      <c r="C88" s="113"/>
      <c r="D88" s="113"/>
      <c r="E88" s="113"/>
      <c r="H88" s="79" t="s">
        <v>819</v>
      </c>
      <c r="I88" s="8"/>
      <c r="J88" s="8"/>
      <c r="K88" s="34"/>
    </row>
    <row r="89">
      <c r="A89" s="166"/>
      <c r="B89" s="166"/>
      <c r="C89" s="166"/>
      <c r="D89" s="166"/>
      <c r="E89" s="113"/>
      <c r="H89" s="160" t="s">
        <v>699</v>
      </c>
      <c r="I89" s="161" t="s">
        <v>41</v>
      </c>
      <c r="J89" s="161" t="s">
        <v>48</v>
      </c>
      <c r="K89" s="162" t="s">
        <v>47</v>
      </c>
      <c r="M89" s="161"/>
    </row>
    <row r="90">
      <c r="A90" s="166"/>
      <c r="B90" s="113"/>
      <c r="C90" s="113"/>
      <c r="D90" s="113"/>
      <c r="E90" s="113"/>
      <c r="H90" s="81"/>
      <c r="K90" s="13"/>
      <c r="M90" s="161"/>
    </row>
    <row r="91">
      <c r="A91" s="166"/>
      <c r="B91" s="166"/>
      <c r="C91" s="166"/>
      <c r="D91" s="166"/>
      <c r="E91" s="113"/>
      <c r="H91" s="160" t="s">
        <v>816</v>
      </c>
      <c r="I91" s="167" t="s">
        <v>820</v>
      </c>
      <c r="K91" s="37" t="s">
        <v>821</v>
      </c>
    </row>
    <row r="92">
      <c r="A92" s="166"/>
      <c r="B92" s="113"/>
      <c r="C92" s="113"/>
      <c r="D92" s="113"/>
      <c r="E92" s="113"/>
      <c r="H92" s="160" t="s">
        <v>702</v>
      </c>
      <c r="J92" s="167" t="s">
        <v>820</v>
      </c>
      <c r="K92" s="37" t="s">
        <v>821</v>
      </c>
    </row>
    <row r="93">
      <c r="A93" s="166"/>
      <c r="B93" s="168"/>
      <c r="C93" s="168"/>
      <c r="D93" s="168"/>
      <c r="E93" s="113"/>
      <c r="H93" s="160" t="s">
        <v>703</v>
      </c>
      <c r="I93" s="11" t="s">
        <v>821</v>
      </c>
      <c r="J93" s="11" t="s">
        <v>822</v>
      </c>
      <c r="K93" s="169" t="s">
        <v>820</v>
      </c>
    </row>
    <row r="94">
      <c r="A94" s="113"/>
      <c r="B94" s="113"/>
      <c r="C94" s="113"/>
      <c r="D94" s="113"/>
      <c r="E94" s="113"/>
      <c r="H94" s="160" t="s">
        <v>704</v>
      </c>
      <c r="J94" s="11" t="s">
        <v>822</v>
      </c>
      <c r="K94" s="37"/>
    </row>
    <row r="95">
      <c r="A95" s="166"/>
      <c r="B95" s="166"/>
      <c r="C95" s="166"/>
      <c r="D95" s="166"/>
      <c r="E95" s="113"/>
      <c r="H95" s="160" t="s">
        <v>705</v>
      </c>
      <c r="K95" s="169" t="s">
        <v>823</v>
      </c>
    </row>
    <row r="96">
      <c r="A96" s="166"/>
      <c r="B96" s="113"/>
      <c r="C96" s="113"/>
      <c r="D96" s="113"/>
      <c r="E96" s="113"/>
      <c r="H96" s="160" t="s">
        <v>706</v>
      </c>
      <c r="I96" s="167" t="s">
        <v>822</v>
      </c>
      <c r="K96" s="37"/>
    </row>
    <row r="97">
      <c r="A97" s="166"/>
      <c r="B97" s="166"/>
      <c r="C97" s="166"/>
      <c r="D97" s="166"/>
      <c r="E97" s="113"/>
      <c r="H97" s="165" t="s">
        <v>815</v>
      </c>
      <c r="I97" s="23"/>
      <c r="J97" s="23"/>
      <c r="K97" s="16"/>
    </row>
    <row r="98">
      <c r="A98" s="166"/>
      <c r="B98" s="113"/>
      <c r="C98" s="113"/>
      <c r="D98" s="113"/>
      <c r="E98" s="113"/>
    </row>
    <row r="99">
      <c r="A99" s="166"/>
      <c r="B99" s="166"/>
      <c r="C99" s="166"/>
      <c r="D99" s="166"/>
      <c r="E99" s="113"/>
    </row>
    <row r="100">
      <c r="A100" s="113"/>
      <c r="B100" s="113"/>
      <c r="C100" s="113"/>
      <c r="D100" s="113"/>
      <c r="E100" s="113"/>
    </row>
  </sheetData>
  <mergeCells count="30">
    <mergeCell ref="H12:I12"/>
    <mergeCell ref="J12:K12"/>
    <mergeCell ref="D5:D6"/>
    <mergeCell ref="B11:C11"/>
    <mergeCell ref="D11:E11"/>
    <mergeCell ref="H11:I11"/>
    <mergeCell ref="J11:K11"/>
    <mergeCell ref="B12:C12"/>
    <mergeCell ref="D12:E12"/>
    <mergeCell ref="C22:C23"/>
    <mergeCell ref="C24:C25"/>
    <mergeCell ref="D24:D25"/>
    <mergeCell ref="B13:C13"/>
    <mergeCell ref="D13:E13"/>
    <mergeCell ref="D22:D23"/>
    <mergeCell ref="F22:G22"/>
    <mergeCell ref="H22:I22"/>
    <mergeCell ref="F23:G23"/>
    <mergeCell ref="H23:I23"/>
    <mergeCell ref="H32:I32"/>
    <mergeCell ref="G52:H52"/>
    <mergeCell ref="I52:J52"/>
    <mergeCell ref="K52:L52"/>
    <mergeCell ref="F24:G24"/>
    <mergeCell ref="H24:I24"/>
    <mergeCell ref="F30:G30"/>
    <mergeCell ref="H30:I30"/>
    <mergeCell ref="F31:G31"/>
    <mergeCell ref="H31:I31"/>
    <mergeCell ref="F32:G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88"/>
    <col customWidth="1" min="4" max="4" width="54.13"/>
    <col customWidth="1" hidden="1" min="6" max="6" width="30.38"/>
  </cols>
  <sheetData>
    <row r="1">
      <c r="A1" s="170" t="s">
        <v>12</v>
      </c>
      <c r="B1" s="171" t="s">
        <v>797</v>
      </c>
      <c r="C1" s="171" t="s">
        <v>798</v>
      </c>
      <c r="D1" s="170" t="s">
        <v>13</v>
      </c>
      <c r="E1" s="171" t="s">
        <v>824</v>
      </c>
      <c r="F1" s="170" t="s">
        <v>19</v>
      </c>
      <c r="G1" s="171" t="s">
        <v>802</v>
      </c>
      <c r="H1" s="171" t="s">
        <v>803</v>
      </c>
      <c r="I1" s="11" t="s">
        <v>825</v>
      </c>
      <c r="J1" s="172"/>
      <c r="K1" s="172"/>
      <c r="M1" s="170" t="s">
        <v>12</v>
      </c>
      <c r="N1" s="171" t="s">
        <v>797</v>
      </c>
      <c r="O1" s="171" t="s">
        <v>798</v>
      </c>
      <c r="P1" s="170" t="s">
        <v>13</v>
      </c>
      <c r="Q1" s="171" t="s">
        <v>824</v>
      </c>
      <c r="R1" s="170" t="s">
        <v>19</v>
      </c>
      <c r="S1" s="171" t="s">
        <v>802</v>
      </c>
      <c r="T1" s="171" t="s">
        <v>803</v>
      </c>
      <c r="U1" s="11" t="s">
        <v>825</v>
      </c>
      <c r="V1" s="172"/>
      <c r="W1" s="172"/>
      <c r="Y1" s="170" t="s">
        <v>12</v>
      </c>
      <c r="Z1" s="171" t="s">
        <v>675</v>
      </c>
      <c r="AA1" s="171" t="s">
        <v>798</v>
      </c>
      <c r="AB1" s="170" t="s">
        <v>13</v>
      </c>
      <c r="AC1" s="171" t="s">
        <v>824</v>
      </c>
      <c r="AD1" s="170" t="s">
        <v>21</v>
      </c>
      <c r="AE1" s="171" t="s">
        <v>802</v>
      </c>
      <c r="AF1" s="171" t="s">
        <v>803</v>
      </c>
      <c r="AG1" s="11" t="s">
        <v>825</v>
      </c>
      <c r="AJ1" s="172"/>
      <c r="AK1" s="172"/>
    </row>
    <row r="2">
      <c r="A2" s="74" t="s">
        <v>39</v>
      </c>
      <c r="D2" s="74" t="s">
        <v>40</v>
      </c>
      <c r="F2" s="74"/>
      <c r="I2" s="11">
        <v>0.0</v>
      </c>
      <c r="J2" s="173"/>
      <c r="K2" s="172"/>
      <c r="M2" s="74" t="s">
        <v>39</v>
      </c>
      <c r="N2" s="11">
        <v>2.0</v>
      </c>
      <c r="P2" s="74" t="s">
        <v>40</v>
      </c>
      <c r="Q2" s="11">
        <v>1.0</v>
      </c>
      <c r="R2" s="74" t="s">
        <v>42</v>
      </c>
      <c r="U2" s="11">
        <v>1.0</v>
      </c>
      <c r="V2" s="173"/>
      <c r="W2" s="172"/>
      <c r="Y2" s="74" t="s">
        <v>39</v>
      </c>
      <c r="Z2" s="11">
        <v>1.0</v>
      </c>
      <c r="AB2" s="74" t="s">
        <v>40</v>
      </c>
      <c r="AD2" s="74"/>
      <c r="AG2" s="11">
        <v>0.0</v>
      </c>
      <c r="AK2" s="172"/>
    </row>
    <row r="3">
      <c r="A3" s="74" t="s">
        <v>53</v>
      </c>
      <c r="B3" s="11">
        <v>1.0</v>
      </c>
      <c r="D3" s="74" t="s">
        <v>54</v>
      </c>
      <c r="E3" s="11">
        <v>1.0</v>
      </c>
      <c r="F3" s="74"/>
      <c r="I3" s="11">
        <v>1.0</v>
      </c>
      <c r="J3" s="173"/>
      <c r="K3" s="173"/>
      <c r="M3" s="74" t="s">
        <v>53</v>
      </c>
      <c r="N3" s="11">
        <v>1.0</v>
      </c>
      <c r="P3" s="74" t="s">
        <v>54</v>
      </c>
      <c r="Q3" s="11">
        <v>1.0</v>
      </c>
      <c r="R3" s="74"/>
      <c r="U3" s="11">
        <v>1.0</v>
      </c>
      <c r="V3" s="173"/>
      <c r="W3" s="173"/>
      <c r="Y3" s="74" t="s">
        <v>53</v>
      </c>
      <c r="Z3" s="11">
        <v>1.0</v>
      </c>
      <c r="AB3" s="74" t="s">
        <v>54</v>
      </c>
      <c r="AC3" s="11">
        <v>1.0</v>
      </c>
      <c r="AD3" s="74" t="s">
        <v>55</v>
      </c>
      <c r="AE3" s="11">
        <v>2.0</v>
      </c>
      <c r="AG3" s="11">
        <v>2.0</v>
      </c>
      <c r="AK3" s="172"/>
    </row>
    <row r="4">
      <c r="A4" s="74" t="s">
        <v>65</v>
      </c>
      <c r="B4" s="11">
        <v>1.0</v>
      </c>
      <c r="D4" s="74" t="s">
        <v>66</v>
      </c>
      <c r="E4" s="11">
        <v>1.0</v>
      </c>
      <c r="F4" s="74"/>
      <c r="I4" s="11">
        <v>1.0</v>
      </c>
      <c r="J4" s="173"/>
      <c r="K4" s="173"/>
      <c r="M4" s="74" t="s">
        <v>65</v>
      </c>
      <c r="N4" s="11">
        <v>1.0</v>
      </c>
      <c r="P4" s="74" t="s">
        <v>66</v>
      </c>
      <c r="Q4" s="11">
        <v>1.0</v>
      </c>
      <c r="R4" s="74" t="s">
        <v>55</v>
      </c>
      <c r="S4" s="11">
        <v>2.0</v>
      </c>
      <c r="U4" s="11">
        <v>2.0</v>
      </c>
      <c r="V4" s="173"/>
      <c r="W4" s="173"/>
      <c r="Y4" s="74" t="s">
        <v>65</v>
      </c>
      <c r="Z4" s="11">
        <v>1.0</v>
      </c>
      <c r="AB4" s="74" t="s">
        <v>66</v>
      </c>
      <c r="AD4" s="74"/>
      <c r="AG4" s="11">
        <v>0.0</v>
      </c>
      <c r="AK4" s="172"/>
    </row>
    <row r="5">
      <c r="A5" s="74" t="s">
        <v>71</v>
      </c>
      <c r="B5" s="11">
        <v>1.0</v>
      </c>
      <c r="D5" s="74" t="s">
        <v>72</v>
      </c>
      <c r="E5" s="11">
        <v>1.0</v>
      </c>
      <c r="F5" s="74" t="s">
        <v>55</v>
      </c>
      <c r="G5" s="11">
        <v>2.0</v>
      </c>
      <c r="I5" s="11">
        <v>2.0</v>
      </c>
      <c r="J5" s="172"/>
      <c r="K5" s="172"/>
      <c r="M5" s="74" t="s">
        <v>71</v>
      </c>
      <c r="N5" s="11">
        <v>1.0</v>
      </c>
      <c r="P5" s="74" t="s">
        <v>72</v>
      </c>
      <c r="Q5" s="11">
        <v>1.0</v>
      </c>
      <c r="R5" s="74"/>
      <c r="U5" s="11">
        <v>1.0</v>
      </c>
      <c r="V5" s="172"/>
      <c r="W5" s="172"/>
      <c r="Y5" s="74" t="s">
        <v>71</v>
      </c>
      <c r="Z5" s="11">
        <v>1.0</v>
      </c>
      <c r="AB5" s="74" t="s">
        <v>72</v>
      </c>
      <c r="AC5" s="11">
        <v>1.0</v>
      </c>
      <c r="AD5" s="74"/>
      <c r="AG5" s="11">
        <v>1.0</v>
      </c>
      <c r="AK5" s="172"/>
    </row>
    <row r="6">
      <c r="A6" s="74" t="s">
        <v>80</v>
      </c>
      <c r="D6" s="74" t="s">
        <v>81</v>
      </c>
      <c r="F6" s="74"/>
      <c r="I6" s="11">
        <v>0.0</v>
      </c>
      <c r="J6" s="173"/>
      <c r="K6" s="172"/>
      <c r="M6" s="74" t="s">
        <v>80</v>
      </c>
      <c r="N6" s="11">
        <v>1.0</v>
      </c>
      <c r="P6" s="74" t="s">
        <v>81</v>
      </c>
      <c r="Q6" s="11">
        <v>1.0</v>
      </c>
      <c r="R6" s="74" t="s">
        <v>82</v>
      </c>
      <c r="S6" s="11">
        <v>2.0</v>
      </c>
      <c r="T6" s="11">
        <v>3.0</v>
      </c>
      <c r="U6" s="11">
        <v>3.0</v>
      </c>
      <c r="V6" s="173"/>
      <c r="W6" s="172"/>
      <c r="Y6" s="74" t="s">
        <v>80</v>
      </c>
      <c r="Z6" s="11">
        <v>2.0</v>
      </c>
      <c r="AB6" s="74" t="s">
        <v>81</v>
      </c>
      <c r="AD6" s="74"/>
      <c r="AG6" s="11">
        <v>0.0</v>
      </c>
      <c r="AK6" s="172"/>
    </row>
    <row r="7">
      <c r="A7" s="74" t="s">
        <v>71</v>
      </c>
      <c r="B7" s="11">
        <v>1.0</v>
      </c>
      <c r="D7" s="74" t="s">
        <v>87</v>
      </c>
      <c r="E7" s="11">
        <v>1.0</v>
      </c>
      <c r="F7" s="74" t="s">
        <v>42</v>
      </c>
      <c r="I7" s="11">
        <v>1.0</v>
      </c>
      <c r="J7" s="173"/>
      <c r="K7" s="172"/>
      <c r="M7" s="74" t="s">
        <v>71</v>
      </c>
      <c r="N7" s="11">
        <v>1.0</v>
      </c>
      <c r="P7" s="74" t="s">
        <v>87</v>
      </c>
      <c r="Q7" s="11">
        <v>1.0</v>
      </c>
      <c r="R7" s="74"/>
      <c r="U7" s="11">
        <v>1.0</v>
      </c>
      <c r="V7" s="173"/>
      <c r="W7" s="172"/>
      <c r="Y7" s="74" t="s">
        <v>71</v>
      </c>
      <c r="Z7" s="11">
        <v>1.0</v>
      </c>
      <c r="AB7" s="74" t="s">
        <v>87</v>
      </c>
      <c r="AC7" s="11">
        <v>1.0</v>
      </c>
      <c r="AD7" s="74"/>
      <c r="AG7" s="11">
        <v>1.0</v>
      </c>
      <c r="AK7" s="172"/>
    </row>
    <row r="8">
      <c r="A8" s="74" t="s">
        <v>94</v>
      </c>
      <c r="B8" s="11">
        <v>1.0</v>
      </c>
      <c r="D8" s="74" t="s">
        <v>95</v>
      </c>
      <c r="E8" s="11">
        <v>1.0</v>
      </c>
      <c r="F8" s="74" t="s">
        <v>55</v>
      </c>
      <c r="G8" s="11">
        <v>2.0</v>
      </c>
      <c r="I8" s="11">
        <v>2.0</v>
      </c>
      <c r="J8" s="172"/>
      <c r="K8" s="172"/>
      <c r="M8" s="74" t="s">
        <v>94</v>
      </c>
      <c r="N8" s="11">
        <v>1.0</v>
      </c>
      <c r="P8" s="74" t="s">
        <v>95</v>
      </c>
      <c r="Q8" s="11">
        <v>1.0</v>
      </c>
      <c r="R8" s="74"/>
      <c r="U8" s="11">
        <v>1.0</v>
      </c>
      <c r="V8" s="172"/>
      <c r="W8" s="172"/>
      <c r="Y8" s="74" t="s">
        <v>94</v>
      </c>
      <c r="Z8" s="11">
        <v>2.0</v>
      </c>
      <c r="AB8" s="74" t="s">
        <v>95</v>
      </c>
      <c r="AD8" s="74"/>
      <c r="AG8" s="11">
        <v>0.0</v>
      </c>
      <c r="AK8" s="172"/>
    </row>
    <row r="9">
      <c r="A9" s="74" t="s">
        <v>102</v>
      </c>
      <c r="B9" s="11">
        <v>1.0</v>
      </c>
      <c r="D9" s="74" t="s">
        <v>66</v>
      </c>
      <c r="E9" s="11">
        <v>1.0</v>
      </c>
      <c r="F9" s="74" t="s">
        <v>82</v>
      </c>
      <c r="G9" s="11">
        <v>2.0</v>
      </c>
      <c r="H9" s="11">
        <v>3.0</v>
      </c>
      <c r="I9" s="11">
        <v>3.0</v>
      </c>
      <c r="J9" s="172"/>
      <c r="K9" s="172"/>
      <c r="M9" s="74" t="s">
        <v>102</v>
      </c>
      <c r="N9" s="11">
        <v>2.0</v>
      </c>
      <c r="P9" s="74" t="s">
        <v>66</v>
      </c>
      <c r="Q9" s="11">
        <v>1.0</v>
      </c>
      <c r="R9" s="74"/>
      <c r="U9" s="11">
        <v>1.0</v>
      </c>
      <c r="V9" s="172"/>
      <c r="W9" s="172"/>
      <c r="Y9" s="74" t="s">
        <v>102</v>
      </c>
      <c r="Z9" s="11">
        <v>2.0</v>
      </c>
      <c r="AB9" s="74" t="s">
        <v>66</v>
      </c>
      <c r="AD9" s="74"/>
      <c r="AG9" s="11">
        <v>0.0</v>
      </c>
      <c r="AK9" s="172"/>
    </row>
    <row r="10">
      <c r="A10" s="74" t="s">
        <v>107</v>
      </c>
      <c r="B10" s="11">
        <v>1.0</v>
      </c>
      <c r="D10" s="74" t="s">
        <v>108</v>
      </c>
      <c r="E10" s="11">
        <v>1.0</v>
      </c>
      <c r="F10" s="74" t="s">
        <v>55</v>
      </c>
      <c r="G10" s="11">
        <v>2.0</v>
      </c>
      <c r="I10" s="11">
        <v>2.0</v>
      </c>
      <c r="J10" s="174"/>
      <c r="K10" s="25"/>
      <c r="L10" s="27"/>
      <c r="M10" s="74" t="s">
        <v>107</v>
      </c>
      <c r="N10" s="11">
        <v>1.0</v>
      </c>
      <c r="P10" s="74" t="s">
        <v>108</v>
      </c>
      <c r="Q10" s="11">
        <v>1.0</v>
      </c>
      <c r="R10" s="74"/>
      <c r="U10" s="11">
        <v>1.0</v>
      </c>
      <c r="V10" s="174"/>
      <c r="W10" s="25"/>
      <c r="X10" s="27"/>
      <c r="Y10" s="74" t="s">
        <v>107</v>
      </c>
      <c r="Z10" s="11">
        <v>1.0</v>
      </c>
      <c r="AB10" s="74" t="s">
        <v>108</v>
      </c>
      <c r="AC10" s="11">
        <v>1.0</v>
      </c>
      <c r="AD10" s="74"/>
      <c r="AG10" s="11">
        <v>1.0</v>
      </c>
      <c r="AK10" s="172"/>
    </row>
    <row r="11">
      <c r="A11" s="74" t="s">
        <v>112</v>
      </c>
      <c r="D11" s="74" t="s">
        <v>41</v>
      </c>
      <c r="F11" s="74"/>
      <c r="I11" s="11">
        <v>0.0</v>
      </c>
      <c r="J11" s="175" t="s">
        <v>686</v>
      </c>
      <c r="K11" s="70">
        <v>1.0</v>
      </c>
      <c r="L11" s="176">
        <f>COUNTIF(E:E,E3)</f>
        <v>173</v>
      </c>
      <c r="M11" s="74" t="s">
        <v>112</v>
      </c>
      <c r="N11" s="11">
        <v>1.0</v>
      </c>
      <c r="P11" s="74" t="s">
        <v>41</v>
      </c>
      <c r="Q11" s="11">
        <v>1.0</v>
      </c>
      <c r="R11" s="74" t="s">
        <v>82</v>
      </c>
      <c r="S11" s="11">
        <v>2.0</v>
      </c>
      <c r="T11" s="11">
        <v>3.0</v>
      </c>
      <c r="U11" s="11">
        <v>3.0</v>
      </c>
      <c r="V11" s="175" t="s">
        <v>686</v>
      </c>
      <c r="W11" s="70">
        <v>1.0</v>
      </c>
      <c r="X11" s="176">
        <f>COUNT(Q2:Q288)</f>
        <v>193</v>
      </c>
      <c r="Y11" s="74" t="s">
        <v>112</v>
      </c>
      <c r="Z11" s="11">
        <v>2.0</v>
      </c>
      <c r="AB11" s="74" t="s">
        <v>41</v>
      </c>
      <c r="AD11" s="74"/>
      <c r="AG11" s="11">
        <v>0.0</v>
      </c>
      <c r="AK11" s="172"/>
    </row>
    <row r="12">
      <c r="A12" s="74" t="s">
        <v>114</v>
      </c>
      <c r="D12" s="74" t="s">
        <v>115</v>
      </c>
      <c r="F12" s="74"/>
      <c r="I12" s="11">
        <v>0.0</v>
      </c>
      <c r="J12" s="175" t="s">
        <v>681</v>
      </c>
      <c r="K12" s="70">
        <v>2.0</v>
      </c>
      <c r="L12" s="177">
        <f>COUNTIF(G:G,G5)</f>
        <v>57</v>
      </c>
      <c r="M12" s="74" t="s">
        <v>114</v>
      </c>
      <c r="N12" s="11">
        <v>1.0</v>
      </c>
      <c r="P12" s="74" t="s">
        <v>115</v>
      </c>
      <c r="R12" s="74" t="s">
        <v>77</v>
      </c>
      <c r="S12" s="11">
        <v>2.0</v>
      </c>
      <c r="U12" s="11">
        <v>2.0</v>
      </c>
      <c r="V12" s="175" t="s">
        <v>681</v>
      </c>
      <c r="W12" s="70">
        <v>2.0</v>
      </c>
      <c r="X12" s="177">
        <f>COUNT(S2:S289)</f>
        <v>76</v>
      </c>
      <c r="Y12" s="74" t="s">
        <v>114</v>
      </c>
      <c r="Z12" s="11">
        <v>2.0</v>
      </c>
      <c r="AB12" s="74" t="s">
        <v>115</v>
      </c>
      <c r="AD12" s="74"/>
      <c r="AG12" s="11">
        <v>0.0</v>
      </c>
      <c r="AJ12" s="172"/>
      <c r="AK12" s="172"/>
    </row>
    <row r="13">
      <c r="A13" s="74" t="s">
        <v>118</v>
      </c>
      <c r="B13" s="11">
        <v>1.0</v>
      </c>
      <c r="D13" s="74" t="s">
        <v>119</v>
      </c>
      <c r="F13" s="74"/>
      <c r="I13" s="11">
        <v>0.0</v>
      </c>
      <c r="J13" s="178" t="s">
        <v>683</v>
      </c>
      <c r="K13" s="179">
        <v>3.0</v>
      </c>
      <c r="L13" s="180">
        <f>COUNTIF(H:H,H9)</f>
        <v>28</v>
      </c>
      <c r="M13" s="74" t="s">
        <v>118</v>
      </c>
      <c r="N13" s="11">
        <v>1.0</v>
      </c>
      <c r="P13" s="74" t="s">
        <v>119</v>
      </c>
      <c r="Q13" s="11">
        <v>1.0</v>
      </c>
      <c r="R13" s="74" t="s">
        <v>77</v>
      </c>
      <c r="S13" s="11">
        <v>2.0</v>
      </c>
      <c r="U13" s="11">
        <v>2.0</v>
      </c>
      <c r="V13" s="178" t="s">
        <v>683</v>
      </c>
      <c r="W13" s="179">
        <v>3.0</v>
      </c>
      <c r="X13" s="180">
        <f>COUNT(T3:T287)</f>
        <v>29</v>
      </c>
      <c r="Y13" s="74" t="s">
        <v>118</v>
      </c>
      <c r="Z13" s="11">
        <v>1.0</v>
      </c>
      <c r="AB13" s="74" t="s">
        <v>119</v>
      </c>
      <c r="AD13" s="74"/>
      <c r="AG13" s="11">
        <v>0.0</v>
      </c>
      <c r="AL13" s="172"/>
    </row>
    <row r="14">
      <c r="A14" s="74"/>
      <c r="D14" s="74"/>
      <c r="F14" s="74"/>
      <c r="M14" s="74"/>
      <c r="P14" s="74"/>
      <c r="R14" s="74"/>
      <c r="Y14" s="74"/>
      <c r="AB14" s="74"/>
      <c r="AD14" s="74"/>
      <c r="AG14" s="11">
        <v>0.0</v>
      </c>
      <c r="AL14" s="172"/>
    </row>
    <row r="15">
      <c r="A15" s="74" t="s">
        <v>126</v>
      </c>
      <c r="B15" s="11">
        <v>1.0</v>
      </c>
      <c r="D15" s="74" t="s">
        <v>127</v>
      </c>
      <c r="E15" s="11">
        <v>1.0</v>
      </c>
      <c r="F15" s="74" t="s">
        <v>42</v>
      </c>
      <c r="I15" s="11">
        <v>1.0</v>
      </c>
      <c r="J15" s="133" t="s">
        <v>826</v>
      </c>
      <c r="K15" s="181">
        <v>1.0</v>
      </c>
      <c r="L15" s="27">
        <f>COUNTIF(B:B,B3)</f>
        <v>183</v>
      </c>
      <c r="M15" s="74" t="s">
        <v>126</v>
      </c>
      <c r="N15" s="11">
        <v>1.0</v>
      </c>
      <c r="P15" s="74" t="s">
        <v>127</v>
      </c>
      <c r="Q15" s="11">
        <v>1.0</v>
      </c>
      <c r="R15" s="74"/>
      <c r="U15" s="11">
        <v>1.0</v>
      </c>
      <c r="V15" s="133" t="s">
        <v>826</v>
      </c>
      <c r="W15" s="181">
        <v>1.0</v>
      </c>
      <c r="X15" s="27">
        <f>count(N2:N290)</f>
        <v>265</v>
      </c>
      <c r="Y15" s="74" t="s">
        <v>126</v>
      </c>
      <c r="Z15" s="11">
        <v>1.0</v>
      </c>
      <c r="AB15" s="74" t="s">
        <v>127</v>
      </c>
      <c r="AC15" s="11">
        <v>1.0</v>
      </c>
      <c r="AD15" s="74"/>
      <c r="AG15" s="11">
        <v>1.0</v>
      </c>
      <c r="AI15" s="174"/>
      <c r="AJ15" s="25"/>
      <c r="AK15" s="27"/>
      <c r="AL15" s="172"/>
    </row>
    <row r="16">
      <c r="A16" s="74" t="s">
        <v>131</v>
      </c>
      <c r="B16" s="11">
        <v>1.0</v>
      </c>
      <c r="D16" s="74" t="s">
        <v>132</v>
      </c>
      <c r="E16" s="11">
        <v>1.0</v>
      </c>
      <c r="F16" s="74"/>
      <c r="I16" s="11">
        <v>1.0</v>
      </c>
      <c r="J16" s="178" t="s">
        <v>679</v>
      </c>
      <c r="K16" s="179">
        <v>2.0</v>
      </c>
      <c r="L16" s="182"/>
      <c r="M16" s="74" t="s">
        <v>131</v>
      </c>
      <c r="N16" s="11">
        <v>1.0</v>
      </c>
      <c r="P16" s="74" t="s">
        <v>132</v>
      </c>
      <c r="Q16" s="11">
        <v>1.0</v>
      </c>
      <c r="R16" s="74" t="s">
        <v>82</v>
      </c>
      <c r="S16" s="11">
        <v>2.0</v>
      </c>
      <c r="T16" s="11">
        <v>3.0</v>
      </c>
      <c r="U16" s="11">
        <v>3.0</v>
      </c>
      <c r="V16" s="178" t="s">
        <v>679</v>
      </c>
      <c r="W16" s="179">
        <v>2.0</v>
      </c>
      <c r="X16" s="180">
        <f>COUNT(O2:O290)</f>
        <v>0</v>
      </c>
      <c r="Y16" s="74" t="s">
        <v>131</v>
      </c>
      <c r="Z16" s="11">
        <v>1.0</v>
      </c>
      <c r="AB16" s="74" t="s">
        <v>132</v>
      </c>
      <c r="AC16" s="11">
        <v>1.0</v>
      </c>
      <c r="AD16" s="74"/>
      <c r="AG16" s="11">
        <v>1.0</v>
      </c>
      <c r="AI16" s="175" t="s">
        <v>686</v>
      </c>
      <c r="AJ16" s="70">
        <v>1.0</v>
      </c>
      <c r="AK16" s="177" t="str">
        <f>COUNTIF('Ponds(Spont)'!E:E,AC3)</f>
        <v>#REF!</v>
      </c>
      <c r="AL16" s="172"/>
    </row>
    <row r="17">
      <c r="A17" s="74"/>
      <c r="D17" s="74"/>
      <c r="F17" s="74"/>
      <c r="J17" s="172"/>
      <c r="K17" s="172"/>
      <c r="M17" s="74"/>
      <c r="P17" s="74"/>
      <c r="R17" s="74"/>
      <c r="V17" s="172"/>
      <c r="W17" s="172"/>
      <c r="Y17" s="74"/>
      <c r="AB17" s="74"/>
      <c r="AD17" s="74"/>
      <c r="AG17" s="11">
        <v>0.0</v>
      </c>
      <c r="AI17" s="175" t="s">
        <v>681</v>
      </c>
      <c r="AJ17" s="70">
        <v>2.0</v>
      </c>
      <c r="AK17" s="177" t="str">
        <f>COUNTIF('Ponds(Spont)'!G:G,AE3)</f>
        <v>#REF!</v>
      </c>
      <c r="AL17" s="172"/>
    </row>
    <row r="18">
      <c r="A18" s="74" t="s">
        <v>41</v>
      </c>
      <c r="D18" s="74" t="s">
        <v>135</v>
      </c>
      <c r="E18" s="11">
        <v>1.0</v>
      </c>
      <c r="F18" s="74"/>
      <c r="I18" s="11">
        <v>1.0</v>
      </c>
      <c r="J18" s="172"/>
      <c r="K18" s="172"/>
      <c r="M18" s="74" t="s">
        <v>41</v>
      </c>
      <c r="N18" s="11">
        <v>1.0</v>
      </c>
      <c r="P18" s="74" t="s">
        <v>135</v>
      </c>
      <c r="Q18" s="11">
        <v>1.0</v>
      </c>
      <c r="R18" s="74" t="s">
        <v>42</v>
      </c>
      <c r="U18" s="11">
        <v>1.0</v>
      </c>
      <c r="V18" s="172"/>
      <c r="W18" s="172"/>
      <c r="Y18" s="74" t="s">
        <v>41</v>
      </c>
      <c r="Z18" s="11">
        <v>2.0</v>
      </c>
      <c r="AB18" s="74" t="s">
        <v>135</v>
      </c>
      <c r="AC18" s="11">
        <v>1.0</v>
      </c>
      <c r="AD18" s="74"/>
      <c r="AG18" s="11">
        <v>1.0</v>
      </c>
      <c r="AI18" s="178" t="s">
        <v>683</v>
      </c>
      <c r="AJ18" s="179">
        <v>3.0</v>
      </c>
      <c r="AK18" s="180" t="str">
        <f>COUNTIF('Ponds(Spont)'!H:H,AF30)</f>
        <v>#REF!</v>
      </c>
      <c r="AL18" s="172"/>
    </row>
    <row r="19">
      <c r="A19" s="74" t="s">
        <v>137</v>
      </c>
      <c r="D19" s="74" t="s">
        <v>138</v>
      </c>
      <c r="F19" s="74"/>
      <c r="I19" s="11">
        <v>0.0</v>
      </c>
      <c r="J19" s="172"/>
      <c r="K19" s="172"/>
      <c r="M19" s="74" t="s">
        <v>137</v>
      </c>
      <c r="N19" s="11">
        <v>1.0</v>
      </c>
      <c r="P19" s="74" t="s">
        <v>138</v>
      </c>
      <c r="Q19" s="11">
        <v>1.0</v>
      </c>
      <c r="R19" s="74" t="s">
        <v>55</v>
      </c>
      <c r="S19" s="11">
        <v>2.0</v>
      </c>
      <c r="U19" s="11">
        <v>2.0</v>
      </c>
      <c r="V19" s="172"/>
      <c r="W19" s="172"/>
      <c r="Y19" s="74" t="s">
        <v>137</v>
      </c>
      <c r="Z19" s="11">
        <v>2.0</v>
      </c>
      <c r="AB19" s="74" t="s">
        <v>138</v>
      </c>
      <c r="AD19" s="74"/>
      <c r="AG19" s="11">
        <v>0.0</v>
      </c>
      <c r="AL19" s="172"/>
    </row>
    <row r="20">
      <c r="A20" s="74" t="s">
        <v>141</v>
      </c>
      <c r="B20" s="11">
        <v>1.0</v>
      </c>
      <c r="D20" s="74" t="s">
        <v>142</v>
      </c>
      <c r="E20" s="11">
        <v>1.0</v>
      </c>
      <c r="F20" s="74" t="s">
        <v>82</v>
      </c>
      <c r="G20" s="11">
        <v>2.0</v>
      </c>
      <c r="H20" s="11">
        <v>3.0</v>
      </c>
      <c r="I20" s="11">
        <v>3.0</v>
      </c>
      <c r="J20" s="172"/>
      <c r="K20" s="172"/>
      <c r="M20" s="74" t="s">
        <v>141</v>
      </c>
      <c r="N20" s="11">
        <v>1.0</v>
      </c>
      <c r="P20" s="74" t="s">
        <v>142</v>
      </c>
      <c r="Q20" s="11">
        <v>1.0</v>
      </c>
      <c r="R20" s="74"/>
      <c r="U20" s="11">
        <v>1.0</v>
      </c>
      <c r="V20" s="172"/>
      <c r="W20" s="172"/>
      <c r="Y20" s="74" t="s">
        <v>141</v>
      </c>
      <c r="Z20" s="11">
        <v>1.0</v>
      </c>
      <c r="AB20" s="74" t="s">
        <v>142</v>
      </c>
      <c r="AC20" s="11">
        <v>1.0</v>
      </c>
      <c r="AD20" s="74"/>
      <c r="AG20" s="11">
        <v>1.0</v>
      </c>
      <c r="AI20" s="133" t="s">
        <v>826</v>
      </c>
      <c r="AJ20" s="181">
        <v>1.0</v>
      </c>
      <c r="AK20" s="134" t="str">
        <f>COUNTIF('Ponds(Spont)'!B:B,Z2)</f>
        <v>#REF!</v>
      </c>
      <c r="AL20" s="172"/>
    </row>
    <row r="21">
      <c r="A21" s="74" t="s">
        <v>102</v>
      </c>
      <c r="B21" s="11">
        <v>1.0</v>
      </c>
      <c r="D21" s="74" t="s">
        <v>102</v>
      </c>
      <c r="E21" s="11">
        <v>1.0</v>
      </c>
      <c r="F21" s="74" t="s">
        <v>82</v>
      </c>
      <c r="G21" s="11">
        <v>2.0</v>
      </c>
      <c r="H21" s="11">
        <v>3.0</v>
      </c>
      <c r="I21" s="11">
        <v>3.0</v>
      </c>
      <c r="J21" s="172"/>
      <c r="K21" s="172"/>
      <c r="M21" s="74" t="s">
        <v>102</v>
      </c>
      <c r="N21" s="11">
        <v>2.0</v>
      </c>
      <c r="P21" s="74" t="s">
        <v>102</v>
      </c>
      <c r="R21" s="74"/>
      <c r="U21" s="11">
        <v>0.0</v>
      </c>
      <c r="V21" s="172"/>
      <c r="W21" s="172"/>
      <c r="Y21" s="74" t="s">
        <v>102</v>
      </c>
      <c r="Z21" s="11">
        <v>2.0</v>
      </c>
      <c r="AB21" s="74" t="s">
        <v>102</v>
      </c>
      <c r="AD21" s="74"/>
      <c r="AG21" s="11">
        <v>0.0</v>
      </c>
      <c r="AI21" s="178" t="s">
        <v>679</v>
      </c>
      <c r="AJ21" s="179">
        <v>2.0</v>
      </c>
      <c r="AK21" s="182"/>
      <c r="AL21" s="172"/>
    </row>
    <row r="22">
      <c r="A22" s="74" t="s">
        <v>148</v>
      </c>
      <c r="D22" s="74" t="s">
        <v>149</v>
      </c>
      <c r="E22" s="11">
        <v>1.0</v>
      </c>
      <c r="F22" s="74"/>
      <c r="I22" s="11">
        <v>1.0</v>
      </c>
      <c r="J22" s="172"/>
      <c r="K22" s="172"/>
      <c r="M22" s="74" t="s">
        <v>148</v>
      </c>
      <c r="N22" s="11">
        <v>1.0</v>
      </c>
      <c r="P22" s="74" t="s">
        <v>149</v>
      </c>
      <c r="Q22" s="11">
        <v>1.0</v>
      </c>
      <c r="R22" s="74" t="s">
        <v>55</v>
      </c>
      <c r="S22" s="11">
        <v>2.0</v>
      </c>
      <c r="T22" s="11">
        <v>3.0</v>
      </c>
      <c r="U22" s="11">
        <v>3.0</v>
      </c>
      <c r="V22" s="172"/>
      <c r="W22" s="172"/>
      <c r="Y22" s="74" t="s">
        <v>148</v>
      </c>
      <c r="Z22" s="11">
        <v>2.0</v>
      </c>
      <c r="AB22" s="74" t="s">
        <v>149</v>
      </c>
      <c r="AC22" s="11">
        <v>1.0</v>
      </c>
      <c r="AD22" s="74"/>
      <c r="AG22" s="11">
        <v>1.0</v>
      </c>
      <c r="AL22" s="172"/>
    </row>
    <row r="23">
      <c r="A23" s="74" t="s">
        <v>154</v>
      </c>
      <c r="B23" s="11">
        <v>1.0</v>
      </c>
      <c r="D23" s="74" t="s">
        <v>155</v>
      </c>
      <c r="E23" s="11">
        <v>1.0</v>
      </c>
      <c r="F23" s="74"/>
      <c r="I23" s="11">
        <v>1.0</v>
      </c>
      <c r="J23" s="172"/>
      <c r="K23" s="172"/>
      <c r="M23" s="74" t="s">
        <v>154</v>
      </c>
      <c r="N23" s="11">
        <v>1.0</v>
      </c>
      <c r="P23" s="74" t="s">
        <v>155</v>
      </c>
      <c r="Q23" s="11">
        <v>1.0</v>
      </c>
      <c r="R23" s="74" t="s">
        <v>55</v>
      </c>
      <c r="S23" s="11">
        <v>2.0</v>
      </c>
      <c r="T23" s="11">
        <v>3.0</v>
      </c>
      <c r="U23" s="11">
        <v>3.0</v>
      </c>
      <c r="V23" s="172"/>
      <c r="W23" s="172"/>
      <c r="Y23" s="74" t="s">
        <v>154</v>
      </c>
      <c r="Z23" s="11">
        <v>2.0</v>
      </c>
      <c r="AB23" s="74" t="s">
        <v>155</v>
      </c>
      <c r="AD23" s="74"/>
      <c r="AG23" s="11">
        <v>0.0</v>
      </c>
      <c r="AJ23" s="172"/>
      <c r="AK23" s="172"/>
    </row>
    <row r="24">
      <c r="A24" s="74" t="s">
        <v>159</v>
      </c>
      <c r="B24" s="11">
        <v>1.0</v>
      </c>
      <c r="D24" s="74" t="s">
        <v>160</v>
      </c>
      <c r="E24" s="11">
        <v>1.0</v>
      </c>
      <c r="F24" s="74"/>
      <c r="I24" s="11">
        <v>1.0</v>
      </c>
      <c r="J24" s="172"/>
      <c r="K24" s="172"/>
      <c r="M24" s="74" t="s">
        <v>159</v>
      </c>
      <c r="N24" s="11">
        <v>1.0</v>
      </c>
      <c r="P24" s="74" t="s">
        <v>160</v>
      </c>
      <c r="Q24" s="11">
        <v>1.0</v>
      </c>
      <c r="R24" s="74" t="s">
        <v>55</v>
      </c>
      <c r="S24" s="11">
        <v>2.0</v>
      </c>
      <c r="T24" s="11">
        <v>3.0</v>
      </c>
      <c r="U24" s="11">
        <v>3.0</v>
      </c>
      <c r="V24" s="172"/>
      <c r="W24" s="172"/>
      <c r="Y24" s="74" t="s">
        <v>159</v>
      </c>
      <c r="Z24" s="11">
        <v>1.0</v>
      </c>
      <c r="AB24" s="74" t="s">
        <v>160</v>
      </c>
      <c r="AD24" s="74"/>
      <c r="AG24" s="11">
        <v>0.0</v>
      </c>
      <c r="AJ24" s="172"/>
      <c r="AK24" s="172"/>
    </row>
    <row r="25">
      <c r="A25" s="74" t="s">
        <v>163</v>
      </c>
      <c r="D25" s="74" t="s">
        <v>119</v>
      </c>
      <c r="F25" s="74" t="s">
        <v>82</v>
      </c>
      <c r="G25" s="11">
        <v>2.0</v>
      </c>
      <c r="H25" s="11">
        <v>3.0</v>
      </c>
      <c r="I25" s="11">
        <v>3.0</v>
      </c>
      <c r="J25" s="172"/>
      <c r="K25" s="172"/>
      <c r="M25" s="74" t="s">
        <v>163</v>
      </c>
      <c r="N25" s="11">
        <v>2.0</v>
      </c>
      <c r="P25" s="74" t="s">
        <v>119</v>
      </c>
      <c r="Q25" s="11">
        <v>1.0</v>
      </c>
      <c r="R25" s="74"/>
      <c r="U25" s="11">
        <v>1.0</v>
      </c>
      <c r="V25" s="172"/>
      <c r="W25" s="172"/>
      <c r="Y25" s="74" t="s">
        <v>163</v>
      </c>
      <c r="Z25" s="11">
        <v>1.0</v>
      </c>
      <c r="AB25" s="74" t="s">
        <v>119</v>
      </c>
      <c r="AD25" s="74"/>
      <c r="AG25" s="11">
        <v>0.0</v>
      </c>
      <c r="AJ25" s="172"/>
      <c r="AK25" s="172"/>
    </row>
    <row r="26">
      <c r="A26" s="74" t="s">
        <v>131</v>
      </c>
      <c r="B26" s="11">
        <v>1.0</v>
      </c>
      <c r="D26" s="74" t="s">
        <v>166</v>
      </c>
      <c r="E26" s="11">
        <v>1.0</v>
      </c>
      <c r="F26" s="74" t="s">
        <v>77</v>
      </c>
      <c r="G26" s="11">
        <v>2.0</v>
      </c>
      <c r="I26" s="11">
        <v>2.0</v>
      </c>
      <c r="J26" s="172"/>
      <c r="K26" s="172"/>
      <c r="M26" s="74" t="s">
        <v>131</v>
      </c>
      <c r="N26" s="11">
        <v>1.0</v>
      </c>
      <c r="P26" s="74" t="s">
        <v>166</v>
      </c>
      <c r="Q26" s="11">
        <v>1.0</v>
      </c>
      <c r="R26" s="74"/>
      <c r="U26" s="11">
        <v>1.0</v>
      </c>
      <c r="V26" s="172"/>
      <c r="W26" s="172"/>
      <c r="Y26" s="74" t="s">
        <v>131</v>
      </c>
      <c r="Z26" s="11">
        <v>1.0</v>
      </c>
      <c r="AB26" s="74" t="s">
        <v>166</v>
      </c>
      <c r="AC26" s="11">
        <v>1.0</v>
      </c>
      <c r="AD26" s="74"/>
      <c r="AG26" s="11">
        <v>1.0</v>
      </c>
      <c r="AJ26" s="172"/>
      <c r="AK26" s="172"/>
    </row>
    <row r="27">
      <c r="A27" s="74" t="s">
        <v>169</v>
      </c>
      <c r="B27" s="11">
        <v>1.0</v>
      </c>
      <c r="D27" s="74" t="s">
        <v>170</v>
      </c>
      <c r="F27" s="74"/>
      <c r="I27" s="11">
        <v>0.0</v>
      </c>
      <c r="J27" s="172"/>
      <c r="K27" s="172"/>
      <c r="M27" s="74" t="s">
        <v>169</v>
      </c>
      <c r="N27" s="11">
        <v>1.0</v>
      </c>
      <c r="P27" s="74" t="s">
        <v>170</v>
      </c>
      <c r="Q27" s="11">
        <v>1.0</v>
      </c>
      <c r="R27" s="74" t="s">
        <v>42</v>
      </c>
      <c r="U27" s="11">
        <v>1.0</v>
      </c>
      <c r="V27" s="172"/>
      <c r="W27" s="172"/>
      <c r="Y27" s="74" t="s">
        <v>169</v>
      </c>
      <c r="Z27" s="11">
        <v>2.0</v>
      </c>
      <c r="AB27" s="74" t="s">
        <v>170</v>
      </c>
      <c r="AD27" s="74"/>
      <c r="AG27" s="11">
        <v>0.0</v>
      </c>
      <c r="AJ27" s="172"/>
      <c r="AK27" s="172"/>
    </row>
    <row r="28">
      <c r="A28" s="74"/>
      <c r="D28" s="74"/>
      <c r="F28" s="74"/>
      <c r="J28" s="172"/>
      <c r="K28" s="172"/>
      <c r="M28" s="74"/>
      <c r="P28" s="74"/>
      <c r="R28" s="74"/>
      <c r="V28" s="172"/>
      <c r="W28" s="172"/>
      <c r="Y28" s="74"/>
      <c r="AB28" s="74"/>
      <c r="AD28" s="74"/>
      <c r="AG28" s="11">
        <v>0.0</v>
      </c>
      <c r="AJ28" s="172"/>
      <c r="AK28" s="172"/>
    </row>
    <row r="29">
      <c r="A29" s="74" t="s">
        <v>126</v>
      </c>
      <c r="B29" s="11">
        <v>1.0</v>
      </c>
      <c r="D29" s="74" t="s">
        <v>173</v>
      </c>
      <c r="E29" s="11">
        <v>1.0</v>
      </c>
      <c r="F29" s="74"/>
      <c r="I29" s="11">
        <v>1.0</v>
      </c>
      <c r="J29" s="172"/>
      <c r="M29" s="74" t="s">
        <v>126</v>
      </c>
      <c r="N29" s="11">
        <v>1.0</v>
      </c>
      <c r="P29" s="74" t="s">
        <v>173</v>
      </c>
      <c r="Q29" s="11">
        <v>1.0</v>
      </c>
      <c r="R29" s="74"/>
      <c r="U29" s="11">
        <v>1.0</v>
      </c>
      <c r="V29" s="172"/>
      <c r="Y29" s="74" t="s">
        <v>126</v>
      </c>
      <c r="Z29" s="11">
        <v>1.0</v>
      </c>
      <c r="AB29" s="74" t="s">
        <v>173</v>
      </c>
      <c r="AC29" s="11">
        <v>1.0</v>
      </c>
      <c r="AD29" s="74" t="s">
        <v>55</v>
      </c>
      <c r="AE29" s="11">
        <v>2.0</v>
      </c>
      <c r="AG29" s="11">
        <v>2.0</v>
      </c>
      <c r="AJ29" s="172"/>
      <c r="AK29" s="172"/>
    </row>
    <row r="30">
      <c r="A30" s="74" t="s">
        <v>131</v>
      </c>
      <c r="B30" s="11">
        <v>1.0</v>
      </c>
      <c r="D30" s="74" t="s">
        <v>176</v>
      </c>
      <c r="E30" s="11">
        <v>1.0</v>
      </c>
      <c r="F30" s="74"/>
      <c r="I30" s="11">
        <v>1.0</v>
      </c>
      <c r="J30" s="172"/>
      <c r="M30" s="74" t="s">
        <v>131</v>
      </c>
      <c r="N30" s="11">
        <v>1.0</v>
      </c>
      <c r="P30" s="74" t="s">
        <v>176</v>
      </c>
      <c r="Q30" s="11">
        <v>1.0</v>
      </c>
      <c r="R30" s="74"/>
      <c r="U30" s="11">
        <v>1.0</v>
      </c>
      <c r="V30" s="172"/>
      <c r="Y30" s="74" t="s">
        <v>131</v>
      </c>
      <c r="Z30" s="11">
        <v>1.0</v>
      </c>
      <c r="AB30" s="74" t="s">
        <v>176</v>
      </c>
      <c r="AC30" s="11">
        <v>1.0</v>
      </c>
      <c r="AD30" s="74" t="s">
        <v>82</v>
      </c>
      <c r="AE30" s="11">
        <v>2.0</v>
      </c>
      <c r="AF30" s="11">
        <v>3.0</v>
      </c>
      <c r="AG30" s="11">
        <v>3.0</v>
      </c>
      <c r="AJ30" s="172"/>
      <c r="AK30" s="172"/>
    </row>
    <row r="31">
      <c r="A31" s="74" t="s">
        <v>159</v>
      </c>
      <c r="B31" s="11">
        <v>1.0</v>
      </c>
      <c r="D31" s="74" t="s">
        <v>66</v>
      </c>
      <c r="E31" s="11">
        <v>1.0</v>
      </c>
      <c r="F31" s="74" t="s">
        <v>77</v>
      </c>
      <c r="G31" s="11">
        <v>2.0</v>
      </c>
      <c r="I31" s="11">
        <v>2.0</v>
      </c>
      <c r="J31" s="172"/>
      <c r="M31" s="74" t="s">
        <v>159</v>
      </c>
      <c r="N31" s="11">
        <v>1.0</v>
      </c>
      <c r="P31" s="74" t="s">
        <v>66</v>
      </c>
      <c r="Q31" s="11">
        <v>1.0</v>
      </c>
      <c r="R31" s="74"/>
      <c r="U31" s="11">
        <v>1.0</v>
      </c>
      <c r="V31" s="172"/>
      <c r="Y31" s="74" t="s">
        <v>159</v>
      </c>
      <c r="Z31" s="11">
        <v>1.0</v>
      </c>
      <c r="AB31" s="74" t="s">
        <v>66</v>
      </c>
      <c r="AD31" s="74"/>
      <c r="AG31" s="11">
        <v>0.0</v>
      </c>
      <c r="AJ31" s="172"/>
      <c r="AK31" s="172"/>
    </row>
    <row r="32">
      <c r="A32" s="74" t="s">
        <v>181</v>
      </c>
      <c r="B32" s="11">
        <v>1.0</v>
      </c>
      <c r="D32" s="74" t="s">
        <v>182</v>
      </c>
      <c r="E32" s="11">
        <v>1.0</v>
      </c>
      <c r="F32" s="74"/>
      <c r="I32" s="11">
        <v>1.0</v>
      </c>
      <c r="J32" s="172"/>
      <c r="M32" s="74" t="s">
        <v>181</v>
      </c>
      <c r="N32" s="11">
        <v>1.0</v>
      </c>
      <c r="P32" s="74" t="s">
        <v>182</v>
      </c>
      <c r="Q32" s="11">
        <v>1.0</v>
      </c>
      <c r="R32" s="74" t="s">
        <v>82</v>
      </c>
      <c r="S32" s="11">
        <v>2.0</v>
      </c>
      <c r="T32" s="11">
        <v>3.0</v>
      </c>
      <c r="U32" s="11">
        <v>3.0</v>
      </c>
      <c r="V32" s="172"/>
      <c r="Y32" s="74" t="s">
        <v>181</v>
      </c>
      <c r="Z32" s="11">
        <v>1.0</v>
      </c>
      <c r="AB32" s="74" t="s">
        <v>182</v>
      </c>
      <c r="AD32" s="74"/>
      <c r="AG32" s="11">
        <v>0.0</v>
      </c>
      <c r="AJ32" s="172"/>
      <c r="AK32" s="172"/>
    </row>
    <row r="33">
      <c r="A33" s="74" t="s">
        <v>131</v>
      </c>
      <c r="B33" s="11">
        <v>1.0</v>
      </c>
      <c r="D33" s="74" t="s">
        <v>87</v>
      </c>
      <c r="E33" s="11">
        <v>1.0</v>
      </c>
      <c r="F33" s="74"/>
      <c r="I33" s="11">
        <v>1.0</v>
      </c>
      <c r="J33" s="172"/>
      <c r="M33" s="74" t="s">
        <v>131</v>
      </c>
      <c r="N33" s="11">
        <v>1.0</v>
      </c>
      <c r="P33" s="74" t="s">
        <v>87</v>
      </c>
      <c r="Q33" s="11">
        <v>1.0</v>
      </c>
      <c r="R33" s="74"/>
      <c r="U33" s="11">
        <v>1.0</v>
      </c>
      <c r="V33" s="172"/>
      <c r="Y33" s="74" t="s">
        <v>131</v>
      </c>
      <c r="Z33" s="11">
        <v>1.0</v>
      </c>
      <c r="AB33" s="74" t="s">
        <v>87</v>
      </c>
      <c r="AC33" s="11">
        <v>1.0</v>
      </c>
      <c r="AD33" s="74" t="s">
        <v>82</v>
      </c>
      <c r="AE33" s="11">
        <v>2.0</v>
      </c>
      <c r="AF33" s="11">
        <v>3.0</v>
      </c>
      <c r="AG33" s="11">
        <v>3.0</v>
      </c>
      <c r="AJ33" s="172"/>
      <c r="AK33" s="172"/>
    </row>
    <row r="34">
      <c r="A34" s="74" t="s">
        <v>53</v>
      </c>
      <c r="B34" s="11">
        <v>1.0</v>
      </c>
      <c r="D34" s="74" t="s">
        <v>187</v>
      </c>
      <c r="E34" s="11">
        <v>1.0</v>
      </c>
      <c r="F34" s="74" t="s">
        <v>42</v>
      </c>
      <c r="I34" s="11">
        <v>1.0</v>
      </c>
      <c r="J34" s="172"/>
      <c r="M34" s="74" t="s">
        <v>53</v>
      </c>
      <c r="N34" s="11">
        <v>1.0</v>
      </c>
      <c r="P34" s="74" t="s">
        <v>187</v>
      </c>
      <c r="Q34" s="11">
        <v>1.0</v>
      </c>
      <c r="R34" s="74"/>
      <c r="U34" s="11">
        <v>1.0</v>
      </c>
      <c r="V34" s="172"/>
      <c r="Y34" s="74" t="s">
        <v>53</v>
      </c>
      <c r="Z34" s="11">
        <v>1.0</v>
      </c>
      <c r="AB34" s="74" t="s">
        <v>187</v>
      </c>
      <c r="AC34" s="11">
        <v>1.0</v>
      </c>
      <c r="AD34" s="74"/>
      <c r="AG34" s="11">
        <v>1.0</v>
      </c>
      <c r="AJ34" s="172"/>
      <c r="AK34" s="172"/>
    </row>
    <row r="35">
      <c r="A35" s="74" t="s">
        <v>190</v>
      </c>
      <c r="D35" s="74" t="s">
        <v>190</v>
      </c>
      <c r="F35" s="74"/>
      <c r="I35" s="11">
        <v>0.0</v>
      </c>
      <c r="J35" s="172"/>
      <c r="M35" s="74" t="s">
        <v>190</v>
      </c>
      <c r="N35" s="11">
        <v>1.0</v>
      </c>
      <c r="P35" s="74" t="s">
        <v>190</v>
      </c>
      <c r="Q35" s="11">
        <v>1.0</v>
      </c>
      <c r="R35" s="74" t="s">
        <v>55</v>
      </c>
      <c r="S35" s="11">
        <v>2.0</v>
      </c>
      <c r="U35" s="11">
        <v>2.0</v>
      </c>
      <c r="V35" s="172"/>
      <c r="Y35" s="74" t="s">
        <v>190</v>
      </c>
      <c r="Z35" s="11">
        <v>2.0</v>
      </c>
      <c r="AB35" s="74" t="s">
        <v>190</v>
      </c>
      <c r="AD35" s="74"/>
      <c r="AG35" s="11">
        <v>0.0</v>
      </c>
      <c r="AJ35" s="172"/>
      <c r="AK35" s="172"/>
    </row>
    <row r="36">
      <c r="A36" s="74" t="s">
        <v>46</v>
      </c>
      <c r="D36" s="74" t="s">
        <v>41</v>
      </c>
      <c r="F36" s="74"/>
      <c r="I36" s="11">
        <v>0.0</v>
      </c>
      <c r="J36" s="172"/>
      <c r="M36" s="74" t="s">
        <v>46</v>
      </c>
      <c r="N36" s="11">
        <v>2.0</v>
      </c>
      <c r="P36" s="74" t="s">
        <v>41</v>
      </c>
      <c r="Q36" s="11">
        <v>1.0</v>
      </c>
      <c r="R36" s="74" t="s">
        <v>55</v>
      </c>
      <c r="S36" s="11">
        <v>2.0</v>
      </c>
      <c r="T36" s="11">
        <v>3.0</v>
      </c>
      <c r="U36" s="11">
        <v>3.0</v>
      </c>
      <c r="V36" s="172"/>
      <c r="Y36" s="74" t="s">
        <v>46</v>
      </c>
      <c r="Z36" s="11">
        <v>2.0</v>
      </c>
      <c r="AB36" s="74" t="s">
        <v>41</v>
      </c>
      <c r="AD36" s="74"/>
      <c r="AG36" s="11">
        <v>0.0</v>
      </c>
      <c r="AJ36" s="172"/>
      <c r="AK36" s="172"/>
    </row>
    <row r="37">
      <c r="A37" s="74" t="s">
        <v>194</v>
      </c>
      <c r="B37" s="11">
        <v>1.0</v>
      </c>
      <c r="D37" s="74" t="s">
        <v>151</v>
      </c>
      <c r="F37" s="74"/>
      <c r="I37" s="11">
        <v>0.0</v>
      </c>
      <c r="J37" s="172"/>
      <c r="M37" s="74" t="s">
        <v>194</v>
      </c>
      <c r="N37" s="11">
        <v>1.0</v>
      </c>
      <c r="P37" s="74" t="s">
        <v>151</v>
      </c>
      <c r="Q37" s="11">
        <v>1.0</v>
      </c>
      <c r="R37" s="74" t="s">
        <v>82</v>
      </c>
      <c r="S37" s="11">
        <v>2.0</v>
      </c>
      <c r="U37" s="11">
        <v>2.0</v>
      </c>
      <c r="V37" s="172"/>
      <c r="Y37" s="74" t="s">
        <v>194</v>
      </c>
      <c r="Z37" s="11">
        <v>1.0</v>
      </c>
      <c r="AB37" s="74" t="s">
        <v>151</v>
      </c>
      <c r="AC37" s="11">
        <v>1.0</v>
      </c>
      <c r="AD37" s="74"/>
      <c r="AG37" s="11">
        <v>1.0</v>
      </c>
      <c r="AJ37" s="172"/>
      <c r="AK37" s="172"/>
    </row>
    <row r="38">
      <c r="A38" s="74" t="s">
        <v>192</v>
      </c>
      <c r="D38" s="74" t="s">
        <v>135</v>
      </c>
      <c r="E38" s="11">
        <v>1.0</v>
      </c>
      <c r="F38" s="74" t="s">
        <v>77</v>
      </c>
      <c r="G38" s="11">
        <v>2.0</v>
      </c>
      <c r="I38" s="11">
        <v>2.0</v>
      </c>
      <c r="J38" s="172"/>
      <c r="M38" s="74" t="s">
        <v>192</v>
      </c>
      <c r="N38" s="11">
        <v>2.0</v>
      </c>
      <c r="P38" s="74" t="s">
        <v>135</v>
      </c>
      <c r="Q38" s="11">
        <v>1.0</v>
      </c>
      <c r="R38" s="74"/>
      <c r="U38" s="11">
        <v>1.0</v>
      </c>
      <c r="V38" s="172"/>
      <c r="Y38" s="74" t="s">
        <v>192</v>
      </c>
      <c r="Z38" s="11">
        <v>2.0</v>
      </c>
      <c r="AB38" s="74" t="s">
        <v>135</v>
      </c>
      <c r="AC38" s="11">
        <v>1.0</v>
      </c>
      <c r="AD38" s="74"/>
      <c r="AG38" s="11">
        <v>1.0</v>
      </c>
      <c r="AJ38" s="172"/>
      <c r="AK38" s="172"/>
    </row>
    <row r="39">
      <c r="A39" s="74" t="s">
        <v>41</v>
      </c>
      <c r="D39" s="74" t="s">
        <v>102</v>
      </c>
      <c r="E39" s="11">
        <v>1.0</v>
      </c>
      <c r="F39" s="74"/>
      <c r="I39" s="11">
        <v>1.0</v>
      </c>
      <c r="J39" s="172"/>
      <c r="M39" s="74" t="s">
        <v>41</v>
      </c>
      <c r="N39" s="11">
        <v>1.0</v>
      </c>
      <c r="P39" s="74" t="s">
        <v>102</v>
      </c>
      <c r="R39" s="74" t="s">
        <v>77</v>
      </c>
      <c r="S39" s="11">
        <v>2.0</v>
      </c>
      <c r="U39" s="11">
        <v>2.0</v>
      </c>
      <c r="V39" s="172"/>
      <c r="Y39" s="74" t="s">
        <v>41</v>
      </c>
      <c r="Z39" s="11">
        <v>2.0</v>
      </c>
      <c r="AB39" s="74" t="s">
        <v>102</v>
      </c>
      <c r="AD39" s="74"/>
      <c r="AG39" s="11">
        <v>0.0</v>
      </c>
      <c r="AJ39" s="172"/>
      <c r="AK39" s="172"/>
    </row>
    <row r="40">
      <c r="A40" s="74" t="s">
        <v>192</v>
      </c>
      <c r="D40" s="74" t="s">
        <v>41</v>
      </c>
      <c r="F40" s="74"/>
      <c r="I40" s="11">
        <v>0.0</v>
      </c>
      <c r="J40" s="172"/>
      <c r="M40" s="74" t="s">
        <v>192</v>
      </c>
      <c r="N40" s="11">
        <v>2.0</v>
      </c>
      <c r="P40" s="74" t="s">
        <v>41</v>
      </c>
      <c r="Q40" s="11">
        <v>1.0</v>
      </c>
      <c r="R40" s="74" t="s">
        <v>82</v>
      </c>
      <c r="S40" s="11">
        <v>2.0</v>
      </c>
      <c r="T40" s="11">
        <v>3.0</v>
      </c>
      <c r="U40" s="11">
        <v>3.0</v>
      </c>
      <c r="V40" s="172"/>
      <c r="Y40" s="74" t="s">
        <v>192</v>
      </c>
      <c r="Z40" s="11">
        <v>2.0</v>
      </c>
      <c r="AB40" s="74" t="s">
        <v>41</v>
      </c>
      <c r="AD40" s="74"/>
      <c r="AG40" s="11">
        <v>0.0</v>
      </c>
      <c r="AJ40" s="172"/>
      <c r="AK40" s="172"/>
    </row>
    <row r="41">
      <c r="A41" s="74" t="s">
        <v>204</v>
      </c>
      <c r="D41" s="74" t="s">
        <v>205</v>
      </c>
      <c r="E41" s="11">
        <v>1.0</v>
      </c>
      <c r="F41" s="74" t="s">
        <v>77</v>
      </c>
      <c r="G41" s="11">
        <v>2.0</v>
      </c>
      <c r="I41" s="11">
        <v>2.0</v>
      </c>
      <c r="J41" s="172"/>
      <c r="M41" s="74" t="s">
        <v>204</v>
      </c>
      <c r="N41" s="11">
        <v>2.0</v>
      </c>
      <c r="P41" s="74" t="s">
        <v>205</v>
      </c>
      <c r="Q41" s="11">
        <v>1.0</v>
      </c>
      <c r="R41" s="74"/>
      <c r="U41" s="11">
        <v>1.0</v>
      </c>
      <c r="V41" s="172"/>
      <c r="Y41" s="74" t="s">
        <v>204</v>
      </c>
      <c r="Z41" s="11">
        <v>2.0</v>
      </c>
      <c r="AB41" s="74" t="s">
        <v>205</v>
      </c>
      <c r="AD41" s="74"/>
      <c r="AG41" s="11">
        <v>0.0</v>
      </c>
      <c r="AJ41" s="172"/>
      <c r="AK41" s="172"/>
    </row>
    <row r="42">
      <c r="A42" s="74" t="s">
        <v>102</v>
      </c>
      <c r="B42" s="11">
        <v>1.0</v>
      </c>
      <c r="D42" s="74" t="s">
        <v>47</v>
      </c>
      <c r="F42" s="74"/>
      <c r="I42" s="11">
        <v>0.0</v>
      </c>
      <c r="J42" s="172"/>
      <c r="M42" s="74" t="s">
        <v>102</v>
      </c>
      <c r="N42" s="11">
        <v>2.0</v>
      </c>
      <c r="P42" s="74" t="s">
        <v>47</v>
      </c>
      <c r="R42" s="74" t="s">
        <v>55</v>
      </c>
      <c r="S42" s="11">
        <v>2.0</v>
      </c>
      <c r="U42" s="11">
        <v>2.0</v>
      </c>
      <c r="V42" s="172"/>
      <c r="Y42" s="74" t="s">
        <v>102</v>
      </c>
      <c r="Z42" s="11">
        <v>2.0</v>
      </c>
      <c r="AB42" s="74" t="s">
        <v>47</v>
      </c>
      <c r="AC42" s="11">
        <v>1.0</v>
      </c>
      <c r="AD42" s="74"/>
      <c r="AG42" s="11">
        <v>1.0</v>
      </c>
      <c r="AJ42" s="172"/>
      <c r="AK42" s="172"/>
    </row>
    <row r="43">
      <c r="A43" s="74" t="s">
        <v>126</v>
      </c>
      <c r="D43" s="74" t="s">
        <v>208</v>
      </c>
      <c r="E43" s="11">
        <v>1.0</v>
      </c>
      <c r="F43" s="74" t="s">
        <v>209</v>
      </c>
      <c r="G43" s="11">
        <v>2.0</v>
      </c>
      <c r="H43" s="11">
        <v>3.0</v>
      </c>
      <c r="I43" s="11">
        <v>3.0</v>
      </c>
      <c r="J43" s="172"/>
      <c r="M43" s="74" t="s">
        <v>126</v>
      </c>
      <c r="N43" s="11">
        <v>1.0</v>
      </c>
      <c r="P43" s="74" t="s">
        <v>208</v>
      </c>
      <c r="Q43" s="11">
        <v>1.0</v>
      </c>
      <c r="R43" s="74"/>
      <c r="U43" s="11">
        <v>1.0</v>
      </c>
      <c r="V43" s="172"/>
      <c r="Y43" s="74" t="s">
        <v>126</v>
      </c>
      <c r="Z43" s="11">
        <v>1.0</v>
      </c>
      <c r="AB43" s="74" t="s">
        <v>208</v>
      </c>
      <c r="AC43" s="11">
        <v>1.0</v>
      </c>
      <c r="AD43" s="74"/>
      <c r="AG43" s="11">
        <v>1.0</v>
      </c>
      <c r="AJ43" s="172"/>
      <c r="AK43" s="172"/>
    </row>
    <row r="44">
      <c r="A44" s="74" t="s">
        <v>192</v>
      </c>
      <c r="D44" s="74" t="s">
        <v>47</v>
      </c>
      <c r="F44" s="74"/>
      <c r="I44" s="11">
        <v>0.0</v>
      </c>
      <c r="J44" s="172"/>
      <c r="M44" s="74" t="s">
        <v>192</v>
      </c>
      <c r="N44" s="11">
        <v>2.0</v>
      </c>
      <c r="P44" s="74" t="s">
        <v>47</v>
      </c>
      <c r="R44" s="74"/>
      <c r="U44" s="11">
        <v>0.0</v>
      </c>
      <c r="V44" s="172"/>
      <c r="Y44" s="74" t="s">
        <v>192</v>
      </c>
      <c r="Z44" s="11">
        <v>2.0</v>
      </c>
      <c r="AB44" s="74" t="s">
        <v>47</v>
      </c>
      <c r="AC44" s="11">
        <v>1.0</v>
      </c>
      <c r="AD44" s="74" t="s">
        <v>55</v>
      </c>
      <c r="AE44" s="11">
        <v>2.0</v>
      </c>
      <c r="AG44" s="11">
        <v>2.0</v>
      </c>
      <c r="AJ44" s="172"/>
      <c r="AK44" s="172"/>
    </row>
    <row r="45">
      <c r="A45" s="74" t="s">
        <v>215</v>
      </c>
      <c r="D45" s="74" t="s">
        <v>40</v>
      </c>
      <c r="F45" s="74"/>
      <c r="I45" s="11">
        <v>0.0</v>
      </c>
      <c r="J45" s="172"/>
      <c r="M45" s="74" t="s">
        <v>215</v>
      </c>
      <c r="N45" s="11">
        <v>1.0</v>
      </c>
      <c r="P45" s="74" t="s">
        <v>40</v>
      </c>
      <c r="Q45" s="11">
        <v>1.0</v>
      </c>
      <c r="R45" s="74" t="s">
        <v>55</v>
      </c>
      <c r="S45" s="11">
        <v>2.0</v>
      </c>
      <c r="U45" s="11">
        <v>2.0</v>
      </c>
      <c r="V45" s="172"/>
      <c r="Y45" s="74" t="s">
        <v>215</v>
      </c>
      <c r="Z45" s="11">
        <v>2.0</v>
      </c>
      <c r="AB45" s="74" t="s">
        <v>40</v>
      </c>
      <c r="AD45" s="74"/>
      <c r="AG45" s="11">
        <v>0.0</v>
      </c>
      <c r="AJ45" s="172"/>
      <c r="AK45" s="172"/>
    </row>
    <row r="46">
      <c r="A46" s="74" t="s">
        <v>126</v>
      </c>
      <c r="B46" s="11">
        <v>1.0</v>
      </c>
      <c r="D46" s="74" t="s">
        <v>218</v>
      </c>
      <c r="F46" s="74"/>
      <c r="I46" s="11">
        <v>0.0</v>
      </c>
      <c r="J46" s="172"/>
      <c r="M46" s="74" t="s">
        <v>126</v>
      </c>
      <c r="N46" s="11">
        <v>1.0</v>
      </c>
      <c r="P46" s="74" t="s">
        <v>218</v>
      </c>
      <c r="Q46" s="11">
        <v>1.0</v>
      </c>
      <c r="R46" s="74" t="s">
        <v>42</v>
      </c>
      <c r="U46" s="11">
        <v>1.0</v>
      </c>
      <c r="V46" s="172"/>
      <c r="Y46" s="74" t="s">
        <v>126</v>
      </c>
      <c r="Z46" s="11">
        <v>1.0</v>
      </c>
      <c r="AB46" s="74" t="s">
        <v>218</v>
      </c>
      <c r="AD46" s="74"/>
      <c r="AG46" s="11">
        <v>0.0</v>
      </c>
      <c r="AJ46" s="172"/>
      <c r="AK46" s="172"/>
    </row>
    <row r="47">
      <c r="A47" s="74" t="s">
        <v>220</v>
      </c>
      <c r="B47" s="11">
        <v>1.0</v>
      </c>
      <c r="D47" s="74" t="s">
        <v>221</v>
      </c>
      <c r="E47" s="11">
        <v>1.0</v>
      </c>
      <c r="F47" s="74"/>
      <c r="I47" s="11">
        <v>1.0</v>
      </c>
      <c r="J47" s="172"/>
      <c r="M47" s="74" t="s">
        <v>220</v>
      </c>
      <c r="N47" s="11">
        <v>1.0</v>
      </c>
      <c r="P47" s="74" t="s">
        <v>221</v>
      </c>
      <c r="Q47" s="11">
        <v>1.0</v>
      </c>
      <c r="R47" s="74" t="s">
        <v>82</v>
      </c>
      <c r="S47" s="11">
        <v>2.0</v>
      </c>
      <c r="T47" s="11">
        <v>3.0</v>
      </c>
      <c r="U47" s="11">
        <v>3.0</v>
      </c>
      <c r="V47" s="172"/>
      <c r="Y47" s="74" t="s">
        <v>220</v>
      </c>
      <c r="Z47" s="11">
        <v>2.0</v>
      </c>
      <c r="AB47" s="74" t="s">
        <v>221</v>
      </c>
      <c r="AD47" s="74"/>
      <c r="AG47" s="11">
        <v>0.0</v>
      </c>
      <c r="AJ47" s="172"/>
      <c r="AK47" s="172"/>
    </row>
    <row r="48">
      <c r="A48" s="74" t="s">
        <v>223</v>
      </c>
      <c r="D48" s="74" t="s">
        <v>224</v>
      </c>
      <c r="F48" s="74"/>
      <c r="I48" s="11">
        <v>0.0</v>
      </c>
      <c r="J48" s="172"/>
      <c r="M48" s="74" t="s">
        <v>223</v>
      </c>
      <c r="N48" s="11">
        <v>2.0</v>
      </c>
      <c r="P48" s="74" t="s">
        <v>224</v>
      </c>
      <c r="R48" s="74" t="s">
        <v>42</v>
      </c>
      <c r="U48" s="11">
        <v>0.0</v>
      </c>
      <c r="V48" s="172"/>
      <c r="Y48" s="74" t="s">
        <v>223</v>
      </c>
      <c r="Z48" s="11">
        <v>2.0</v>
      </c>
      <c r="AB48" s="74" t="s">
        <v>224</v>
      </c>
      <c r="AD48" s="74"/>
      <c r="AG48" s="11">
        <v>0.0</v>
      </c>
      <c r="AJ48" s="172"/>
      <c r="AK48" s="172"/>
    </row>
    <row r="49">
      <c r="A49" s="74" t="s">
        <v>131</v>
      </c>
      <c r="B49" s="11">
        <v>1.0</v>
      </c>
      <c r="D49" s="74" t="s">
        <v>187</v>
      </c>
      <c r="E49" s="11">
        <v>1.0</v>
      </c>
      <c r="F49" s="74"/>
      <c r="I49" s="11">
        <v>1.0</v>
      </c>
      <c r="J49" s="172"/>
      <c r="M49" s="74" t="s">
        <v>131</v>
      </c>
      <c r="N49" s="11">
        <v>1.0</v>
      </c>
      <c r="P49" s="74" t="s">
        <v>187</v>
      </c>
      <c r="Q49" s="11">
        <v>1.0</v>
      </c>
      <c r="R49" s="74" t="s">
        <v>42</v>
      </c>
      <c r="U49" s="11">
        <v>1.0</v>
      </c>
      <c r="V49" s="172"/>
      <c r="Y49" s="74" t="s">
        <v>131</v>
      </c>
      <c r="Z49" s="11">
        <v>1.0</v>
      </c>
      <c r="AB49" s="74" t="s">
        <v>187</v>
      </c>
      <c r="AC49" s="11">
        <v>1.0</v>
      </c>
      <c r="AD49" s="74"/>
      <c r="AG49" s="11">
        <v>1.0</v>
      </c>
      <c r="AJ49" s="172"/>
      <c r="AK49" s="172"/>
    </row>
    <row r="50">
      <c r="A50" s="74" t="s">
        <v>131</v>
      </c>
      <c r="B50" s="11">
        <v>1.0</v>
      </c>
      <c r="D50" s="74" t="s">
        <v>229</v>
      </c>
      <c r="E50" s="11">
        <v>1.0</v>
      </c>
      <c r="F50" s="74" t="s">
        <v>42</v>
      </c>
      <c r="I50" s="11">
        <v>1.0</v>
      </c>
      <c r="J50" s="172"/>
      <c r="M50" s="74" t="s">
        <v>131</v>
      </c>
      <c r="N50" s="11">
        <v>1.0</v>
      </c>
      <c r="P50" s="74" t="s">
        <v>229</v>
      </c>
      <c r="Q50" s="11">
        <v>1.0</v>
      </c>
      <c r="R50" s="74"/>
      <c r="U50" s="11">
        <v>1.0</v>
      </c>
      <c r="V50" s="172"/>
      <c r="Y50" s="74" t="s">
        <v>131</v>
      </c>
      <c r="Z50" s="11">
        <v>1.0</v>
      </c>
      <c r="AB50" s="74" t="s">
        <v>229</v>
      </c>
      <c r="AD50" s="74"/>
      <c r="AG50" s="11">
        <v>0.0</v>
      </c>
      <c r="AJ50" s="172"/>
      <c r="AK50" s="172"/>
    </row>
    <row r="51">
      <c r="A51" s="74" t="s">
        <v>232</v>
      </c>
      <c r="B51" s="11">
        <v>1.0</v>
      </c>
      <c r="D51" s="74" t="s">
        <v>233</v>
      </c>
      <c r="E51" s="11">
        <v>1.0</v>
      </c>
      <c r="F51" s="74" t="s">
        <v>82</v>
      </c>
      <c r="G51" s="11">
        <v>2.0</v>
      </c>
      <c r="H51" s="11">
        <v>3.0</v>
      </c>
      <c r="I51" s="11">
        <v>3.0</v>
      </c>
      <c r="J51" s="172"/>
      <c r="M51" s="74" t="s">
        <v>232</v>
      </c>
      <c r="N51" s="11">
        <v>2.0</v>
      </c>
      <c r="P51" s="74" t="s">
        <v>233</v>
      </c>
      <c r="R51" s="74"/>
      <c r="U51" s="11">
        <v>0.0</v>
      </c>
      <c r="V51" s="172"/>
      <c r="Y51" s="74" t="s">
        <v>232</v>
      </c>
      <c r="Z51" s="11">
        <v>2.0</v>
      </c>
      <c r="AB51" s="74" t="s">
        <v>233</v>
      </c>
      <c r="AD51" s="74"/>
      <c r="AG51" s="11">
        <v>0.0</v>
      </c>
      <c r="AJ51" s="172"/>
      <c r="AK51" s="172"/>
    </row>
    <row r="52">
      <c r="A52" s="74" t="s">
        <v>126</v>
      </c>
      <c r="B52" s="11">
        <v>1.0</v>
      </c>
      <c r="D52" s="74" t="s">
        <v>235</v>
      </c>
      <c r="E52" s="11">
        <v>1.0</v>
      </c>
      <c r="F52" s="74"/>
      <c r="I52" s="11">
        <v>1.0</v>
      </c>
      <c r="J52" s="172"/>
      <c r="M52" s="74" t="s">
        <v>126</v>
      </c>
      <c r="N52" s="11">
        <v>1.0</v>
      </c>
      <c r="P52" s="74" t="s">
        <v>235</v>
      </c>
      <c r="Q52" s="11">
        <v>1.0</v>
      </c>
      <c r="R52" s="74" t="s">
        <v>55</v>
      </c>
      <c r="S52" s="11">
        <v>2.0</v>
      </c>
      <c r="U52" s="11">
        <v>2.0</v>
      </c>
      <c r="V52" s="172"/>
      <c r="Y52" s="74" t="s">
        <v>126</v>
      </c>
      <c r="Z52" s="11">
        <v>1.0</v>
      </c>
      <c r="AB52" s="74" t="s">
        <v>235</v>
      </c>
      <c r="AC52" s="11">
        <v>1.0</v>
      </c>
      <c r="AD52" s="74"/>
      <c r="AG52" s="11">
        <v>1.0</v>
      </c>
      <c r="AJ52" s="172"/>
      <c r="AK52" s="172"/>
    </row>
    <row r="53">
      <c r="A53" s="74" t="s">
        <v>236</v>
      </c>
      <c r="B53" s="11">
        <v>1.0</v>
      </c>
      <c r="D53" s="74" t="s">
        <v>237</v>
      </c>
      <c r="E53" s="11">
        <v>1.0</v>
      </c>
      <c r="F53" s="74"/>
      <c r="I53" s="11">
        <v>1.0</v>
      </c>
      <c r="J53" s="172"/>
      <c r="M53" s="74" t="s">
        <v>236</v>
      </c>
      <c r="N53" s="11">
        <v>1.0</v>
      </c>
      <c r="P53" s="74" t="s">
        <v>237</v>
      </c>
      <c r="Q53" s="11">
        <v>1.0</v>
      </c>
      <c r="R53" s="74" t="s">
        <v>77</v>
      </c>
      <c r="S53" s="11">
        <v>2.0</v>
      </c>
      <c r="U53" s="11">
        <v>2.0</v>
      </c>
      <c r="V53" s="172"/>
      <c r="Y53" s="74" t="s">
        <v>236</v>
      </c>
      <c r="Z53" s="11">
        <v>2.0</v>
      </c>
      <c r="AB53" s="74" t="s">
        <v>237</v>
      </c>
      <c r="AD53" s="74"/>
      <c r="AG53" s="11">
        <v>0.0</v>
      </c>
      <c r="AJ53" s="172"/>
      <c r="AK53" s="172"/>
    </row>
    <row r="54">
      <c r="A54" s="74" t="s">
        <v>239</v>
      </c>
      <c r="B54" s="11">
        <v>1.0</v>
      </c>
      <c r="D54" s="74" t="s">
        <v>233</v>
      </c>
      <c r="E54" s="11">
        <v>1.0</v>
      </c>
      <c r="F54" s="74" t="s">
        <v>209</v>
      </c>
      <c r="G54" s="11">
        <v>2.0</v>
      </c>
      <c r="H54" s="11">
        <v>3.0</v>
      </c>
      <c r="I54" s="11">
        <v>3.0</v>
      </c>
      <c r="J54" s="172"/>
      <c r="M54" s="74" t="s">
        <v>239</v>
      </c>
      <c r="N54" s="11">
        <v>2.0</v>
      </c>
      <c r="P54" s="74" t="s">
        <v>233</v>
      </c>
      <c r="R54" s="74"/>
      <c r="U54" s="11">
        <v>0.0</v>
      </c>
      <c r="V54" s="172"/>
      <c r="Y54" s="74" t="s">
        <v>239</v>
      </c>
      <c r="Z54" s="11">
        <v>1.0</v>
      </c>
      <c r="AB54" s="74" t="s">
        <v>233</v>
      </c>
      <c r="AD54" s="74"/>
      <c r="AG54" s="11">
        <v>0.0</v>
      </c>
      <c r="AJ54" s="172"/>
      <c r="AK54" s="172"/>
    </row>
    <row r="55">
      <c r="A55" s="74" t="s">
        <v>159</v>
      </c>
      <c r="B55" s="11">
        <v>1.0</v>
      </c>
      <c r="D55" s="74" t="s">
        <v>46</v>
      </c>
      <c r="F55" s="74"/>
      <c r="I55" s="11">
        <v>0.0</v>
      </c>
      <c r="J55" s="172"/>
      <c r="M55" s="74" t="s">
        <v>159</v>
      </c>
      <c r="N55" s="11">
        <v>1.0</v>
      </c>
      <c r="P55" s="74" t="s">
        <v>46</v>
      </c>
      <c r="R55" s="74" t="s">
        <v>42</v>
      </c>
      <c r="U55" s="11">
        <v>0.0</v>
      </c>
      <c r="V55" s="172"/>
      <c r="Y55" s="74" t="s">
        <v>159</v>
      </c>
      <c r="Z55" s="11">
        <v>1.0</v>
      </c>
      <c r="AB55" s="74" t="s">
        <v>46</v>
      </c>
      <c r="AD55" s="74"/>
      <c r="AG55" s="11">
        <v>0.0</v>
      </c>
      <c r="AJ55" s="172"/>
      <c r="AK55" s="172"/>
    </row>
    <row r="56">
      <c r="A56" s="74" t="s">
        <v>126</v>
      </c>
      <c r="B56" s="11">
        <v>1.0</v>
      </c>
      <c r="D56" s="74" t="s">
        <v>244</v>
      </c>
      <c r="E56" s="11">
        <v>1.0</v>
      </c>
      <c r="F56" s="74"/>
      <c r="I56" s="11">
        <v>1.0</v>
      </c>
      <c r="J56" s="172"/>
      <c r="M56" s="74" t="s">
        <v>126</v>
      </c>
      <c r="N56" s="11">
        <v>1.0</v>
      </c>
      <c r="P56" s="74" t="s">
        <v>244</v>
      </c>
      <c r="Q56" s="11">
        <v>1.0</v>
      </c>
      <c r="R56" s="74" t="s">
        <v>42</v>
      </c>
      <c r="U56" s="11">
        <v>1.0</v>
      </c>
      <c r="V56" s="172"/>
      <c r="Y56" s="74" t="s">
        <v>126</v>
      </c>
      <c r="Z56" s="11">
        <v>1.0</v>
      </c>
      <c r="AB56" s="74" t="s">
        <v>244</v>
      </c>
      <c r="AD56" s="74"/>
      <c r="AG56" s="11">
        <v>0.0</v>
      </c>
      <c r="AJ56" s="172"/>
      <c r="AK56" s="172"/>
    </row>
    <row r="57">
      <c r="A57" s="74" t="s">
        <v>246</v>
      </c>
      <c r="B57" s="11">
        <v>1.0</v>
      </c>
      <c r="D57" s="74" t="s">
        <v>169</v>
      </c>
      <c r="E57" s="11">
        <v>1.0</v>
      </c>
      <c r="F57" s="74" t="s">
        <v>42</v>
      </c>
      <c r="I57" s="11">
        <v>1.0</v>
      </c>
      <c r="J57" s="172"/>
      <c r="M57" s="74" t="s">
        <v>246</v>
      </c>
      <c r="N57" s="11">
        <v>1.0</v>
      </c>
      <c r="P57" s="74" t="s">
        <v>169</v>
      </c>
      <c r="Q57" s="11">
        <v>1.0</v>
      </c>
      <c r="R57" s="74"/>
      <c r="U57" s="11">
        <v>1.0</v>
      </c>
      <c r="V57" s="172"/>
      <c r="Y57" s="74" t="s">
        <v>246</v>
      </c>
      <c r="Z57" s="11">
        <v>1.0</v>
      </c>
      <c r="AB57" s="74" t="s">
        <v>169</v>
      </c>
      <c r="AD57" s="74"/>
      <c r="AG57" s="11">
        <v>0.0</v>
      </c>
      <c r="AJ57" s="172"/>
      <c r="AK57" s="172"/>
    </row>
    <row r="58">
      <c r="A58" s="74" t="s">
        <v>248</v>
      </c>
      <c r="B58" s="11">
        <v>1.0</v>
      </c>
      <c r="D58" s="74" t="s">
        <v>249</v>
      </c>
      <c r="E58" s="11">
        <v>1.0</v>
      </c>
      <c r="F58" s="74" t="s">
        <v>209</v>
      </c>
      <c r="G58" s="11">
        <v>2.0</v>
      </c>
      <c r="H58" s="11">
        <v>3.0</v>
      </c>
      <c r="I58" s="11">
        <v>3.0</v>
      </c>
      <c r="M58" s="74" t="s">
        <v>248</v>
      </c>
      <c r="N58" s="11">
        <v>2.0</v>
      </c>
      <c r="P58" s="74" t="s">
        <v>249</v>
      </c>
      <c r="R58" s="74"/>
      <c r="U58" s="11">
        <v>0.0</v>
      </c>
      <c r="Y58" s="74" t="s">
        <v>248</v>
      </c>
      <c r="Z58" s="11">
        <v>1.0</v>
      </c>
      <c r="AB58" s="74" t="s">
        <v>249</v>
      </c>
      <c r="AD58" s="74"/>
      <c r="AG58" s="11">
        <v>0.0</v>
      </c>
      <c r="AJ58" s="172"/>
      <c r="AK58" s="172"/>
    </row>
    <row r="59">
      <c r="A59" s="74" t="s">
        <v>251</v>
      </c>
      <c r="D59" s="74" t="s">
        <v>252</v>
      </c>
      <c r="F59" s="74"/>
      <c r="I59" s="11">
        <v>0.0</v>
      </c>
      <c r="M59" s="74" t="s">
        <v>251</v>
      </c>
      <c r="N59" s="11">
        <v>2.0</v>
      </c>
      <c r="P59" s="74" t="s">
        <v>252</v>
      </c>
      <c r="Q59" s="11">
        <v>1.0</v>
      </c>
      <c r="R59" s="74" t="s">
        <v>82</v>
      </c>
      <c r="S59" s="11">
        <v>2.0</v>
      </c>
      <c r="T59" s="11">
        <v>3.0</v>
      </c>
      <c r="U59" s="11">
        <v>3.0</v>
      </c>
      <c r="Y59" s="74" t="s">
        <v>251</v>
      </c>
      <c r="Z59" s="11">
        <v>2.0</v>
      </c>
      <c r="AB59" s="74" t="s">
        <v>252</v>
      </c>
      <c r="AD59" s="74"/>
      <c r="AG59" s="11">
        <v>0.0</v>
      </c>
      <c r="AJ59" s="172"/>
      <c r="AK59" s="172"/>
    </row>
    <row r="60">
      <c r="A60" s="74" t="s">
        <v>254</v>
      </c>
      <c r="B60" s="11">
        <v>1.0</v>
      </c>
      <c r="D60" s="74" t="s">
        <v>249</v>
      </c>
      <c r="E60" s="11">
        <v>1.0</v>
      </c>
      <c r="F60" s="74" t="s">
        <v>209</v>
      </c>
      <c r="G60" s="11">
        <v>2.0</v>
      </c>
      <c r="H60" s="11">
        <v>3.0</v>
      </c>
      <c r="I60" s="11">
        <v>3.0</v>
      </c>
      <c r="M60" s="74" t="s">
        <v>254</v>
      </c>
      <c r="N60" s="11">
        <v>2.0</v>
      </c>
      <c r="P60" s="74" t="s">
        <v>249</v>
      </c>
      <c r="R60" s="74"/>
      <c r="U60" s="11">
        <v>0.0</v>
      </c>
      <c r="Y60" s="74" t="s">
        <v>254</v>
      </c>
      <c r="Z60" s="11">
        <v>2.0</v>
      </c>
      <c r="AB60" s="74" t="s">
        <v>249</v>
      </c>
      <c r="AD60" s="74"/>
      <c r="AG60" s="11">
        <v>0.0</v>
      </c>
      <c r="AJ60" s="172"/>
      <c r="AK60" s="172"/>
    </row>
    <row r="61">
      <c r="A61" s="74"/>
      <c r="D61" s="74"/>
      <c r="F61" s="74"/>
      <c r="M61" s="74"/>
      <c r="P61" s="74"/>
      <c r="R61" s="74"/>
      <c r="Y61" s="74"/>
      <c r="AB61" s="74"/>
      <c r="AD61" s="74"/>
      <c r="AG61" s="11">
        <v>0.0</v>
      </c>
      <c r="AJ61" s="172"/>
      <c r="AK61" s="172"/>
    </row>
    <row r="62">
      <c r="A62" s="74" t="s">
        <v>257</v>
      </c>
      <c r="B62" s="11">
        <v>1.0</v>
      </c>
      <c r="D62" s="74" t="s">
        <v>258</v>
      </c>
      <c r="E62" s="11">
        <v>1.0</v>
      </c>
      <c r="F62" s="74" t="s">
        <v>82</v>
      </c>
      <c r="G62" s="11">
        <v>2.0</v>
      </c>
      <c r="H62" s="11">
        <v>3.0</v>
      </c>
      <c r="I62" s="11">
        <v>3.0</v>
      </c>
      <c r="M62" s="74" t="s">
        <v>257</v>
      </c>
      <c r="N62" s="11">
        <v>2.0</v>
      </c>
      <c r="P62" s="74" t="s">
        <v>258</v>
      </c>
      <c r="R62" s="74"/>
      <c r="U62" s="11">
        <v>0.0</v>
      </c>
      <c r="Y62" s="74" t="s">
        <v>257</v>
      </c>
      <c r="Z62" s="11">
        <v>2.0</v>
      </c>
      <c r="AB62" s="74" t="s">
        <v>258</v>
      </c>
      <c r="AD62" s="74"/>
      <c r="AG62" s="11">
        <v>0.0</v>
      </c>
      <c r="AJ62" s="172"/>
      <c r="AK62" s="172"/>
    </row>
    <row r="63">
      <c r="A63" s="74" t="s">
        <v>259</v>
      </c>
      <c r="B63" s="11">
        <v>1.0</v>
      </c>
      <c r="D63" s="74" t="s">
        <v>66</v>
      </c>
      <c r="E63" s="11">
        <v>1.0</v>
      </c>
      <c r="F63" s="74" t="s">
        <v>55</v>
      </c>
      <c r="G63" s="11">
        <v>2.0</v>
      </c>
      <c r="I63" s="11">
        <v>2.0</v>
      </c>
      <c r="M63" s="74" t="s">
        <v>259</v>
      </c>
      <c r="N63" s="11">
        <v>1.0</v>
      </c>
      <c r="P63" s="74" t="s">
        <v>66</v>
      </c>
      <c r="Q63" s="11">
        <v>1.0</v>
      </c>
      <c r="R63" s="74"/>
      <c r="U63" s="11">
        <v>1.0</v>
      </c>
      <c r="Y63" s="74" t="s">
        <v>259</v>
      </c>
      <c r="Z63" s="11">
        <v>1.0</v>
      </c>
      <c r="AB63" s="74" t="s">
        <v>66</v>
      </c>
      <c r="AD63" s="74"/>
      <c r="AG63" s="11">
        <v>0.0</v>
      </c>
      <c r="AJ63" s="172"/>
      <c r="AK63" s="172"/>
    </row>
    <row r="64">
      <c r="A64" s="74" t="s">
        <v>262</v>
      </c>
      <c r="B64" s="11">
        <v>1.0</v>
      </c>
      <c r="D64" s="74" t="s">
        <v>127</v>
      </c>
      <c r="E64" s="11">
        <v>1.0</v>
      </c>
      <c r="F64" s="74"/>
      <c r="I64" s="11">
        <v>1.0</v>
      </c>
      <c r="M64" s="74" t="s">
        <v>262</v>
      </c>
      <c r="P64" s="74" t="s">
        <v>127</v>
      </c>
      <c r="Q64" s="11">
        <v>1.0</v>
      </c>
      <c r="R64" s="74" t="s">
        <v>55</v>
      </c>
      <c r="S64" s="11">
        <v>2.0</v>
      </c>
      <c r="U64" s="11">
        <v>2.0</v>
      </c>
      <c r="Y64" s="74" t="s">
        <v>262</v>
      </c>
      <c r="Z64" s="11">
        <v>2.0</v>
      </c>
      <c r="AB64" s="74" t="s">
        <v>127</v>
      </c>
      <c r="AC64" s="11">
        <v>1.0</v>
      </c>
      <c r="AD64" s="74"/>
      <c r="AG64" s="11">
        <v>1.0</v>
      </c>
      <c r="AJ64" s="172"/>
      <c r="AK64" s="172"/>
    </row>
    <row r="65">
      <c r="A65" s="74" t="s">
        <v>126</v>
      </c>
      <c r="B65" s="11">
        <v>1.0</v>
      </c>
      <c r="D65" s="74" t="s">
        <v>138</v>
      </c>
      <c r="F65" s="74" t="s">
        <v>42</v>
      </c>
      <c r="I65" s="11">
        <v>0.0</v>
      </c>
      <c r="M65" s="74" t="s">
        <v>126</v>
      </c>
      <c r="N65" s="11">
        <v>1.0</v>
      </c>
      <c r="P65" s="74" t="s">
        <v>138</v>
      </c>
      <c r="Q65" s="11">
        <v>1.0</v>
      </c>
      <c r="R65" s="74"/>
      <c r="U65" s="11">
        <v>1.0</v>
      </c>
      <c r="Y65" s="74" t="s">
        <v>126</v>
      </c>
      <c r="Z65" s="11">
        <v>1.0</v>
      </c>
      <c r="AB65" s="74" t="s">
        <v>138</v>
      </c>
      <c r="AD65" s="74"/>
      <c r="AG65" s="11">
        <v>0.0</v>
      </c>
      <c r="AJ65" s="172"/>
      <c r="AK65" s="172"/>
    </row>
    <row r="66">
      <c r="A66" s="74"/>
      <c r="D66" s="74"/>
      <c r="F66" s="74"/>
      <c r="M66" s="74"/>
      <c r="P66" s="74"/>
      <c r="R66" s="74"/>
      <c r="Y66" s="74"/>
      <c r="AB66" s="74"/>
      <c r="AD66" s="74"/>
      <c r="AG66" s="11">
        <v>0.0</v>
      </c>
      <c r="AJ66" s="172"/>
      <c r="AK66" s="172"/>
    </row>
    <row r="67">
      <c r="A67" s="74" t="s">
        <v>192</v>
      </c>
      <c r="D67" s="74" t="s">
        <v>41</v>
      </c>
      <c r="F67" s="74"/>
      <c r="I67" s="11">
        <v>0.0</v>
      </c>
      <c r="M67" s="74" t="s">
        <v>192</v>
      </c>
      <c r="N67" s="11">
        <v>2.0</v>
      </c>
      <c r="P67" s="74" t="s">
        <v>41</v>
      </c>
      <c r="Q67" s="11">
        <v>1.0</v>
      </c>
      <c r="R67" s="74" t="s">
        <v>42</v>
      </c>
      <c r="U67" s="11">
        <v>1.0</v>
      </c>
      <c r="Y67" s="74" t="s">
        <v>192</v>
      </c>
      <c r="Z67" s="11">
        <v>2.0</v>
      </c>
      <c r="AB67" s="74" t="s">
        <v>41</v>
      </c>
      <c r="AD67" s="74"/>
      <c r="AG67" s="11">
        <v>0.0</v>
      </c>
      <c r="AJ67" s="172"/>
      <c r="AK67" s="172"/>
    </row>
    <row r="68">
      <c r="A68" s="74" t="s">
        <v>268</v>
      </c>
      <c r="B68" s="11">
        <v>1.0</v>
      </c>
      <c r="D68" s="74" t="s">
        <v>269</v>
      </c>
      <c r="F68" s="74"/>
      <c r="I68" s="11">
        <v>0.0</v>
      </c>
      <c r="M68" s="74" t="s">
        <v>268</v>
      </c>
      <c r="N68" s="11">
        <v>1.0</v>
      </c>
      <c r="P68" s="74" t="s">
        <v>269</v>
      </c>
      <c r="Q68" s="11">
        <v>1.0</v>
      </c>
      <c r="R68" s="74" t="s">
        <v>55</v>
      </c>
      <c r="S68" s="11">
        <v>2.0</v>
      </c>
      <c r="U68" s="11">
        <v>2.0</v>
      </c>
      <c r="Y68" s="74" t="s">
        <v>268</v>
      </c>
      <c r="Z68" s="11">
        <v>2.0</v>
      </c>
      <c r="AB68" s="74" t="s">
        <v>269</v>
      </c>
      <c r="AD68" s="74"/>
      <c r="AG68" s="11">
        <v>0.0</v>
      </c>
      <c r="AJ68" s="172"/>
      <c r="AK68" s="172"/>
    </row>
    <row r="69">
      <c r="A69" s="74" t="s">
        <v>272</v>
      </c>
      <c r="D69" s="74" t="s">
        <v>273</v>
      </c>
      <c r="F69" s="74"/>
      <c r="I69" s="11">
        <v>0.0</v>
      </c>
      <c r="M69" s="74" t="s">
        <v>272</v>
      </c>
      <c r="N69" s="11">
        <v>2.0</v>
      </c>
      <c r="P69" s="74" t="s">
        <v>273</v>
      </c>
      <c r="R69" s="74" t="s">
        <v>42</v>
      </c>
      <c r="U69" s="11">
        <v>0.0</v>
      </c>
      <c r="Y69" s="74" t="s">
        <v>272</v>
      </c>
      <c r="Z69" s="11">
        <v>2.0</v>
      </c>
      <c r="AB69" s="74" t="s">
        <v>273</v>
      </c>
      <c r="AD69" s="74"/>
      <c r="AG69" s="11">
        <v>0.0</v>
      </c>
      <c r="AJ69" s="172"/>
      <c r="AK69" s="172"/>
    </row>
    <row r="70">
      <c r="A70" s="74" t="s">
        <v>276</v>
      </c>
      <c r="D70" s="74" t="s">
        <v>46</v>
      </c>
      <c r="F70" s="74" t="s">
        <v>42</v>
      </c>
      <c r="I70" s="11">
        <v>0.0</v>
      </c>
      <c r="M70" s="74" t="s">
        <v>276</v>
      </c>
      <c r="N70" s="11">
        <v>1.0</v>
      </c>
      <c r="P70" s="74" t="s">
        <v>46</v>
      </c>
      <c r="R70" s="74"/>
      <c r="U70" s="11">
        <v>0.0</v>
      </c>
      <c r="Y70" s="74" t="s">
        <v>276</v>
      </c>
      <c r="Z70" s="11">
        <v>1.0</v>
      </c>
      <c r="AB70" s="74" t="s">
        <v>46</v>
      </c>
      <c r="AD70" s="74"/>
      <c r="AG70" s="11">
        <v>0.0</v>
      </c>
      <c r="AJ70" s="172"/>
      <c r="AK70" s="172"/>
    </row>
    <row r="71">
      <c r="A71" s="74" t="s">
        <v>131</v>
      </c>
      <c r="B71" s="11">
        <v>1.0</v>
      </c>
      <c r="D71" s="74" t="s">
        <v>278</v>
      </c>
      <c r="E71" s="11">
        <v>1.0</v>
      </c>
      <c r="F71" s="74"/>
      <c r="I71" s="11">
        <v>1.0</v>
      </c>
      <c r="M71" s="74" t="s">
        <v>131</v>
      </c>
      <c r="N71" s="11">
        <v>1.0</v>
      </c>
      <c r="P71" s="74" t="s">
        <v>278</v>
      </c>
      <c r="Q71" s="11">
        <v>1.0</v>
      </c>
      <c r="R71" s="74" t="s">
        <v>82</v>
      </c>
      <c r="S71" s="11">
        <v>2.0</v>
      </c>
      <c r="T71" s="11">
        <v>3.0</v>
      </c>
      <c r="U71" s="11">
        <v>3.0</v>
      </c>
      <c r="Y71" s="74" t="s">
        <v>131</v>
      </c>
      <c r="Z71" s="11">
        <v>1.0</v>
      </c>
      <c r="AB71" s="74" t="s">
        <v>278</v>
      </c>
      <c r="AC71" s="11">
        <v>1.0</v>
      </c>
      <c r="AD71" s="74"/>
      <c r="AG71" s="11">
        <v>1.0</v>
      </c>
      <c r="AJ71" s="172"/>
      <c r="AK71" s="172"/>
    </row>
    <row r="72">
      <c r="A72" s="74" t="s">
        <v>281</v>
      </c>
      <c r="B72" s="11">
        <v>1.0</v>
      </c>
      <c r="D72" s="74" t="s">
        <v>138</v>
      </c>
      <c r="F72" s="74"/>
      <c r="I72" s="11">
        <v>0.0</v>
      </c>
      <c r="M72" s="74" t="s">
        <v>281</v>
      </c>
      <c r="N72" s="11">
        <v>1.0</v>
      </c>
      <c r="P72" s="74" t="s">
        <v>138</v>
      </c>
      <c r="Q72" s="11">
        <v>1.0</v>
      </c>
      <c r="R72" s="74" t="s">
        <v>42</v>
      </c>
      <c r="U72" s="11">
        <v>1.0</v>
      </c>
      <c r="Y72" s="74" t="s">
        <v>281</v>
      </c>
      <c r="Z72" s="11">
        <v>2.0</v>
      </c>
      <c r="AB72" s="74" t="s">
        <v>138</v>
      </c>
      <c r="AD72" s="74"/>
      <c r="AG72" s="11">
        <v>0.0</v>
      </c>
      <c r="AJ72" s="172"/>
      <c r="AK72" s="172"/>
    </row>
    <row r="73">
      <c r="A73" s="74" t="s">
        <v>38</v>
      </c>
      <c r="D73" s="74" t="s">
        <v>284</v>
      </c>
      <c r="E73" s="11">
        <v>1.0</v>
      </c>
      <c r="F73" s="74"/>
      <c r="I73" s="11">
        <v>1.0</v>
      </c>
      <c r="M73" s="74" t="s">
        <v>38</v>
      </c>
      <c r="N73" s="11">
        <v>2.0</v>
      </c>
      <c r="P73" s="74" t="s">
        <v>284</v>
      </c>
      <c r="Q73" s="11">
        <v>1.0</v>
      </c>
      <c r="R73" s="74"/>
      <c r="U73" s="11">
        <v>1.0</v>
      </c>
      <c r="Y73" s="74" t="s">
        <v>38</v>
      </c>
      <c r="Z73" s="11">
        <v>2.0</v>
      </c>
      <c r="AB73" s="74" t="s">
        <v>284</v>
      </c>
      <c r="AC73" s="11">
        <v>1.0</v>
      </c>
      <c r="AD73" s="74" t="s">
        <v>42</v>
      </c>
      <c r="AG73" s="11">
        <v>1.0</v>
      </c>
      <c r="AJ73" s="172"/>
      <c r="AK73" s="172"/>
    </row>
    <row r="74">
      <c r="A74" s="74"/>
      <c r="D74" s="74"/>
      <c r="F74" s="74"/>
      <c r="M74" s="74"/>
      <c r="P74" s="74"/>
      <c r="R74" s="74"/>
      <c r="Y74" s="74"/>
      <c r="AB74" s="74"/>
      <c r="AD74" s="74"/>
      <c r="AG74" s="11">
        <v>0.0</v>
      </c>
      <c r="AJ74" s="172"/>
      <c r="AK74" s="172"/>
    </row>
    <row r="75">
      <c r="A75" s="74" t="s">
        <v>131</v>
      </c>
      <c r="B75" s="11">
        <v>1.0</v>
      </c>
      <c r="D75" s="74" t="s">
        <v>172</v>
      </c>
      <c r="F75" s="74" t="s">
        <v>42</v>
      </c>
      <c r="I75" s="11">
        <v>0.0</v>
      </c>
      <c r="M75" s="74" t="s">
        <v>131</v>
      </c>
      <c r="N75" s="11">
        <v>1.0</v>
      </c>
      <c r="P75" s="74" t="s">
        <v>172</v>
      </c>
      <c r="R75" s="74"/>
      <c r="U75" s="11">
        <v>0.0</v>
      </c>
      <c r="Y75" s="74" t="s">
        <v>131</v>
      </c>
      <c r="Z75" s="11">
        <v>1.0</v>
      </c>
      <c r="AB75" s="74" t="s">
        <v>172</v>
      </c>
      <c r="AD75" s="74"/>
      <c r="AG75" s="11">
        <v>0.0</v>
      </c>
      <c r="AJ75" s="172"/>
      <c r="AK75" s="172"/>
    </row>
    <row r="76">
      <c r="A76" s="74" t="s">
        <v>38</v>
      </c>
      <c r="D76" s="74" t="s">
        <v>41</v>
      </c>
      <c r="F76" s="74"/>
      <c r="I76" s="11">
        <v>0.0</v>
      </c>
      <c r="M76" s="74" t="s">
        <v>38</v>
      </c>
      <c r="N76" s="11">
        <v>2.0</v>
      </c>
      <c r="P76" s="74" t="s">
        <v>41</v>
      </c>
      <c r="Q76" s="11">
        <v>1.0</v>
      </c>
      <c r="R76" s="74" t="s">
        <v>77</v>
      </c>
      <c r="S76" s="11">
        <v>2.0</v>
      </c>
      <c r="U76" s="11">
        <v>2.0</v>
      </c>
      <c r="Y76" s="74" t="s">
        <v>38</v>
      </c>
      <c r="Z76" s="11">
        <v>2.0</v>
      </c>
      <c r="AB76" s="74" t="s">
        <v>41</v>
      </c>
      <c r="AD76" s="74"/>
      <c r="AG76" s="11">
        <v>0.0</v>
      </c>
      <c r="AJ76" s="172"/>
      <c r="AK76" s="172"/>
    </row>
    <row r="77">
      <c r="A77" s="74" t="s">
        <v>53</v>
      </c>
      <c r="B77" s="11">
        <v>1.0</v>
      </c>
      <c r="D77" s="74" t="s">
        <v>54</v>
      </c>
      <c r="E77" s="11">
        <v>1.0</v>
      </c>
      <c r="F77" s="74"/>
      <c r="I77" s="11">
        <v>1.0</v>
      </c>
      <c r="M77" s="74" t="s">
        <v>53</v>
      </c>
      <c r="N77" s="11">
        <v>1.0</v>
      </c>
      <c r="P77" s="74" t="s">
        <v>54</v>
      </c>
      <c r="Q77" s="11">
        <v>1.0</v>
      </c>
      <c r="R77" s="74"/>
      <c r="U77" s="11">
        <v>1.0</v>
      </c>
      <c r="Y77" s="74" t="s">
        <v>53</v>
      </c>
      <c r="Z77" s="11">
        <v>1.0</v>
      </c>
      <c r="AB77" s="74" t="s">
        <v>54</v>
      </c>
      <c r="AC77" s="11">
        <v>1.0</v>
      </c>
      <c r="AD77" s="74" t="s">
        <v>209</v>
      </c>
      <c r="AE77" s="11">
        <v>2.0</v>
      </c>
      <c r="AF77" s="11">
        <v>3.0</v>
      </c>
      <c r="AG77" s="11">
        <v>3.0</v>
      </c>
      <c r="AJ77" s="172"/>
      <c r="AK77" s="172"/>
    </row>
    <row r="78">
      <c r="A78" s="74" t="s">
        <v>126</v>
      </c>
      <c r="B78" s="11">
        <v>1.0</v>
      </c>
      <c r="D78" s="74" t="s">
        <v>269</v>
      </c>
      <c r="F78" s="74"/>
      <c r="I78" s="11">
        <v>0.0</v>
      </c>
      <c r="M78" s="74" t="s">
        <v>126</v>
      </c>
      <c r="N78" s="11">
        <v>1.0</v>
      </c>
      <c r="P78" s="74" t="s">
        <v>269</v>
      </c>
      <c r="Q78" s="11">
        <v>1.0</v>
      </c>
      <c r="R78" s="74" t="s">
        <v>209</v>
      </c>
      <c r="S78" s="11">
        <v>2.0</v>
      </c>
      <c r="T78" s="11">
        <v>3.0</v>
      </c>
      <c r="U78" s="11">
        <v>3.0</v>
      </c>
      <c r="Y78" s="74" t="s">
        <v>126</v>
      </c>
      <c r="Z78" s="11">
        <v>1.0</v>
      </c>
      <c r="AB78" s="74" t="s">
        <v>269</v>
      </c>
      <c r="AD78" s="74"/>
      <c r="AG78" s="11">
        <v>0.0</v>
      </c>
      <c r="AJ78" s="172"/>
      <c r="AK78" s="172"/>
    </row>
    <row r="79">
      <c r="A79" s="74" t="s">
        <v>126</v>
      </c>
      <c r="B79" s="11">
        <v>1.0</v>
      </c>
      <c r="D79" s="74" t="s">
        <v>293</v>
      </c>
      <c r="E79" s="11">
        <v>1.0</v>
      </c>
      <c r="F79" s="74"/>
      <c r="I79" s="11">
        <v>1.0</v>
      </c>
      <c r="M79" s="74" t="s">
        <v>126</v>
      </c>
      <c r="N79" s="11">
        <v>1.0</v>
      </c>
      <c r="P79" s="74" t="s">
        <v>293</v>
      </c>
      <c r="Q79" s="11">
        <v>1.0</v>
      </c>
      <c r="R79" s="74" t="s">
        <v>55</v>
      </c>
      <c r="S79" s="11">
        <v>2.0</v>
      </c>
      <c r="U79" s="11">
        <v>2.0</v>
      </c>
      <c r="Y79" s="74" t="s">
        <v>126</v>
      </c>
      <c r="Z79" s="11">
        <v>1.0</v>
      </c>
      <c r="AB79" s="74" t="s">
        <v>293</v>
      </c>
      <c r="AC79" s="11">
        <v>1.0</v>
      </c>
      <c r="AD79" s="74"/>
      <c r="AG79" s="11">
        <v>1.0</v>
      </c>
      <c r="AJ79" s="172"/>
      <c r="AK79" s="172"/>
    </row>
    <row r="80">
      <c r="A80" s="74" t="s">
        <v>131</v>
      </c>
      <c r="B80" s="11">
        <v>1.0</v>
      </c>
      <c r="D80" s="74" t="s">
        <v>296</v>
      </c>
      <c r="E80" s="11">
        <v>1.0</v>
      </c>
      <c r="F80" s="74"/>
      <c r="I80" s="11">
        <v>1.0</v>
      </c>
      <c r="M80" s="74" t="s">
        <v>131</v>
      </c>
      <c r="N80" s="11">
        <v>1.0</v>
      </c>
      <c r="P80" s="74" t="s">
        <v>296</v>
      </c>
      <c r="Q80" s="11">
        <v>1.0</v>
      </c>
      <c r="R80" s="74"/>
      <c r="U80" s="11">
        <v>1.0</v>
      </c>
      <c r="Y80" s="74" t="s">
        <v>131</v>
      </c>
      <c r="Z80" s="11">
        <v>1.0</v>
      </c>
      <c r="AB80" s="74" t="s">
        <v>296</v>
      </c>
      <c r="AC80" s="11">
        <v>1.0</v>
      </c>
      <c r="AD80" s="74" t="s">
        <v>42</v>
      </c>
      <c r="AG80" s="11">
        <v>1.0</v>
      </c>
      <c r="AJ80" s="172"/>
      <c r="AK80" s="172"/>
    </row>
    <row r="81">
      <c r="A81" s="74" t="s">
        <v>131</v>
      </c>
      <c r="B81" s="11">
        <v>1.0</v>
      </c>
      <c r="D81" s="74" t="s">
        <v>299</v>
      </c>
      <c r="E81" s="11">
        <v>1.0</v>
      </c>
      <c r="F81" s="74"/>
      <c r="I81" s="11">
        <v>1.0</v>
      </c>
      <c r="M81" s="74" t="s">
        <v>131</v>
      </c>
      <c r="N81" s="11">
        <v>1.0</v>
      </c>
      <c r="P81" s="74" t="s">
        <v>299</v>
      </c>
      <c r="Q81" s="11">
        <v>1.0</v>
      </c>
      <c r="R81" s="74" t="s">
        <v>55</v>
      </c>
      <c r="S81" s="11">
        <v>2.0</v>
      </c>
      <c r="U81" s="11">
        <v>2.0</v>
      </c>
      <c r="Y81" s="74" t="s">
        <v>131</v>
      </c>
      <c r="Z81" s="11">
        <v>1.0</v>
      </c>
      <c r="AB81" s="74" t="s">
        <v>299</v>
      </c>
      <c r="AC81" s="11">
        <v>1.0</v>
      </c>
      <c r="AD81" s="74"/>
      <c r="AG81" s="11">
        <v>1.0</v>
      </c>
      <c r="AJ81" s="172"/>
      <c r="AK81" s="172"/>
    </row>
    <row r="82">
      <c r="A82" s="74" t="s">
        <v>302</v>
      </c>
      <c r="B82" s="11">
        <v>1.0</v>
      </c>
      <c r="D82" s="74" t="s">
        <v>303</v>
      </c>
      <c r="E82" s="11">
        <v>1.0</v>
      </c>
      <c r="F82" s="74"/>
      <c r="I82" s="11">
        <v>1.0</v>
      </c>
      <c r="M82" s="74" t="s">
        <v>302</v>
      </c>
      <c r="N82" s="11">
        <v>1.0</v>
      </c>
      <c r="P82" s="74" t="s">
        <v>303</v>
      </c>
      <c r="Q82" s="11">
        <v>1.0</v>
      </c>
      <c r="R82" s="74" t="s">
        <v>77</v>
      </c>
      <c r="S82" s="11">
        <v>2.0</v>
      </c>
      <c r="U82" s="11">
        <v>2.0</v>
      </c>
      <c r="Y82" s="74" t="s">
        <v>302</v>
      </c>
      <c r="Z82" s="11">
        <v>1.0</v>
      </c>
      <c r="AB82" s="74" t="s">
        <v>303</v>
      </c>
      <c r="AC82" s="11">
        <v>1.0</v>
      </c>
      <c r="AD82" s="74"/>
      <c r="AG82" s="11">
        <v>1.0</v>
      </c>
      <c r="AJ82" s="172"/>
      <c r="AK82" s="172"/>
    </row>
    <row r="83">
      <c r="A83" s="74" t="s">
        <v>192</v>
      </c>
      <c r="D83" s="74" t="s">
        <v>41</v>
      </c>
      <c r="F83" s="74"/>
      <c r="I83" s="11">
        <v>0.0</v>
      </c>
      <c r="M83" s="74" t="s">
        <v>192</v>
      </c>
      <c r="N83" s="11">
        <v>2.0</v>
      </c>
      <c r="P83" s="74" t="s">
        <v>41</v>
      </c>
      <c r="Q83" s="11">
        <v>1.0</v>
      </c>
      <c r="R83" s="74" t="s">
        <v>55</v>
      </c>
      <c r="S83" s="11">
        <v>2.0</v>
      </c>
      <c r="U83" s="11">
        <v>2.0</v>
      </c>
      <c r="Y83" s="74" t="s">
        <v>192</v>
      </c>
      <c r="Z83" s="11">
        <v>2.0</v>
      </c>
      <c r="AB83" s="74" t="s">
        <v>41</v>
      </c>
      <c r="AD83" s="74"/>
      <c r="AG83" s="11">
        <v>0.0</v>
      </c>
      <c r="AJ83" s="172"/>
      <c r="AK83" s="172"/>
    </row>
    <row r="84">
      <c r="A84" s="74" t="s">
        <v>126</v>
      </c>
      <c r="B84" s="11">
        <v>1.0</v>
      </c>
      <c r="D84" s="74" t="s">
        <v>87</v>
      </c>
      <c r="E84" s="11">
        <v>1.0</v>
      </c>
      <c r="F84" s="74"/>
      <c r="I84" s="11">
        <v>1.0</v>
      </c>
      <c r="M84" s="74" t="s">
        <v>126</v>
      </c>
      <c r="N84" s="11">
        <v>1.0</v>
      </c>
      <c r="P84" s="74" t="s">
        <v>87</v>
      </c>
      <c r="Q84" s="11">
        <v>1.0</v>
      </c>
      <c r="R84" s="74"/>
      <c r="U84" s="11">
        <v>1.0</v>
      </c>
      <c r="Y84" s="74" t="s">
        <v>126</v>
      </c>
      <c r="Z84" s="11">
        <v>1.0</v>
      </c>
      <c r="AB84" s="74" t="s">
        <v>87</v>
      </c>
      <c r="AC84" s="11">
        <v>1.0</v>
      </c>
      <c r="AD84" s="74" t="s">
        <v>42</v>
      </c>
      <c r="AG84" s="11">
        <v>1.0</v>
      </c>
      <c r="AJ84" s="172"/>
      <c r="AK84" s="172"/>
    </row>
    <row r="85">
      <c r="A85" s="74"/>
      <c r="D85" s="74"/>
      <c r="F85" s="74"/>
      <c r="M85" s="74"/>
      <c r="P85" s="74"/>
      <c r="R85" s="74"/>
      <c r="Y85" s="74"/>
      <c r="AB85" s="74"/>
      <c r="AD85" s="74"/>
      <c r="AG85" s="11">
        <v>0.0</v>
      </c>
      <c r="AJ85" s="172"/>
      <c r="AK85" s="172"/>
    </row>
    <row r="86">
      <c r="A86" s="74" t="s">
        <v>192</v>
      </c>
      <c r="D86" s="74" t="s">
        <v>307</v>
      </c>
      <c r="F86" s="74"/>
      <c r="I86" s="11">
        <v>0.0</v>
      </c>
      <c r="M86" s="74" t="s">
        <v>192</v>
      </c>
      <c r="N86" s="11">
        <v>2.0</v>
      </c>
      <c r="P86" s="74" t="s">
        <v>307</v>
      </c>
      <c r="Q86" s="11">
        <v>1.0</v>
      </c>
      <c r="R86" s="74" t="s">
        <v>42</v>
      </c>
      <c r="U86" s="11">
        <v>1.0</v>
      </c>
      <c r="Y86" s="74" t="s">
        <v>192</v>
      </c>
      <c r="Z86" s="11">
        <v>2.0</v>
      </c>
      <c r="AB86" s="74" t="s">
        <v>307</v>
      </c>
      <c r="AD86" s="74"/>
      <c r="AG86" s="11">
        <v>0.0</v>
      </c>
      <c r="AJ86" s="172"/>
      <c r="AK86" s="172"/>
    </row>
    <row r="87">
      <c r="A87" s="74" t="s">
        <v>126</v>
      </c>
      <c r="B87" s="11">
        <v>1.0</v>
      </c>
      <c r="D87" s="74" t="s">
        <v>309</v>
      </c>
      <c r="E87" s="11">
        <v>1.0</v>
      </c>
      <c r="F87" s="74" t="s">
        <v>55</v>
      </c>
      <c r="G87" s="11">
        <v>2.0</v>
      </c>
      <c r="I87" s="11">
        <v>2.0</v>
      </c>
      <c r="M87" s="74" t="s">
        <v>126</v>
      </c>
      <c r="N87" s="11">
        <v>1.0</v>
      </c>
      <c r="P87" s="74" t="s">
        <v>309</v>
      </c>
      <c r="Q87" s="11">
        <v>1.0</v>
      </c>
      <c r="R87" s="74"/>
      <c r="U87" s="11">
        <v>1.0</v>
      </c>
      <c r="Y87" s="74" t="s">
        <v>126</v>
      </c>
      <c r="Z87" s="11">
        <v>1.0</v>
      </c>
      <c r="AB87" s="74" t="s">
        <v>309</v>
      </c>
      <c r="AD87" s="74"/>
      <c r="AG87" s="11">
        <v>0.0</v>
      </c>
      <c r="AJ87" s="172"/>
      <c r="AK87" s="172"/>
    </row>
    <row r="88">
      <c r="A88" s="74" t="s">
        <v>46</v>
      </c>
      <c r="D88" s="74" t="s">
        <v>311</v>
      </c>
      <c r="E88" s="11">
        <v>1.0</v>
      </c>
      <c r="F88" s="74"/>
      <c r="I88" s="11">
        <v>1.0</v>
      </c>
      <c r="M88" s="74" t="s">
        <v>46</v>
      </c>
      <c r="N88" s="11">
        <v>2.0</v>
      </c>
      <c r="P88" s="74" t="s">
        <v>311</v>
      </c>
      <c r="Q88" s="11">
        <v>1.0</v>
      </c>
      <c r="R88" s="74"/>
      <c r="U88" s="11">
        <v>1.0</v>
      </c>
      <c r="Y88" s="74" t="s">
        <v>46</v>
      </c>
      <c r="Z88" s="11">
        <v>2.0</v>
      </c>
      <c r="AB88" s="74" t="s">
        <v>311</v>
      </c>
      <c r="AD88" s="74" t="s">
        <v>42</v>
      </c>
      <c r="AG88" s="11">
        <v>0.0</v>
      </c>
      <c r="AJ88" s="172"/>
      <c r="AK88" s="172"/>
    </row>
    <row r="89">
      <c r="A89" s="74" t="s">
        <v>276</v>
      </c>
      <c r="D89" s="74" t="s">
        <v>46</v>
      </c>
      <c r="F89" s="74" t="s">
        <v>42</v>
      </c>
      <c r="I89" s="11">
        <v>0.0</v>
      </c>
      <c r="M89" s="74" t="s">
        <v>276</v>
      </c>
      <c r="N89" s="11">
        <v>1.0</v>
      </c>
      <c r="P89" s="74" t="s">
        <v>46</v>
      </c>
      <c r="R89" s="74"/>
      <c r="U89" s="11">
        <v>0.0</v>
      </c>
      <c r="Y89" s="74" t="s">
        <v>276</v>
      </c>
      <c r="Z89" s="11">
        <v>1.0</v>
      </c>
      <c r="AB89" s="74" t="s">
        <v>46</v>
      </c>
      <c r="AD89" s="74"/>
      <c r="AG89" s="11">
        <v>0.0</v>
      </c>
      <c r="AJ89" s="172"/>
      <c r="AK89" s="172"/>
    </row>
    <row r="90">
      <c r="A90" s="74"/>
      <c r="D90" s="74"/>
      <c r="F90" s="74"/>
      <c r="M90" s="74"/>
      <c r="P90" s="74"/>
      <c r="R90" s="74"/>
      <c r="Y90" s="74"/>
      <c r="AB90" s="74"/>
      <c r="AD90" s="74"/>
      <c r="AG90" s="11">
        <v>0.0</v>
      </c>
      <c r="AJ90" s="172"/>
      <c r="AK90" s="172"/>
    </row>
    <row r="91">
      <c r="A91" s="74" t="s">
        <v>126</v>
      </c>
      <c r="B91" s="11">
        <v>1.0</v>
      </c>
      <c r="D91" s="74" t="s">
        <v>314</v>
      </c>
      <c r="E91" s="11">
        <v>1.0</v>
      </c>
      <c r="F91" s="74"/>
      <c r="I91" s="11">
        <v>1.0</v>
      </c>
      <c r="M91" s="74" t="s">
        <v>126</v>
      </c>
      <c r="N91" s="11">
        <v>1.0</v>
      </c>
      <c r="P91" s="74" t="s">
        <v>314</v>
      </c>
      <c r="Q91" s="11">
        <v>1.0</v>
      </c>
      <c r="R91" s="74"/>
      <c r="U91" s="11">
        <v>1.0</v>
      </c>
      <c r="Y91" s="74" t="s">
        <v>126</v>
      </c>
      <c r="Z91" s="11">
        <v>1.0</v>
      </c>
      <c r="AB91" s="74" t="s">
        <v>314</v>
      </c>
      <c r="AC91" s="11">
        <v>1.0</v>
      </c>
      <c r="AD91" s="74" t="s">
        <v>77</v>
      </c>
      <c r="AE91" s="11">
        <v>2.0</v>
      </c>
      <c r="AG91" s="11">
        <v>2.0</v>
      </c>
      <c r="AJ91" s="172"/>
      <c r="AK91" s="172"/>
    </row>
    <row r="92">
      <c r="A92" s="74" t="s">
        <v>316</v>
      </c>
      <c r="D92" s="74" t="s">
        <v>317</v>
      </c>
      <c r="E92" s="11">
        <v>1.0</v>
      </c>
      <c r="F92" s="74"/>
      <c r="I92" s="11">
        <v>1.0</v>
      </c>
      <c r="M92" s="74" t="s">
        <v>316</v>
      </c>
      <c r="N92" s="11">
        <v>2.0</v>
      </c>
      <c r="P92" s="74" t="s">
        <v>317</v>
      </c>
      <c r="R92" s="74"/>
      <c r="U92" s="11">
        <v>0.0</v>
      </c>
      <c r="Y92" s="74" t="s">
        <v>316</v>
      </c>
      <c r="Z92" s="11">
        <v>1.0</v>
      </c>
      <c r="AB92" s="74" t="s">
        <v>317</v>
      </c>
      <c r="AC92" s="11">
        <v>1.0</v>
      </c>
      <c r="AD92" s="74" t="s">
        <v>77</v>
      </c>
      <c r="AE92" s="11">
        <v>2.0</v>
      </c>
      <c r="AG92" s="11">
        <v>2.0</v>
      </c>
      <c r="AJ92" s="172"/>
      <c r="AK92" s="172"/>
    </row>
    <row r="93">
      <c r="A93" s="74"/>
      <c r="D93" s="74"/>
      <c r="F93" s="74"/>
      <c r="M93" s="74"/>
      <c r="P93" s="74"/>
      <c r="R93" s="74"/>
      <c r="Y93" s="74"/>
      <c r="AB93" s="74"/>
      <c r="AD93" s="74"/>
      <c r="AG93" s="11">
        <v>0.0</v>
      </c>
      <c r="AJ93" s="172"/>
      <c r="AK93" s="172"/>
    </row>
    <row r="94">
      <c r="A94" s="74" t="s">
        <v>321</v>
      </c>
      <c r="B94" s="11">
        <v>1.0</v>
      </c>
      <c r="D94" s="74" t="s">
        <v>322</v>
      </c>
      <c r="E94" s="11">
        <v>1.0</v>
      </c>
      <c r="F94" s="74" t="s">
        <v>42</v>
      </c>
      <c r="I94" s="11">
        <v>1.0</v>
      </c>
      <c r="M94" s="74" t="s">
        <v>321</v>
      </c>
      <c r="N94" s="11">
        <v>1.0</v>
      </c>
      <c r="P94" s="74" t="s">
        <v>322</v>
      </c>
      <c r="Q94" s="11">
        <v>1.0</v>
      </c>
      <c r="R94" s="74"/>
      <c r="U94" s="11">
        <v>1.0</v>
      </c>
      <c r="Y94" s="74" t="s">
        <v>321</v>
      </c>
      <c r="Z94" s="11">
        <v>1.0</v>
      </c>
      <c r="AB94" s="74" t="s">
        <v>322</v>
      </c>
      <c r="AC94" s="11">
        <v>1.0</v>
      </c>
      <c r="AD94" s="74"/>
      <c r="AG94" s="11">
        <v>1.0</v>
      </c>
      <c r="AJ94" s="172"/>
      <c r="AK94" s="172"/>
    </row>
    <row r="95">
      <c r="A95" s="74" t="s">
        <v>281</v>
      </c>
      <c r="B95" s="11">
        <v>1.0</v>
      </c>
      <c r="D95" s="74" t="s">
        <v>41</v>
      </c>
      <c r="F95" s="74"/>
      <c r="I95" s="11">
        <v>0.0</v>
      </c>
      <c r="M95" s="74" t="s">
        <v>281</v>
      </c>
      <c r="N95" s="11">
        <v>1.0</v>
      </c>
      <c r="P95" s="74" t="s">
        <v>41</v>
      </c>
      <c r="Q95" s="11">
        <v>1.0</v>
      </c>
      <c r="R95" s="74" t="s">
        <v>209</v>
      </c>
      <c r="S95" s="11">
        <v>2.0</v>
      </c>
      <c r="T95" s="11">
        <v>3.0</v>
      </c>
      <c r="U95" s="11">
        <v>3.0</v>
      </c>
      <c r="Y95" s="74" t="s">
        <v>281</v>
      </c>
      <c r="Z95" s="11">
        <v>2.0</v>
      </c>
      <c r="AB95" s="74" t="s">
        <v>41</v>
      </c>
      <c r="AD95" s="74"/>
      <c r="AG95" s="11">
        <v>0.0</v>
      </c>
      <c r="AJ95" s="172"/>
      <c r="AK95" s="172"/>
    </row>
    <row r="96">
      <c r="A96" s="74" t="s">
        <v>326</v>
      </c>
      <c r="B96" s="11">
        <v>1.0</v>
      </c>
      <c r="D96" s="74" t="s">
        <v>46</v>
      </c>
      <c r="F96" s="74"/>
      <c r="I96" s="11">
        <v>0.0</v>
      </c>
      <c r="M96" s="74" t="s">
        <v>326</v>
      </c>
      <c r="N96" s="11">
        <v>1.0</v>
      </c>
      <c r="P96" s="74" t="s">
        <v>46</v>
      </c>
      <c r="R96" s="74" t="s">
        <v>55</v>
      </c>
      <c r="S96" s="11">
        <v>2.0</v>
      </c>
      <c r="U96" s="11">
        <v>2.0</v>
      </c>
      <c r="Y96" s="74" t="s">
        <v>326</v>
      </c>
      <c r="Z96" s="11">
        <v>2.0</v>
      </c>
      <c r="AB96" s="74" t="s">
        <v>46</v>
      </c>
      <c r="AD96" s="74"/>
      <c r="AG96" s="11">
        <v>0.0</v>
      </c>
      <c r="AJ96" s="172"/>
      <c r="AK96" s="172"/>
    </row>
    <row r="97">
      <c r="A97" s="74" t="s">
        <v>126</v>
      </c>
      <c r="B97" s="11">
        <v>1.0</v>
      </c>
      <c r="D97" s="74" t="s">
        <v>173</v>
      </c>
      <c r="E97" s="11">
        <v>1.0</v>
      </c>
      <c r="F97" s="74"/>
      <c r="I97" s="11">
        <v>0.0</v>
      </c>
      <c r="M97" s="74" t="s">
        <v>126</v>
      </c>
      <c r="N97" s="11">
        <v>1.0</v>
      </c>
      <c r="P97" s="74" t="s">
        <v>173</v>
      </c>
      <c r="Q97" s="11">
        <v>1.0</v>
      </c>
      <c r="R97" s="74" t="s">
        <v>77</v>
      </c>
      <c r="S97" s="11">
        <v>2.0</v>
      </c>
      <c r="U97" s="11">
        <v>2.0</v>
      </c>
      <c r="Y97" s="74" t="s">
        <v>126</v>
      </c>
      <c r="Z97" s="11">
        <v>1.0</v>
      </c>
      <c r="AB97" s="74" t="s">
        <v>173</v>
      </c>
      <c r="AC97" s="11">
        <v>1.0</v>
      </c>
      <c r="AD97" s="74"/>
      <c r="AG97" s="11">
        <v>1.0</v>
      </c>
      <c r="AJ97" s="172"/>
      <c r="AK97" s="172"/>
    </row>
    <row r="98">
      <c r="A98" s="74" t="s">
        <v>46</v>
      </c>
      <c r="D98" s="74" t="s">
        <v>46</v>
      </c>
      <c r="F98" s="74" t="s">
        <v>42</v>
      </c>
      <c r="I98" s="11">
        <v>0.0</v>
      </c>
      <c r="M98" s="74" t="s">
        <v>46</v>
      </c>
      <c r="N98" s="11">
        <v>2.0</v>
      </c>
      <c r="P98" s="74" t="s">
        <v>46</v>
      </c>
      <c r="R98" s="74"/>
      <c r="U98" s="11">
        <v>0.0</v>
      </c>
      <c r="Y98" s="74" t="s">
        <v>46</v>
      </c>
      <c r="AB98" s="74" t="s">
        <v>46</v>
      </c>
      <c r="AD98" s="74"/>
      <c r="AG98" s="11">
        <v>0.0</v>
      </c>
      <c r="AJ98" s="172"/>
      <c r="AK98" s="172"/>
    </row>
    <row r="99">
      <c r="A99" s="74"/>
      <c r="D99" s="74"/>
      <c r="F99" s="74"/>
      <c r="M99" s="74"/>
      <c r="P99" s="74"/>
      <c r="R99" s="74"/>
      <c r="Y99" s="74"/>
      <c r="AB99" s="74"/>
      <c r="AD99" s="74"/>
      <c r="AG99" s="11">
        <v>0.0</v>
      </c>
      <c r="AJ99" s="172"/>
      <c r="AK99" s="172"/>
    </row>
    <row r="100">
      <c r="A100" s="74" t="s">
        <v>192</v>
      </c>
      <c r="D100" s="74" t="s">
        <v>333</v>
      </c>
      <c r="E100" s="11">
        <v>1.0</v>
      </c>
      <c r="F100" s="74" t="s">
        <v>77</v>
      </c>
      <c r="G100" s="11">
        <v>2.0</v>
      </c>
      <c r="I100" s="11">
        <v>2.0</v>
      </c>
      <c r="M100" s="74" t="s">
        <v>192</v>
      </c>
      <c r="N100" s="11">
        <v>2.0</v>
      </c>
      <c r="P100" s="74" t="s">
        <v>333</v>
      </c>
      <c r="Q100" s="11">
        <v>1.0</v>
      </c>
      <c r="R100" s="74"/>
      <c r="U100" s="11">
        <v>1.0</v>
      </c>
      <c r="Y100" s="74" t="s">
        <v>192</v>
      </c>
      <c r="Z100" s="11">
        <v>2.0</v>
      </c>
      <c r="AB100" s="74" t="s">
        <v>333</v>
      </c>
      <c r="AD100" s="74"/>
      <c r="AG100" s="11">
        <v>0.0</v>
      </c>
      <c r="AJ100" s="172"/>
      <c r="AK100" s="172"/>
    </row>
    <row r="101">
      <c r="A101" s="74" t="s">
        <v>41</v>
      </c>
      <c r="D101" s="74" t="s">
        <v>273</v>
      </c>
      <c r="F101" s="74"/>
      <c r="I101" s="11">
        <v>0.0</v>
      </c>
      <c r="M101" s="74" t="s">
        <v>41</v>
      </c>
      <c r="N101" s="11">
        <v>1.0</v>
      </c>
      <c r="P101" s="74" t="s">
        <v>273</v>
      </c>
      <c r="R101" s="74" t="s">
        <v>42</v>
      </c>
      <c r="U101" s="11">
        <v>0.0</v>
      </c>
      <c r="Y101" s="74" t="s">
        <v>41</v>
      </c>
      <c r="Z101" s="11">
        <v>2.0</v>
      </c>
      <c r="AB101" s="74" t="s">
        <v>273</v>
      </c>
      <c r="AD101" s="74"/>
      <c r="AG101" s="11">
        <v>0.0</v>
      </c>
      <c r="AJ101" s="172"/>
      <c r="AK101" s="172"/>
    </row>
    <row r="102">
      <c r="A102" s="74" t="s">
        <v>126</v>
      </c>
      <c r="B102" s="11">
        <v>1.0</v>
      </c>
      <c r="D102" s="74" t="s">
        <v>336</v>
      </c>
      <c r="E102" s="11">
        <v>1.0</v>
      </c>
      <c r="F102" s="74"/>
      <c r="I102" s="11">
        <v>1.0</v>
      </c>
      <c r="M102" s="74" t="s">
        <v>126</v>
      </c>
      <c r="N102" s="11">
        <v>1.0</v>
      </c>
      <c r="P102" s="74" t="s">
        <v>336</v>
      </c>
      <c r="Q102" s="11">
        <v>1.0</v>
      </c>
      <c r="R102" s="74"/>
      <c r="U102" s="11">
        <v>1.0</v>
      </c>
      <c r="Y102" s="74" t="s">
        <v>126</v>
      </c>
      <c r="Z102" s="11">
        <v>1.0</v>
      </c>
      <c r="AB102" s="74" t="s">
        <v>336</v>
      </c>
      <c r="AC102" s="11">
        <v>1.0</v>
      </c>
      <c r="AD102" s="74" t="s">
        <v>77</v>
      </c>
      <c r="AE102" s="11">
        <v>2.0</v>
      </c>
      <c r="AG102" s="11">
        <v>2.0</v>
      </c>
      <c r="AJ102" s="172"/>
      <c r="AK102" s="172"/>
    </row>
    <row r="103">
      <c r="A103" s="74" t="s">
        <v>337</v>
      </c>
      <c r="B103" s="11">
        <v>1.0</v>
      </c>
      <c r="D103" s="74" t="s">
        <v>338</v>
      </c>
      <c r="E103" s="11">
        <v>1.0</v>
      </c>
      <c r="F103" s="74" t="s">
        <v>77</v>
      </c>
      <c r="G103" s="11">
        <v>2.0</v>
      </c>
      <c r="I103" s="11">
        <v>2.0</v>
      </c>
      <c r="M103" s="74" t="s">
        <v>337</v>
      </c>
      <c r="N103" s="11">
        <v>1.0</v>
      </c>
      <c r="P103" s="74" t="s">
        <v>338</v>
      </c>
      <c r="R103" s="74"/>
      <c r="U103" s="11">
        <v>0.0</v>
      </c>
      <c r="Y103" s="74" t="s">
        <v>337</v>
      </c>
      <c r="Z103" s="11">
        <v>1.0</v>
      </c>
      <c r="AB103" s="74" t="s">
        <v>338</v>
      </c>
      <c r="AD103" s="74"/>
      <c r="AG103" s="11">
        <v>0.0</v>
      </c>
      <c r="AJ103" s="172"/>
      <c r="AK103" s="172"/>
    </row>
    <row r="104">
      <c r="A104" s="74" t="s">
        <v>190</v>
      </c>
      <c r="D104" s="74" t="s">
        <v>190</v>
      </c>
      <c r="F104" s="74"/>
      <c r="I104" s="11">
        <v>0.0</v>
      </c>
      <c r="M104" s="74" t="s">
        <v>190</v>
      </c>
      <c r="N104" s="11">
        <v>1.0</v>
      </c>
      <c r="P104" s="74" t="s">
        <v>190</v>
      </c>
      <c r="Q104" s="11">
        <v>1.0</v>
      </c>
      <c r="R104" s="74" t="s">
        <v>82</v>
      </c>
      <c r="S104" s="11">
        <v>2.0</v>
      </c>
      <c r="T104" s="11">
        <v>3.0</v>
      </c>
      <c r="U104" s="11">
        <v>3.0</v>
      </c>
      <c r="Y104" s="74" t="s">
        <v>190</v>
      </c>
      <c r="Z104" s="11">
        <v>2.0</v>
      </c>
      <c r="AB104" s="74" t="s">
        <v>190</v>
      </c>
      <c r="AD104" s="74"/>
      <c r="AG104" s="11">
        <v>0.0</v>
      </c>
      <c r="AJ104" s="172"/>
      <c r="AK104" s="172"/>
    </row>
    <row r="105">
      <c r="A105" s="74" t="s">
        <v>126</v>
      </c>
      <c r="B105" s="11">
        <v>1.0</v>
      </c>
      <c r="D105" s="74" t="s">
        <v>341</v>
      </c>
      <c r="E105" s="11">
        <v>1.0</v>
      </c>
      <c r="F105" s="74"/>
      <c r="I105" s="11">
        <v>1.0</v>
      </c>
      <c r="M105" s="74" t="s">
        <v>126</v>
      </c>
      <c r="N105" s="11">
        <v>1.0</v>
      </c>
      <c r="P105" s="74" t="s">
        <v>341</v>
      </c>
      <c r="Q105" s="11">
        <v>1.0</v>
      </c>
      <c r="R105" s="74"/>
      <c r="U105" s="11">
        <v>1.0</v>
      </c>
      <c r="Y105" s="74" t="s">
        <v>126</v>
      </c>
      <c r="Z105" s="11">
        <v>1.0</v>
      </c>
      <c r="AB105" s="74" t="s">
        <v>341</v>
      </c>
      <c r="AC105" s="11">
        <v>1.0</v>
      </c>
      <c r="AD105" s="74" t="s">
        <v>82</v>
      </c>
      <c r="AE105" s="11">
        <v>2.0</v>
      </c>
      <c r="AF105" s="11">
        <v>3.0</v>
      </c>
      <c r="AG105" s="11">
        <v>3.0</v>
      </c>
      <c r="AJ105" s="172"/>
      <c r="AK105" s="172"/>
    </row>
    <row r="106">
      <c r="A106" s="74" t="s">
        <v>344</v>
      </c>
      <c r="B106" s="11">
        <v>1.0</v>
      </c>
      <c r="D106" s="74" t="s">
        <v>345</v>
      </c>
      <c r="E106" s="11">
        <v>1.0</v>
      </c>
      <c r="F106" s="74" t="s">
        <v>82</v>
      </c>
      <c r="G106" s="11">
        <v>2.0</v>
      </c>
      <c r="H106" s="11">
        <v>3.0</v>
      </c>
      <c r="I106" s="11">
        <v>3.0</v>
      </c>
      <c r="M106" s="74" t="s">
        <v>344</v>
      </c>
      <c r="N106" s="11">
        <v>2.0</v>
      </c>
      <c r="P106" s="74" t="s">
        <v>345</v>
      </c>
      <c r="R106" s="74"/>
      <c r="U106" s="11">
        <v>0.0</v>
      </c>
      <c r="Y106" s="74" t="s">
        <v>344</v>
      </c>
      <c r="Z106" s="11">
        <v>1.0</v>
      </c>
      <c r="AB106" s="74" t="s">
        <v>345</v>
      </c>
      <c r="AC106" s="11">
        <v>1.0</v>
      </c>
      <c r="AD106" s="74"/>
      <c r="AG106" s="11">
        <v>1.0</v>
      </c>
      <c r="AJ106" s="172"/>
    </row>
    <row r="107">
      <c r="A107" s="74" t="s">
        <v>348</v>
      </c>
      <c r="B107" s="11">
        <v>1.0</v>
      </c>
      <c r="D107" s="74" t="s">
        <v>278</v>
      </c>
      <c r="E107" s="11">
        <v>1.0</v>
      </c>
      <c r="F107" s="74"/>
      <c r="I107" s="11">
        <v>1.0</v>
      </c>
      <c r="M107" s="74" t="s">
        <v>348</v>
      </c>
      <c r="N107" s="11">
        <v>1.0</v>
      </c>
      <c r="P107" s="74" t="s">
        <v>278</v>
      </c>
      <c r="Q107" s="11">
        <v>1.0</v>
      </c>
      <c r="R107" s="74"/>
      <c r="U107" s="11">
        <v>1.0</v>
      </c>
      <c r="Y107" s="74" t="s">
        <v>348</v>
      </c>
      <c r="Z107" s="11">
        <v>1.0</v>
      </c>
      <c r="AB107" s="74" t="s">
        <v>278</v>
      </c>
      <c r="AC107" s="11">
        <v>1.0</v>
      </c>
      <c r="AD107" s="74" t="s">
        <v>55</v>
      </c>
      <c r="AE107" s="11">
        <v>2.0</v>
      </c>
      <c r="AG107" s="11">
        <v>2.0</v>
      </c>
      <c r="AJ107" s="172"/>
    </row>
    <row r="108">
      <c r="A108" s="74" t="s">
        <v>281</v>
      </c>
      <c r="B108" s="11">
        <v>1.0</v>
      </c>
      <c r="D108" s="74" t="s">
        <v>350</v>
      </c>
      <c r="E108" s="11">
        <v>1.0</v>
      </c>
      <c r="F108" s="74" t="s">
        <v>42</v>
      </c>
      <c r="I108" s="11">
        <v>1.0</v>
      </c>
      <c r="M108" s="74" t="s">
        <v>281</v>
      </c>
      <c r="N108" s="11">
        <v>1.0</v>
      </c>
      <c r="P108" s="74" t="s">
        <v>350</v>
      </c>
      <c r="Q108" s="11">
        <v>1.0</v>
      </c>
      <c r="R108" s="74"/>
      <c r="U108" s="11">
        <v>1.0</v>
      </c>
      <c r="Y108" s="74" t="s">
        <v>281</v>
      </c>
      <c r="Z108" s="11">
        <v>2.0</v>
      </c>
      <c r="AB108" s="74" t="s">
        <v>350</v>
      </c>
      <c r="AD108" s="74"/>
      <c r="AG108" s="11">
        <v>0.0</v>
      </c>
      <c r="AJ108" s="172"/>
    </row>
    <row r="109">
      <c r="A109" s="74"/>
      <c r="D109" s="74"/>
      <c r="F109" s="74"/>
      <c r="M109" s="74"/>
      <c r="P109" s="74"/>
      <c r="R109" s="74"/>
      <c r="Y109" s="74"/>
      <c r="AB109" s="74"/>
      <c r="AD109" s="74"/>
      <c r="AG109" s="11">
        <v>0.0</v>
      </c>
      <c r="AJ109" s="172"/>
    </row>
    <row r="110">
      <c r="A110" s="74" t="s">
        <v>126</v>
      </c>
      <c r="B110" s="11">
        <v>1.0</v>
      </c>
      <c r="D110" s="74" t="s">
        <v>40</v>
      </c>
      <c r="F110" s="74"/>
      <c r="I110" s="11">
        <v>0.0</v>
      </c>
      <c r="M110" s="74" t="s">
        <v>126</v>
      </c>
      <c r="N110" s="11">
        <v>1.0</v>
      </c>
      <c r="P110" s="74" t="s">
        <v>40</v>
      </c>
      <c r="Q110" s="11">
        <v>1.0</v>
      </c>
      <c r="R110" s="74" t="s">
        <v>77</v>
      </c>
      <c r="S110" s="11">
        <v>2.0</v>
      </c>
      <c r="U110" s="11">
        <v>2.0</v>
      </c>
      <c r="Y110" s="74" t="s">
        <v>126</v>
      </c>
      <c r="Z110" s="11">
        <v>1.0</v>
      </c>
      <c r="AB110" s="74" t="s">
        <v>40</v>
      </c>
      <c r="AD110" s="74"/>
      <c r="AG110" s="11">
        <v>0.0</v>
      </c>
      <c r="AJ110" s="172"/>
    </row>
    <row r="111">
      <c r="A111" s="74" t="s">
        <v>53</v>
      </c>
      <c r="B111" s="11">
        <v>1.0</v>
      </c>
      <c r="D111" s="74" t="s">
        <v>355</v>
      </c>
      <c r="E111" s="11">
        <v>1.0</v>
      </c>
      <c r="F111" s="74" t="s">
        <v>42</v>
      </c>
      <c r="I111" s="11">
        <v>1.0</v>
      </c>
      <c r="M111" s="74" t="s">
        <v>53</v>
      </c>
      <c r="N111" s="11">
        <v>1.0</v>
      </c>
      <c r="P111" s="74" t="s">
        <v>355</v>
      </c>
      <c r="R111" s="74"/>
      <c r="U111" s="11">
        <v>0.0</v>
      </c>
      <c r="Y111" s="74" t="s">
        <v>53</v>
      </c>
      <c r="Z111" s="11">
        <v>1.0</v>
      </c>
      <c r="AB111" s="74" t="s">
        <v>355</v>
      </c>
      <c r="AD111" s="74"/>
      <c r="AG111" s="11">
        <v>0.0</v>
      </c>
      <c r="AJ111" s="172"/>
    </row>
    <row r="112">
      <c r="A112" s="74" t="s">
        <v>53</v>
      </c>
      <c r="B112" s="11">
        <v>1.0</v>
      </c>
      <c r="D112" s="74" t="s">
        <v>357</v>
      </c>
      <c r="E112" s="11">
        <v>1.0</v>
      </c>
      <c r="F112" s="74"/>
      <c r="I112" s="11">
        <v>1.0</v>
      </c>
      <c r="M112" s="74" t="s">
        <v>53</v>
      </c>
      <c r="N112" s="11">
        <v>1.0</v>
      </c>
      <c r="P112" s="74" t="s">
        <v>357</v>
      </c>
      <c r="Q112" s="11">
        <v>1.0</v>
      </c>
      <c r="R112" s="74" t="s">
        <v>82</v>
      </c>
      <c r="S112" s="11">
        <v>2.0</v>
      </c>
      <c r="T112" s="11">
        <v>3.0</v>
      </c>
      <c r="U112" s="11">
        <v>3.0</v>
      </c>
      <c r="Y112" s="74" t="s">
        <v>53</v>
      </c>
      <c r="Z112" s="11">
        <v>1.0</v>
      </c>
      <c r="AB112" s="74" t="s">
        <v>357</v>
      </c>
      <c r="AC112" s="11">
        <v>1.0</v>
      </c>
      <c r="AD112" s="74"/>
      <c r="AG112" s="11">
        <v>1.0</v>
      </c>
      <c r="AJ112" s="172"/>
    </row>
    <row r="113">
      <c r="A113" s="74" t="s">
        <v>53</v>
      </c>
      <c r="B113" s="11">
        <v>1.0</v>
      </c>
      <c r="D113" s="74" t="s">
        <v>350</v>
      </c>
      <c r="E113" s="11">
        <v>1.0</v>
      </c>
      <c r="F113" s="74"/>
      <c r="I113" s="11">
        <v>1.0</v>
      </c>
      <c r="M113" s="74" t="s">
        <v>53</v>
      </c>
      <c r="N113" s="11">
        <v>1.0</v>
      </c>
      <c r="P113" s="74" t="s">
        <v>350</v>
      </c>
      <c r="Q113" s="11">
        <v>1.0</v>
      </c>
      <c r="R113" s="74" t="s">
        <v>42</v>
      </c>
      <c r="U113" s="11">
        <v>1.0</v>
      </c>
      <c r="Y113" s="74" t="s">
        <v>53</v>
      </c>
      <c r="Z113" s="11">
        <v>1.0</v>
      </c>
      <c r="AB113" s="74" t="s">
        <v>350</v>
      </c>
      <c r="AD113" s="74"/>
      <c r="AG113" s="11">
        <v>0.0</v>
      </c>
      <c r="AJ113" s="172"/>
    </row>
    <row r="114">
      <c r="A114" s="74" t="s">
        <v>118</v>
      </c>
      <c r="B114" s="11">
        <v>1.0</v>
      </c>
      <c r="D114" s="74" t="s">
        <v>66</v>
      </c>
      <c r="E114" s="11">
        <v>1.0</v>
      </c>
      <c r="F114" s="74" t="s">
        <v>42</v>
      </c>
      <c r="I114" s="11">
        <v>1.0</v>
      </c>
      <c r="M114" s="74" t="s">
        <v>118</v>
      </c>
      <c r="N114" s="11">
        <v>1.0</v>
      </c>
      <c r="P114" s="74" t="s">
        <v>66</v>
      </c>
      <c r="Q114" s="11">
        <v>1.0</v>
      </c>
      <c r="R114" s="74"/>
      <c r="U114" s="11">
        <v>1.0</v>
      </c>
      <c r="Y114" s="74" t="s">
        <v>118</v>
      </c>
      <c r="Z114" s="11">
        <v>1.0</v>
      </c>
      <c r="AB114" s="74" t="s">
        <v>66</v>
      </c>
      <c r="AD114" s="74"/>
      <c r="AG114" s="11">
        <v>0.0</v>
      </c>
      <c r="AJ114" s="172"/>
    </row>
    <row r="115">
      <c r="A115" s="74" t="s">
        <v>79</v>
      </c>
      <c r="D115" s="74" t="s">
        <v>79</v>
      </c>
      <c r="F115" s="74"/>
      <c r="I115" s="11">
        <v>0.0</v>
      </c>
      <c r="M115" s="74" t="s">
        <v>79</v>
      </c>
      <c r="N115" s="11">
        <v>2.0</v>
      </c>
      <c r="P115" s="74" t="s">
        <v>79</v>
      </c>
      <c r="R115" s="74" t="s">
        <v>42</v>
      </c>
      <c r="U115" s="11">
        <v>0.0</v>
      </c>
      <c r="Y115" s="74" t="s">
        <v>79</v>
      </c>
      <c r="AB115" s="74" t="s">
        <v>79</v>
      </c>
      <c r="AD115" s="74"/>
      <c r="AG115" s="11">
        <v>0.0</v>
      </c>
      <c r="AJ115" s="172"/>
    </row>
    <row r="116">
      <c r="A116" s="74"/>
      <c r="D116" s="74"/>
      <c r="F116" s="74"/>
      <c r="M116" s="74"/>
      <c r="P116" s="74"/>
      <c r="R116" s="74"/>
      <c r="Y116" s="74"/>
      <c r="AB116" s="74"/>
      <c r="AD116" s="74"/>
      <c r="AG116" s="11">
        <v>0.0</v>
      </c>
      <c r="AJ116" s="172"/>
    </row>
    <row r="117">
      <c r="A117" s="74" t="s">
        <v>192</v>
      </c>
      <c r="D117" s="74" t="s">
        <v>365</v>
      </c>
      <c r="E117" s="11">
        <v>1.0</v>
      </c>
      <c r="F117" s="74" t="s">
        <v>42</v>
      </c>
      <c r="I117" s="11">
        <v>1.0</v>
      </c>
      <c r="M117" s="74" t="s">
        <v>192</v>
      </c>
      <c r="N117" s="11">
        <v>2.0</v>
      </c>
      <c r="P117" s="74" t="s">
        <v>365</v>
      </c>
      <c r="Q117" s="11">
        <v>1.0</v>
      </c>
      <c r="R117" s="74"/>
      <c r="U117" s="11">
        <v>1.0</v>
      </c>
      <c r="Y117" s="74" t="s">
        <v>192</v>
      </c>
      <c r="Z117" s="11">
        <v>2.0</v>
      </c>
      <c r="AB117" s="74" t="s">
        <v>365</v>
      </c>
      <c r="AD117" s="74"/>
      <c r="AG117" s="11">
        <v>0.0</v>
      </c>
      <c r="AJ117" s="172"/>
    </row>
    <row r="118">
      <c r="A118" s="74"/>
      <c r="D118" s="74"/>
      <c r="F118" s="74"/>
      <c r="M118" s="74"/>
      <c r="P118" s="74"/>
      <c r="R118" s="74"/>
      <c r="Y118" s="74"/>
      <c r="AB118" s="74"/>
      <c r="AD118" s="74"/>
      <c r="AG118" s="11">
        <v>0.0</v>
      </c>
      <c r="AJ118" s="172"/>
    </row>
    <row r="119">
      <c r="A119" s="74" t="s">
        <v>40</v>
      </c>
      <c r="D119" s="74" t="s">
        <v>40</v>
      </c>
      <c r="F119" s="74"/>
      <c r="I119" s="11">
        <v>0.0</v>
      </c>
      <c r="M119" s="74" t="s">
        <v>40</v>
      </c>
      <c r="N119" s="11">
        <v>1.0</v>
      </c>
      <c r="P119" s="74" t="s">
        <v>40</v>
      </c>
      <c r="Q119" s="11">
        <v>1.0</v>
      </c>
      <c r="R119" s="74" t="s">
        <v>77</v>
      </c>
      <c r="S119" s="11">
        <v>2.0</v>
      </c>
      <c r="U119" s="11">
        <v>2.0</v>
      </c>
      <c r="Y119" s="74" t="s">
        <v>40</v>
      </c>
      <c r="Z119" s="11">
        <v>2.0</v>
      </c>
      <c r="AB119" s="74" t="s">
        <v>40</v>
      </c>
      <c r="AD119" s="74"/>
      <c r="AG119" s="11">
        <v>0.0</v>
      </c>
      <c r="AJ119" s="172"/>
    </row>
    <row r="120">
      <c r="A120" s="74" t="s">
        <v>126</v>
      </c>
      <c r="B120" s="11">
        <v>1.0</v>
      </c>
      <c r="D120" s="74" t="s">
        <v>166</v>
      </c>
      <c r="E120" s="11">
        <v>1.0</v>
      </c>
      <c r="F120" s="74"/>
      <c r="I120" s="11">
        <v>1.0</v>
      </c>
      <c r="M120" s="74" t="s">
        <v>126</v>
      </c>
      <c r="N120" s="11">
        <v>1.0</v>
      </c>
      <c r="P120" s="74" t="s">
        <v>166</v>
      </c>
      <c r="Q120" s="11">
        <v>1.0</v>
      </c>
      <c r="R120" s="74"/>
      <c r="U120" s="11">
        <v>1.0</v>
      </c>
      <c r="Y120" s="74" t="s">
        <v>126</v>
      </c>
      <c r="Z120" s="11">
        <v>1.0</v>
      </c>
      <c r="AB120" s="74" t="s">
        <v>166</v>
      </c>
      <c r="AC120" s="11">
        <v>1.0</v>
      </c>
      <c r="AD120" s="74" t="s">
        <v>55</v>
      </c>
      <c r="AE120" s="11">
        <v>2.0</v>
      </c>
      <c r="AG120" s="11">
        <v>2.0</v>
      </c>
      <c r="AJ120" s="172"/>
    </row>
    <row r="121">
      <c r="A121" s="74" t="s">
        <v>372</v>
      </c>
      <c r="B121" s="11">
        <v>1.0</v>
      </c>
      <c r="D121" s="74" t="s">
        <v>299</v>
      </c>
      <c r="E121" s="11">
        <v>1.0</v>
      </c>
      <c r="F121" s="74"/>
      <c r="I121" s="11">
        <v>1.0</v>
      </c>
      <c r="M121" s="74" t="s">
        <v>372</v>
      </c>
      <c r="N121" s="11">
        <v>1.0</v>
      </c>
      <c r="P121" s="74" t="s">
        <v>299</v>
      </c>
      <c r="Q121" s="11">
        <v>1.0</v>
      </c>
      <c r="R121" s="74" t="s">
        <v>82</v>
      </c>
      <c r="S121" s="11">
        <v>2.0</v>
      </c>
      <c r="T121" s="11">
        <v>3.0</v>
      </c>
      <c r="U121" s="11">
        <v>3.0</v>
      </c>
      <c r="Y121" s="74" t="s">
        <v>372</v>
      </c>
      <c r="Z121" s="11">
        <v>1.0</v>
      </c>
      <c r="AB121" s="74" t="s">
        <v>299</v>
      </c>
      <c r="AC121" s="11">
        <v>1.0</v>
      </c>
      <c r="AD121" s="74"/>
      <c r="AG121" s="11">
        <v>1.0</v>
      </c>
      <c r="AJ121" s="172"/>
    </row>
    <row r="122">
      <c r="A122" s="74" t="s">
        <v>375</v>
      </c>
      <c r="B122" s="11">
        <v>1.0</v>
      </c>
      <c r="D122" s="74" t="s">
        <v>215</v>
      </c>
      <c r="F122" s="74"/>
      <c r="I122" s="11">
        <v>0.0</v>
      </c>
      <c r="M122" s="74" t="s">
        <v>375</v>
      </c>
      <c r="N122" s="11">
        <v>1.0</v>
      </c>
      <c r="P122" s="74" t="s">
        <v>215</v>
      </c>
      <c r="Q122" s="11">
        <v>1.0</v>
      </c>
      <c r="R122" s="74" t="s">
        <v>77</v>
      </c>
      <c r="S122" s="11">
        <v>2.0</v>
      </c>
      <c r="U122" s="11">
        <v>2.0</v>
      </c>
      <c r="Y122" s="74" t="s">
        <v>375</v>
      </c>
      <c r="Z122" s="11">
        <v>1.0</v>
      </c>
      <c r="AB122" s="74" t="s">
        <v>215</v>
      </c>
      <c r="AD122" s="74"/>
      <c r="AG122" s="11">
        <v>0.0</v>
      </c>
      <c r="AJ122" s="172"/>
    </row>
    <row r="123">
      <c r="A123" s="74" t="s">
        <v>268</v>
      </c>
      <c r="B123" s="11">
        <v>1.0</v>
      </c>
      <c r="D123" s="74" t="s">
        <v>357</v>
      </c>
      <c r="E123" s="11">
        <v>1.0</v>
      </c>
      <c r="F123" s="74" t="s">
        <v>209</v>
      </c>
      <c r="G123" s="11">
        <v>2.0</v>
      </c>
      <c r="H123" s="11">
        <v>3.0</v>
      </c>
      <c r="I123" s="11">
        <v>3.0</v>
      </c>
      <c r="M123" s="74" t="s">
        <v>268</v>
      </c>
      <c r="N123" s="11">
        <v>1.0</v>
      </c>
      <c r="P123" s="74" t="s">
        <v>357</v>
      </c>
      <c r="Q123" s="11">
        <v>1.0</v>
      </c>
      <c r="R123" s="74"/>
      <c r="U123" s="11">
        <v>1.0</v>
      </c>
      <c r="Y123" s="74" t="s">
        <v>268</v>
      </c>
      <c r="Z123" s="11">
        <v>2.0</v>
      </c>
      <c r="AB123" s="74" t="s">
        <v>357</v>
      </c>
      <c r="AC123" s="11">
        <v>1.0</v>
      </c>
      <c r="AD123" s="74"/>
      <c r="AG123" s="11">
        <v>1.0</v>
      </c>
      <c r="AJ123" s="172"/>
    </row>
    <row r="124">
      <c r="A124" s="74" t="s">
        <v>131</v>
      </c>
      <c r="B124" s="11">
        <v>1.0</v>
      </c>
      <c r="D124" s="74" t="s">
        <v>81</v>
      </c>
      <c r="F124" s="74"/>
      <c r="I124" s="11">
        <v>0.0</v>
      </c>
      <c r="M124" s="74" t="s">
        <v>131</v>
      </c>
      <c r="N124" s="11">
        <v>1.0</v>
      </c>
      <c r="P124" s="74" t="s">
        <v>81</v>
      </c>
      <c r="Q124" s="11">
        <v>1.0</v>
      </c>
      <c r="R124" s="74" t="s">
        <v>42</v>
      </c>
      <c r="U124" s="11">
        <v>1.0</v>
      </c>
      <c r="Y124" s="74" t="s">
        <v>131</v>
      </c>
      <c r="Z124" s="11">
        <v>1.0</v>
      </c>
      <c r="AB124" s="74" t="s">
        <v>81</v>
      </c>
      <c r="AD124" s="74"/>
      <c r="AG124" s="11">
        <v>0.0</v>
      </c>
      <c r="AJ124" s="172"/>
    </row>
    <row r="125">
      <c r="A125" s="74" t="s">
        <v>381</v>
      </c>
      <c r="B125" s="11">
        <v>1.0</v>
      </c>
      <c r="D125" s="74" t="s">
        <v>311</v>
      </c>
      <c r="E125" s="11">
        <v>1.0</v>
      </c>
      <c r="F125" s="74" t="s">
        <v>42</v>
      </c>
      <c r="I125" s="11">
        <v>1.0</v>
      </c>
      <c r="M125" s="74" t="s">
        <v>381</v>
      </c>
      <c r="N125" s="11">
        <v>1.0</v>
      </c>
      <c r="P125" s="74" t="s">
        <v>311</v>
      </c>
      <c r="Q125" s="11">
        <v>1.0</v>
      </c>
      <c r="R125" s="74"/>
      <c r="U125" s="11">
        <v>1.0</v>
      </c>
      <c r="Y125" s="74" t="s">
        <v>381</v>
      </c>
      <c r="Z125" s="11">
        <v>2.0</v>
      </c>
      <c r="AB125" s="74" t="s">
        <v>311</v>
      </c>
      <c r="AD125" s="74"/>
      <c r="AG125" s="11">
        <v>0.0</v>
      </c>
      <c r="AJ125" s="172"/>
    </row>
    <row r="126">
      <c r="A126" s="74" t="s">
        <v>53</v>
      </c>
      <c r="B126" s="11">
        <v>1.0</v>
      </c>
      <c r="D126" s="74" t="s">
        <v>357</v>
      </c>
      <c r="E126" s="11">
        <v>1.0</v>
      </c>
      <c r="F126" s="74"/>
      <c r="I126" s="11">
        <v>1.0</v>
      </c>
      <c r="M126" s="74" t="s">
        <v>53</v>
      </c>
      <c r="N126" s="11">
        <v>1.0</v>
      </c>
      <c r="P126" s="74" t="s">
        <v>357</v>
      </c>
      <c r="Q126" s="11">
        <v>1.0</v>
      </c>
      <c r="R126" s="74"/>
      <c r="U126" s="11">
        <v>1.0</v>
      </c>
      <c r="Y126" s="74" t="s">
        <v>53</v>
      </c>
      <c r="Z126" s="11">
        <v>1.0</v>
      </c>
      <c r="AB126" s="74" t="s">
        <v>357</v>
      </c>
      <c r="AC126" s="11">
        <v>1.0</v>
      </c>
      <c r="AD126" s="74" t="s">
        <v>42</v>
      </c>
      <c r="AG126" s="11">
        <v>1.0</v>
      </c>
      <c r="AJ126" s="172"/>
    </row>
    <row r="127">
      <c r="A127" s="74" t="s">
        <v>276</v>
      </c>
      <c r="D127" s="74" t="s">
        <v>46</v>
      </c>
      <c r="F127" s="74" t="s">
        <v>42</v>
      </c>
      <c r="I127" s="11">
        <v>0.0</v>
      </c>
      <c r="M127" s="74" t="s">
        <v>276</v>
      </c>
      <c r="N127" s="11">
        <v>1.0</v>
      </c>
      <c r="P127" s="74" t="s">
        <v>46</v>
      </c>
      <c r="R127" s="74"/>
      <c r="U127" s="11">
        <v>0.0</v>
      </c>
      <c r="Y127" s="74" t="s">
        <v>276</v>
      </c>
      <c r="Z127" s="11">
        <v>1.0</v>
      </c>
      <c r="AB127" s="74" t="s">
        <v>46</v>
      </c>
      <c r="AD127" s="74"/>
      <c r="AG127" s="11">
        <v>0.0</v>
      </c>
      <c r="AJ127" s="172"/>
    </row>
    <row r="128">
      <c r="A128" s="74"/>
      <c r="D128" s="74"/>
      <c r="F128" s="74"/>
      <c r="M128" s="74"/>
      <c r="P128" s="74"/>
      <c r="R128" s="74"/>
      <c r="Y128" s="74"/>
      <c r="AB128" s="74"/>
      <c r="AD128" s="74"/>
      <c r="AG128" s="11">
        <v>0.0</v>
      </c>
      <c r="AJ128" s="172"/>
    </row>
    <row r="129">
      <c r="A129" s="74" t="s">
        <v>385</v>
      </c>
      <c r="B129" s="11">
        <v>1.0</v>
      </c>
      <c r="D129" s="74" t="s">
        <v>385</v>
      </c>
      <c r="E129" s="11">
        <v>1.0</v>
      </c>
      <c r="F129" s="74" t="s">
        <v>209</v>
      </c>
      <c r="G129" s="11">
        <v>2.0</v>
      </c>
      <c r="H129" s="11">
        <v>3.0</v>
      </c>
      <c r="I129" s="11">
        <v>3.0</v>
      </c>
      <c r="M129" s="74" t="s">
        <v>385</v>
      </c>
      <c r="N129" s="11">
        <v>2.0</v>
      </c>
      <c r="P129" s="74" t="s">
        <v>385</v>
      </c>
      <c r="R129" s="74"/>
      <c r="U129" s="11">
        <v>0.0</v>
      </c>
      <c r="Y129" s="74" t="s">
        <v>385</v>
      </c>
      <c r="Z129" s="11">
        <v>2.0</v>
      </c>
      <c r="AB129" s="74" t="s">
        <v>385</v>
      </c>
      <c r="AD129" s="74"/>
      <c r="AG129" s="11">
        <v>0.0</v>
      </c>
      <c r="AJ129" s="172"/>
    </row>
    <row r="130">
      <c r="A130" s="74" t="s">
        <v>53</v>
      </c>
      <c r="B130" s="11">
        <v>1.0</v>
      </c>
      <c r="D130" s="74" t="s">
        <v>357</v>
      </c>
      <c r="E130" s="11">
        <v>1.0</v>
      </c>
      <c r="F130" s="74"/>
      <c r="I130" s="11">
        <v>1.0</v>
      </c>
      <c r="M130" s="74" t="s">
        <v>53</v>
      </c>
      <c r="N130" s="11">
        <v>1.0</v>
      </c>
      <c r="P130" s="74" t="s">
        <v>357</v>
      </c>
      <c r="Q130" s="11">
        <v>1.0</v>
      </c>
      <c r="R130" s="74" t="s">
        <v>55</v>
      </c>
      <c r="S130" s="11">
        <v>2.0</v>
      </c>
      <c r="U130" s="11">
        <v>2.0</v>
      </c>
      <c r="Y130" s="74" t="s">
        <v>53</v>
      </c>
      <c r="Z130" s="11">
        <v>1.0</v>
      </c>
      <c r="AB130" s="74" t="s">
        <v>357</v>
      </c>
      <c r="AC130" s="11">
        <v>1.0</v>
      </c>
      <c r="AD130" s="74"/>
      <c r="AG130" s="11">
        <v>1.0</v>
      </c>
      <c r="AJ130" s="172"/>
    </row>
    <row r="131">
      <c r="A131" s="74" t="s">
        <v>389</v>
      </c>
      <c r="B131" s="11">
        <v>1.0</v>
      </c>
      <c r="D131" s="74" t="s">
        <v>303</v>
      </c>
      <c r="E131" s="11">
        <v>1.0</v>
      </c>
      <c r="F131" s="74" t="s">
        <v>77</v>
      </c>
      <c r="G131" s="11">
        <v>2.0</v>
      </c>
      <c r="I131" s="11">
        <v>2.0</v>
      </c>
      <c r="M131" s="74" t="s">
        <v>389</v>
      </c>
      <c r="N131" s="11">
        <v>1.0</v>
      </c>
      <c r="P131" s="74" t="s">
        <v>303</v>
      </c>
      <c r="Q131" s="11">
        <v>1.0</v>
      </c>
      <c r="R131" s="74"/>
      <c r="U131" s="11">
        <v>1.0</v>
      </c>
      <c r="Y131" s="74" t="s">
        <v>389</v>
      </c>
      <c r="Z131" s="11">
        <v>1.0</v>
      </c>
      <c r="AB131" s="74" t="s">
        <v>303</v>
      </c>
      <c r="AC131" s="11">
        <v>1.0</v>
      </c>
      <c r="AD131" s="74"/>
      <c r="AG131" s="11">
        <v>1.0</v>
      </c>
      <c r="AJ131" s="172"/>
    </row>
    <row r="132">
      <c r="A132" s="74" t="s">
        <v>392</v>
      </c>
      <c r="D132" s="74" t="s">
        <v>393</v>
      </c>
      <c r="F132" s="74"/>
      <c r="I132" s="76">
        <v>0.0</v>
      </c>
      <c r="M132" s="74" t="s">
        <v>392</v>
      </c>
      <c r="N132" s="11">
        <v>2.0</v>
      </c>
      <c r="P132" s="74" t="s">
        <v>393</v>
      </c>
      <c r="Q132" s="11">
        <v>1.0</v>
      </c>
      <c r="R132" s="74" t="s">
        <v>55</v>
      </c>
      <c r="S132" s="11">
        <v>2.0</v>
      </c>
      <c r="U132" s="76">
        <v>2.0</v>
      </c>
      <c r="Y132" s="74" t="s">
        <v>392</v>
      </c>
      <c r="Z132" s="11">
        <v>2.0</v>
      </c>
      <c r="AB132" s="74" t="s">
        <v>393</v>
      </c>
      <c r="AC132" s="11">
        <v>1.0</v>
      </c>
      <c r="AD132" s="74"/>
      <c r="AG132" s="11">
        <v>1.0</v>
      </c>
      <c r="AJ132" s="172"/>
    </row>
    <row r="133">
      <c r="A133" s="74" t="s">
        <v>396</v>
      </c>
      <c r="B133" s="11">
        <v>1.0</v>
      </c>
      <c r="D133" s="74" t="s">
        <v>40</v>
      </c>
      <c r="F133" s="74"/>
      <c r="I133" s="76">
        <v>0.0</v>
      </c>
      <c r="M133" s="74" t="s">
        <v>396</v>
      </c>
      <c r="N133" s="11">
        <v>1.0</v>
      </c>
      <c r="P133" s="74" t="s">
        <v>40</v>
      </c>
      <c r="Q133" s="11">
        <v>1.0</v>
      </c>
      <c r="R133" s="74" t="s">
        <v>42</v>
      </c>
      <c r="U133" s="76">
        <v>1.0</v>
      </c>
      <c r="Y133" s="74" t="s">
        <v>396</v>
      </c>
      <c r="Z133" s="11">
        <v>2.0</v>
      </c>
      <c r="AB133" s="74" t="s">
        <v>40</v>
      </c>
      <c r="AD133" s="74"/>
      <c r="AG133" s="11">
        <v>0.0</v>
      </c>
      <c r="AJ133" s="172"/>
    </row>
    <row r="134">
      <c r="A134" s="74" t="s">
        <v>399</v>
      </c>
      <c r="B134" s="11">
        <v>1.0</v>
      </c>
      <c r="D134" s="74" t="s">
        <v>160</v>
      </c>
      <c r="E134" s="11">
        <v>1.0</v>
      </c>
      <c r="F134" s="74"/>
      <c r="I134" s="76">
        <v>1.0</v>
      </c>
      <c r="M134" s="74" t="s">
        <v>399</v>
      </c>
      <c r="N134" s="11">
        <v>1.0</v>
      </c>
      <c r="P134" s="74" t="s">
        <v>160</v>
      </c>
      <c r="Q134" s="11">
        <v>1.0</v>
      </c>
      <c r="R134" s="74" t="s">
        <v>77</v>
      </c>
      <c r="S134" s="11">
        <v>2.0</v>
      </c>
      <c r="U134" s="76">
        <v>2.0</v>
      </c>
      <c r="Y134" s="74" t="s">
        <v>399</v>
      </c>
      <c r="Z134" s="11">
        <v>1.0</v>
      </c>
      <c r="AB134" s="74" t="s">
        <v>160</v>
      </c>
      <c r="AD134" s="74"/>
      <c r="AG134" s="11">
        <v>0.0</v>
      </c>
      <c r="AJ134" s="172"/>
    </row>
    <row r="135">
      <c r="A135" s="74" t="s">
        <v>126</v>
      </c>
      <c r="B135" s="11">
        <v>1.0</v>
      </c>
      <c r="D135" s="74" t="s">
        <v>132</v>
      </c>
      <c r="E135" s="11">
        <v>1.0</v>
      </c>
      <c r="F135" s="74" t="s">
        <v>55</v>
      </c>
      <c r="G135" s="11">
        <v>2.0</v>
      </c>
      <c r="I135" s="76">
        <v>2.0</v>
      </c>
      <c r="M135" s="74" t="s">
        <v>126</v>
      </c>
      <c r="N135" s="11">
        <v>1.0</v>
      </c>
      <c r="P135" s="74" t="s">
        <v>132</v>
      </c>
      <c r="Q135" s="11">
        <v>1.0</v>
      </c>
      <c r="R135" s="74"/>
      <c r="U135" s="76">
        <v>1.0</v>
      </c>
      <c r="Y135" s="74" t="s">
        <v>126</v>
      </c>
      <c r="Z135" s="11">
        <v>1.0</v>
      </c>
      <c r="AB135" s="74" t="s">
        <v>132</v>
      </c>
      <c r="AC135" s="11">
        <v>1.0</v>
      </c>
      <c r="AD135" s="74"/>
      <c r="AG135" s="11">
        <v>1.0</v>
      </c>
      <c r="AJ135" s="172"/>
    </row>
    <row r="136">
      <c r="A136" s="74" t="s">
        <v>402</v>
      </c>
      <c r="B136" s="11">
        <v>1.0</v>
      </c>
      <c r="D136" s="74" t="s">
        <v>333</v>
      </c>
      <c r="E136" s="11">
        <v>1.0</v>
      </c>
      <c r="F136" s="74"/>
      <c r="I136" s="76">
        <v>1.0</v>
      </c>
      <c r="M136" s="74" t="s">
        <v>402</v>
      </c>
      <c r="N136" s="11">
        <v>1.0</v>
      </c>
      <c r="P136" s="74" t="s">
        <v>333</v>
      </c>
      <c r="Q136" s="11">
        <v>1.0</v>
      </c>
      <c r="R136" s="74" t="s">
        <v>55</v>
      </c>
      <c r="S136" s="11">
        <v>2.0</v>
      </c>
      <c r="U136" s="76">
        <v>2.0</v>
      </c>
      <c r="Y136" s="74" t="s">
        <v>402</v>
      </c>
      <c r="Z136" s="11">
        <v>2.0</v>
      </c>
      <c r="AB136" s="74" t="s">
        <v>333</v>
      </c>
      <c r="AD136" s="74"/>
      <c r="AG136" s="11">
        <v>0.0</v>
      </c>
      <c r="AJ136" s="172"/>
    </row>
    <row r="137">
      <c r="A137" s="74" t="s">
        <v>131</v>
      </c>
      <c r="B137" s="11">
        <v>1.0</v>
      </c>
      <c r="D137" s="74" t="s">
        <v>72</v>
      </c>
      <c r="E137" s="11">
        <v>1.0</v>
      </c>
      <c r="F137" s="74" t="s">
        <v>55</v>
      </c>
      <c r="G137" s="11">
        <v>2.0</v>
      </c>
      <c r="I137" s="76">
        <v>2.0</v>
      </c>
      <c r="M137" s="74" t="s">
        <v>131</v>
      </c>
      <c r="N137" s="11">
        <v>1.0</v>
      </c>
      <c r="P137" s="74" t="s">
        <v>72</v>
      </c>
      <c r="Q137" s="11">
        <v>1.0</v>
      </c>
      <c r="R137" s="74"/>
      <c r="U137" s="76">
        <v>1.0</v>
      </c>
      <c r="Y137" s="74" t="s">
        <v>131</v>
      </c>
      <c r="Z137" s="11">
        <v>1.0</v>
      </c>
      <c r="AB137" s="74" t="s">
        <v>72</v>
      </c>
      <c r="AC137" s="11">
        <v>1.0</v>
      </c>
      <c r="AD137" s="74"/>
      <c r="AG137" s="11">
        <v>1.0</v>
      </c>
      <c r="AJ137" s="172"/>
    </row>
    <row r="138">
      <c r="A138" s="74" t="s">
        <v>407</v>
      </c>
      <c r="B138" s="11">
        <v>1.0</v>
      </c>
      <c r="D138" s="74" t="s">
        <v>408</v>
      </c>
      <c r="E138" s="11">
        <v>1.0</v>
      </c>
      <c r="F138" s="74"/>
      <c r="I138" s="76">
        <v>1.0</v>
      </c>
      <c r="M138" s="74" t="s">
        <v>407</v>
      </c>
      <c r="N138" s="11">
        <v>1.0</v>
      </c>
      <c r="P138" s="74" t="s">
        <v>408</v>
      </c>
      <c r="Q138" s="11">
        <v>1.0</v>
      </c>
      <c r="R138" s="74" t="s">
        <v>82</v>
      </c>
      <c r="S138" s="11">
        <v>2.0</v>
      </c>
      <c r="T138" s="11">
        <v>3.0</v>
      </c>
      <c r="U138" s="76">
        <v>3.0</v>
      </c>
      <c r="Y138" s="74" t="s">
        <v>407</v>
      </c>
      <c r="Z138" s="11">
        <v>1.0</v>
      </c>
      <c r="AB138" s="74" t="s">
        <v>408</v>
      </c>
      <c r="AD138" s="74"/>
      <c r="AG138" s="11">
        <v>0.0</v>
      </c>
      <c r="AJ138" s="172"/>
    </row>
    <row r="139">
      <c r="A139" s="74" t="s">
        <v>410</v>
      </c>
      <c r="B139" s="11">
        <v>1.0</v>
      </c>
      <c r="D139" s="74" t="s">
        <v>345</v>
      </c>
      <c r="E139" s="11">
        <v>1.0</v>
      </c>
      <c r="F139" s="74" t="s">
        <v>77</v>
      </c>
      <c r="G139" s="11">
        <v>2.0</v>
      </c>
      <c r="I139" s="11">
        <v>2.0</v>
      </c>
      <c r="M139" s="74" t="s">
        <v>410</v>
      </c>
      <c r="N139" s="11">
        <v>2.0</v>
      </c>
      <c r="P139" s="74" t="s">
        <v>345</v>
      </c>
      <c r="R139" s="74"/>
      <c r="U139" s="11">
        <v>0.0</v>
      </c>
      <c r="Y139" s="74" t="s">
        <v>410</v>
      </c>
      <c r="Z139" s="11">
        <v>1.0</v>
      </c>
      <c r="AB139" s="74" t="s">
        <v>345</v>
      </c>
      <c r="AC139" s="11">
        <v>1.0</v>
      </c>
      <c r="AD139" s="74"/>
      <c r="AG139" s="11">
        <v>1.0</v>
      </c>
      <c r="AJ139" s="172"/>
    </row>
    <row r="140">
      <c r="A140" s="74" t="s">
        <v>66</v>
      </c>
      <c r="B140" s="11">
        <v>1.0</v>
      </c>
      <c r="D140" s="74" t="s">
        <v>412</v>
      </c>
      <c r="E140" s="11">
        <v>1.0</v>
      </c>
      <c r="F140" s="74" t="s">
        <v>55</v>
      </c>
      <c r="G140" s="11">
        <v>2.0</v>
      </c>
      <c r="I140" s="11">
        <v>2.0</v>
      </c>
      <c r="M140" s="74" t="s">
        <v>66</v>
      </c>
      <c r="N140" s="11">
        <v>1.0</v>
      </c>
      <c r="P140" s="74" t="s">
        <v>412</v>
      </c>
      <c r="R140" s="74"/>
      <c r="U140" s="11">
        <v>0.0</v>
      </c>
      <c r="Y140" s="74" t="s">
        <v>66</v>
      </c>
      <c r="Z140" s="11">
        <v>2.0</v>
      </c>
      <c r="AB140" s="74" t="s">
        <v>412</v>
      </c>
      <c r="AD140" s="74"/>
      <c r="AG140" s="11">
        <v>0.0</v>
      </c>
      <c r="AJ140" s="172"/>
    </row>
    <row r="141">
      <c r="A141" s="74" t="s">
        <v>276</v>
      </c>
      <c r="D141" s="74" t="s">
        <v>46</v>
      </c>
      <c r="F141" s="74" t="s">
        <v>42</v>
      </c>
      <c r="I141" s="11">
        <v>0.0</v>
      </c>
      <c r="M141" s="74" t="s">
        <v>276</v>
      </c>
      <c r="N141" s="11">
        <v>2.0</v>
      </c>
      <c r="P141" s="74" t="s">
        <v>46</v>
      </c>
      <c r="R141" s="74"/>
      <c r="U141" s="11">
        <v>0.0</v>
      </c>
      <c r="Y141" s="74" t="s">
        <v>276</v>
      </c>
      <c r="Z141" s="11">
        <v>1.0</v>
      </c>
      <c r="AB141" s="74" t="s">
        <v>46</v>
      </c>
      <c r="AD141" s="74"/>
      <c r="AG141" s="11">
        <v>0.0</v>
      </c>
      <c r="AJ141" s="172"/>
    </row>
    <row r="142">
      <c r="A142" s="74" t="s">
        <v>414</v>
      </c>
      <c r="B142" s="11">
        <v>1.0</v>
      </c>
      <c r="D142" s="74" t="s">
        <v>338</v>
      </c>
      <c r="E142" s="11">
        <v>1.0</v>
      </c>
      <c r="F142" s="74" t="s">
        <v>82</v>
      </c>
      <c r="G142" s="11">
        <v>2.0</v>
      </c>
      <c r="H142" s="11">
        <v>3.0</v>
      </c>
      <c r="I142" s="11">
        <v>3.0</v>
      </c>
      <c r="M142" s="74" t="s">
        <v>414</v>
      </c>
      <c r="N142" s="11">
        <v>2.0</v>
      </c>
      <c r="P142" s="74" t="s">
        <v>338</v>
      </c>
      <c r="R142" s="74"/>
      <c r="U142" s="11">
        <v>0.0</v>
      </c>
      <c r="Y142" s="74" t="s">
        <v>414</v>
      </c>
      <c r="Z142" s="11">
        <v>2.0</v>
      </c>
      <c r="AB142" s="74" t="s">
        <v>338</v>
      </c>
      <c r="AD142" s="74"/>
      <c r="AG142" s="11">
        <v>0.0</v>
      </c>
      <c r="AJ142" s="172"/>
    </row>
    <row r="143">
      <c r="A143" s="74"/>
      <c r="D143" s="74"/>
      <c r="F143" s="74"/>
      <c r="M143" s="74"/>
      <c r="P143" s="74"/>
      <c r="R143" s="74"/>
      <c r="Y143" s="74"/>
      <c r="AB143" s="74"/>
      <c r="AD143" s="74"/>
      <c r="AG143" s="11">
        <v>0.0</v>
      </c>
      <c r="AJ143" s="172"/>
    </row>
    <row r="144">
      <c r="A144" s="74" t="s">
        <v>41</v>
      </c>
      <c r="D144" s="74" t="s">
        <v>273</v>
      </c>
      <c r="F144" s="74"/>
      <c r="I144" s="11">
        <v>0.0</v>
      </c>
      <c r="M144" s="74" t="s">
        <v>41</v>
      </c>
      <c r="N144" s="11">
        <v>1.0</v>
      </c>
      <c r="P144" s="74" t="s">
        <v>273</v>
      </c>
      <c r="R144" s="74" t="s">
        <v>42</v>
      </c>
      <c r="U144" s="11">
        <v>0.0</v>
      </c>
      <c r="Y144" s="74" t="s">
        <v>41</v>
      </c>
      <c r="Z144" s="11">
        <v>2.0</v>
      </c>
      <c r="AB144" s="74" t="s">
        <v>273</v>
      </c>
      <c r="AD144" s="74"/>
      <c r="AG144" s="11">
        <v>0.0</v>
      </c>
      <c r="AJ144" s="172"/>
    </row>
    <row r="145">
      <c r="A145" s="74" t="s">
        <v>192</v>
      </c>
      <c r="D145" s="74" t="s">
        <v>38</v>
      </c>
      <c r="F145" s="74"/>
      <c r="I145" s="11">
        <v>0.0</v>
      </c>
      <c r="M145" s="74" t="s">
        <v>192</v>
      </c>
      <c r="N145" s="11">
        <v>2.0</v>
      </c>
      <c r="P145" s="74" t="s">
        <v>38</v>
      </c>
      <c r="R145" s="74" t="s">
        <v>42</v>
      </c>
      <c r="U145" s="11">
        <v>0.0</v>
      </c>
      <c r="Y145" s="74" t="s">
        <v>192</v>
      </c>
      <c r="Z145" s="11">
        <v>2.0</v>
      </c>
      <c r="AB145" s="74" t="s">
        <v>38</v>
      </c>
      <c r="AD145" s="74"/>
      <c r="AG145" s="11">
        <v>0.0</v>
      </c>
      <c r="AJ145" s="172"/>
    </row>
    <row r="146">
      <c r="A146" s="74" t="s">
        <v>126</v>
      </c>
      <c r="B146" s="11">
        <v>1.0</v>
      </c>
      <c r="D146" s="74" t="s">
        <v>419</v>
      </c>
      <c r="E146" s="11">
        <v>1.0</v>
      </c>
      <c r="F146" s="74"/>
      <c r="I146" s="11">
        <v>1.0</v>
      </c>
      <c r="M146" s="74" t="s">
        <v>126</v>
      </c>
      <c r="N146" s="11">
        <v>1.0</v>
      </c>
      <c r="P146" s="74" t="s">
        <v>419</v>
      </c>
      <c r="Q146" s="11">
        <v>1.0</v>
      </c>
      <c r="R146" s="74" t="s">
        <v>82</v>
      </c>
      <c r="S146" s="11">
        <v>2.0</v>
      </c>
      <c r="T146" s="11">
        <v>3.0</v>
      </c>
      <c r="U146" s="11">
        <v>3.0</v>
      </c>
      <c r="Y146" s="74" t="s">
        <v>126</v>
      </c>
      <c r="Z146" s="11">
        <v>1.0</v>
      </c>
      <c r="AB146" s="74" t="s">
        <v>419</v>
      </c>
      <c r="AC146" s="11">
        <v>1.0</v>
      </c>
      <c r="AD146" s="74"/>
      <c r="AG146" s="11">
        <v>1.0</v>
      </c>
      <c r="AJ146" s="172"/>
    </row>
    <row r="147">
      <c r="A147" s="74" t="s">
        <v>126</v>
      </c>
      <c r="B147" s="11">
        <v>1.0</v>
      </c>
      <c r="D147" s="74" t="s">
        <v>293</v>
      </c>
      <c r="E147" s="11">
        <v>1.0</v>
      </c>
      <c r="F147" s="74"/>
      <c r="I147" s="11">
        <v>1.0</v>
      </c>
      <c r="M147" s="74" t="s">
        <v>126</v>
      </c>
      <c r="N147" s="11">
        <v>1.0</v>
      </c>
      <c r="P147" s="74" t="s">
        <v>293</v>
      </c>
      <c r="Q147" s="11">
        <v>1.0</v>
      </c>
      <c r="R147" s="74" t="s">
        <v>82</v>
      </c>
      <c r="S147" s="11">
        <v>2.0</v>
      </c>
      <c r="T147" s="11">
        <v>3.0</v>
      </c>
      <c r="U147" s="11">
        <v>3.0</v>
      </c>
      <c r="Y147" s="74" t="s">
        <v>126</v>
      </c>
      <c r="Z147" s="11">
        <v>1.0</v>
      </c>
      <c r="AB147" s="74" t="s">
        <v>293</v>
      </c>
      <c r="AC147" s="11">
        <v>1.0</v>
      </c>
      <c r="AD147" s="74"/>
      <c r="AG147" s="11">
        <v>1.0</v>
      </c>
      <c r="AJ147" s="172"/>
    </row>
    <row r="148">
      <c r="A148" s="74" t="s">
        <v>131</v>
      </c>
      <c r="B148" s="11">
        <v>1.0</v>
      </c>
      <c r="D148" s="74" t="s">
        <v>422</v>
      </c>
      <c r="E148" s="11">
        <v>1.0</v>
      </c>
      <c r="F148" s="74"/>
      <c r="I148" s="11">
        <v>1.0</v>
      </c>
      <c r="M148" s="74" t="s">
        <v>131</v>
      </c>
      <c r="N148" s="11">
        <v>1.0</v>
      </c>
      <c r="P148" s="74" t="s">
        <v>422</v>
      </c>
      <c r="Q148" s="11">
        <v>1.0</v>
      </c>
      <c r="R148" s="74" t="s">
        <v>77</v>
      </c>
      <c r="S148" s="11">
        <v>2.0</v>
      </c>
      <c r="U148" s="11">
        <v>2.0</v>
      </c>
      <c r="Y148" s="74" t="s">
        <v>131</v>
      </c>
      <c r="Z148" s="11">
        <v>1.0</v>
      </c>
      <c r="AB148" s="74" t="s">
        <v>422</v>
      </c>
      <c r="AC148" s="11">
        <v>1.0</v>
      </c>
      <c r="AD148" s="74"/>
      <c r="AG148" s="11">
        <v>1.0</v>
      </c>
      <c r="AJ148" s="172"/>
    </row>
    <row r="149">
      <c r="A149" s="183" t="s">
        <v>425</v>
      </c>
      <c r="D149" s="183" t="s">
        <v>426</v>
      </c>
      <c r="F149" s="183"/>
      <c r="I149" s="11">
        <v>0.0</v>
      </c>
      <c r="M149" s="183" t="s">
        <v>425</v>
      </c>
      <c r="N149" s="11">
        <v>1.0</v>
      </c>
      <c r="P149" s="183" t="s">
        <v>426</v>
      </c>
      <c r="Q149" s="11">
        <v>1.0</v>
      </c>
      <c r="R149" s="183" t="s">
        <v>82</v>
      </c>
      <c r="S149" s="11">
        <v>2.0</v>
      </c>
      <c r="T149" s="11">
        <v>3.0</v>
      </c>
      <c r="U149" s="11">
        <v>3.0</v>
      </c>
      <c r="Y149" s="183" t="s">
        <v>425</v>
      </c>
      <c r="Z149" s="11">
        <v>2.0</v>
      </c>
      <c r="AB149" s="183" t="s">
        <v>426</v>
      </c>
      <c r="AD149" s="183"/>
      <c r="AG149" s="11">
        <v>0.0</v>
      </c>
      <c r="AJ149" s="172"/>
    </row>
    <row r="150">
      <c r="A150" s="74"/>
      <c r="D150" s="74"/>
      <c r="F150" s="74"/>
      <c r="M150" s="74"/>
      <c r="P150" s="74"/>
      <c r="R150" s="74"/>
      <c r="Y150" s="74"/>
      <c r="AB150" s="74"/>
      <c r="AD150" s="74"/>
      <c r="AG150" s="11">
        <v>0.0</v>
      </c>
      <c r="AJ150" s="172"/>
    </row>
    <row r="151">
      <c r="A151" s="74" t="s">
        <v>66</v>
      </c>
      <c r="B151" s="11">
        <v>1.0</v>
      </c>
      <c r="D151" s="74" t="s">
        <v>66</v>
      </c>
      <c r="E151" s="11">
        <v>1.0</v>
      </c>
      <c r="F151" s="74"/>
      <c r="I151" s="11">
        <v>1.0</v>
      </c>
      <c r="M151" s="74" t="s">
        <v>66</v>
      </c>
      <c r="N151" s="11">
        <v>1.0</v>
      </c>
      <c r="P151" s="74" t="s">
        <v>66</v>
      </c>
      <c r="Q151" s="11">
        <v>1.0</v>
      </c>
      <c r="R151" s="74" t="s">
        <v>42</v>
      </c>
      <c r="U151" s="11">
        <v>1.0</v>
      </c>
      <c r="Y151" s="74" t="s">
        <v>66</v>
      </c>
      <c r="Z151" s="11">
        <v>2.0</v>
      </c>
      <c r="AB151" s="74" t="s">
        <v>66</v>
      </c>
      <c r="AD151" s="74"/>
      <c r="AG151" s="11">
        <v>0.0</v>
      </c>
      <c r="AJ151" s="172"/>
    </row>
    <row r="152">
      <c r="A152" s="74" t="s">
        <v>192</v>
      </c>
      <c r="D152" s="74" t="s">
        <v>273</v>
      </c>
      <c r="F152" s="74"/>
      <c r="I152" s="11">
        <v>0.0</v>
      </c>
      <c r="M152" s="74" t="s">
        <v>192</v>
      </c>
      <c r="N152" s="11">
        <v>2.0</v>
      </c>
      <c r="P152" s="74" t="s">
        <v>273</v>
      </c>
      <c r="R152" s="74" t="s">
        <v>42</v>
      </c>
      <c r="U152" s="11">
        <v>0.0</v>
      </c>
      <c r="Y152" s="74" t="s">
        <v>192</v>
      </c>
      <c r="Z152" s="11">
        <v>2.0</v>
      </c>
      <c r="AB152" s="74" t="s">
        <v>273</v>
      </c>
      <c r="AD152" s="74"/>
      <c r="AG152" s="11">
        <v>0.0</v>
      </c>
      <c r="AJ152" s="172"/>
    </row>
    <row r="153">
      <c r="A153" s="74" t="s">
        <v>434</v>
      </c>
      <c r="D153" s="74" t="s">
        <v>434</v>
      </c>
      <c r="F153" s="74"/>
      <c r="I153" s="11">
        <v>0.0</v>
      </c>
      <c r="M153" s="74" t="s">
        <v>434</v>
      </c>
      <c r="N153" s="11">
        <v>2.0</v>
      </c>
      <c r="P153" s="74" t="s">
        <v>434</v>
      </c>
      <c r="R153" s="74"/>
      <c r="U153" s="11">
        <v>0.0</v>
      </c>
      <c r="Y153" s="74" t="s">
        <v>434</v>
      </c>
      <c r="Z153" s="11">
        <v>1.0</v>
      </c>
      <c r="AB153" s="74" t="s">
        <v>434</v>
      </c>
      <c r="AC153" s="11">
        <v>1.0</v>
      </c>
      <c r="AD153" s="74" t="s">
        <v>55</v>
      </c>
      <c r="AE153" s="11">
        <v>2.0</v>
      </c>
      <c r="AG153" s="11">
        <v>2.0</v>
      </c>
      <c r="AJ153" s="172"/>
    </row>
    <row r="154">
      <c r="A154" s="74" t="s">
        <v>131</v>
      </c>
      <c r="B154" s="11">
        <v>1.0</v>
      </c>
      <c r="D154" s="74" t="s">
        <v>166</v>
      </c>
      <c r="E154" s="11">
        <v>1.0</v>
      </c>
      <c r="F154" s="74"/>
      <c r="I154" s="11">
        <v>1.0</v>
      </c>
      <c r="M154" s="74" t="s">
        <v>131</v>
      </c>
      <c r="N154" s="11">
        <v>1.0</v>
      </c>
      <c r="P154" s="74" t="s">
        <v>166</v>
      </c>
      <c r="Q154" s="11">
        <v>1.0</v>
      </c>
      <c r="R154" s="74" t="s">
        <v>77</v>
      </c>
      <c r="S154" s="11">
        <v>2.0</v>
      </c>
      <c r="U154" s="11">
        <v>2.0</v>
      </c>
      <c r="Y154" s="74" t="s">
        <v>131</v>
      </c>
      <c r="Z154" s="11">
        <v>1.0</v>
      </c>
      <c r="AB154" s="74" t="s">
        <v>166</v>
      </c>
      <c r="AC154" s="11">
        <v>1.0</v>
      </c>
      <c r="AD154" s="74"/>
      <c r="AG154" s="11">
        <v>1.0</v>
      </c>
      <c r="AJ154" s="172"/>
    </row>
    <row r="155">
      <c r="A155" s="74"/>
      <c r="D155" s="74"/>
      <c r="F155" s="74"/>
      <c r="M155" s="74"/>
      <c r="P155" s="74"/>
      <c r="R155" s="74"/>
      <c r="Y155" s="74"/>
      <c r="AB155" s="74"/>
      <c r="AD155" s="74"/>
      <c r="AG155" s="11">
        <v>0.0</v>
      </c>
      <c r="AJ155" s="172"/>
    </row>
    <row r="156">
      <c r="A156" s="74" t="s">
        <v>437</v>
      </c>
      <c r="B156" s="11">
        <v>1.0</v>
      </c>
      <c r="D156" s="74" t="s">
        <v>438</v>
      </c>
      <c r="E156" s="11">
        <v>1.0</v>
      </c>
      <c r="F156" s="74"/>
      <c r="I156" s="11">
        <v>1.0</v>
      </c>
      <c r="M156" s="74" t="s">
        <v>437</v>
      </c>
      <c r="N156" s="11">
        <v>1.0</v>
      </c>
      <c r="P156" s="74" t="s">
        <v>438</v>
      </c>
      <c r="Q156" s="11">
        <v>1.0</v>
      </c>
      <c r="R156" s="74"/>
      <c r="U156" s="11">
        <v>1.0</v>
      </c>
      <c r="Y156" s="74" t="s">
        <v>437</v>
      </c>
      <c r="Z156" s="11">
        <v>1.0</v>
      </c>
      <c r="AB156" s="74" t="s">
        <v>438</v>
      </c>
      <c r="AC156" s="11">
        <v>1.0</v>
      </c>
      <c r="AD156" s="74" t="s">
        <v>77</v>
      </c>
      <c r="AE156" s="11">
        <v>2.0</v>
      </c>
      <c r="AG156" s="11">
        <v>2.0</v>
      </c>
      <c r="AJ156" s="172"/>
    </row>
    <row r="157">
      <c r="A157" s="74" t="s">
        <v>102</v>
      </c>
      <c r="B157" s="11">
        <v>1.0</v>
      </c>
      <c r="D157" s="74" t="s">
        <v>440</v>
      </c>
      <c r="E157" s="11">
        <v>1.0</v>
      </c>
      <c r="F157" s="74" t="s">
        <v>209</v>
      </c>
      <c r="G157" s="11">
        <v>2.0</v>
      </c>
      <c r="H157" s="11">
        <v>3.0</v>
      </c>
      <c r="I157" s="11">
        <v>3.0</v>
      </c>
      <c r="M157" s="74" t="s">
        <v>102</v>
      </c>
      <c r="N157" s="11">
        <v>2.0</v>
      </c>
      <c r="P157" s="74" t="s">
        <v>440</v>
      </c>
      <c r="R157" s="74"/>
      <c r="U157" s="11">
        <v>0.0</v>
      </c>
      <c r="Y157" s="74" t="s">
        <v>102</v>
      </c>
      <c r="Z157" s="11">
        <v>2.0</v>
      </c>
      <c r="AB157" s="74" t="s">
        <v>440</v>
      </c>
      <c r="AC157" s="11">
        <v>1.0</v>
      </c>
      <c r="AD157" s="74"/>
      <c r="AG157" s="11">
        <v>1.0</v>
      </c>
      <c r="AJ157" s="172"/>
    </row>
    <row r="158">
      <c r="A158" s="74"/>
      <c r="D158" s="74"/>
      <c r="F158" s="74"/>
      <c r="M158" s="74"/>
      <c r="P158" s="74"/>
      <c r="R158" s="74"/>
      <c r="Y158" s="74"/>
      <c r="AB158" s="74"/>
      <c r="AD158" s="74"/>
      <c r="AG158" s="11">
        <v>0.0</v>
      </c>
      <c r="AJ158" s="172"/>
    </row>
    <row r="159">
      <c r="A159" s="74" t="s">
        <v>375</v>
      </c>
      <c r="B159" s="11">
        <v>1.0</v>
      </c>
      <c r="D159" s="74" t="s">
        <v>135</v>
      </c>
      <c r="E159" s="11">
        <v>1.0</v>
      </c>
      <c r="F159" s="74"/>
      <c r="I159" s="11">
        <v>1.0</v>
      </c>
      <c r="M159" s="74" t="s">
        <v>375</v>
      </c>
      <c r="N159" s="11">
        <v>1.0</v>
      </c>
      <c r="P159" s="74" t="s">
        <v>135</v>
      </c>
      <c r="Q159" s="11">
        <v>1.0</v>
      </c>
      <c r="R159" s="74" t="s">
        <v>77</v>
      </c>
      <c r="S159" s="11">
        <v>2.0</v>
      </c>
      <c r="U159" s="11">
        <v>2.0</v>
      </c>
      <c r="Y159" s="74" t="s">
        <v>375</v>
      </c>
      <c r="Z159" s="11">
        <v>1.0</v>
      </c>
      <c r="AB159" s="74" t="s">
        <v>135</v>
      </c>
      <c r="AC159" s="11">
        <v>1.0</v>
      </c>
      <c r="AD159" s="74"/>
      <c r="AG159" s="11">
        <v>1.0</v>
      </c>
      <c r="AJ159" s="172"/>
    </row>
    <row r="160">
      <c r="A160" s="74" t="s">
        <v>445</v>
      </c>
      <c r="B160" s="11">
        <v>1.0</v>
      </c>
      <c r="D160" s="74" t="s">
        <v>385</v>
      </c>
      <c r="E160" s="11">
        <v>1.0</v>
      </c>
      <c r="F160" s="74" t="s">
        <v>77</v>
      </c>
      <c r="G160" s="11">
        <v>2.0</v>
      </c>
      <c r="I160" s="11">
        <v>2.0</v>
      </c>
      <c r="M160" s="74" t="s">
        <v>445</v>
      </c>
      <c r="N160" s="11">
        <v>2.0</v>
      </c>
      <c r="P160" s="74" t="s">
        <v>385</v>
      </c>
      <c r="R160" s="74"/>
      <c r="U160" s="11">
        <v>0.0</v>
      </c>
      <c r="Y160" s="74" t="s">
        <v>445</v>
      </c>
      <c r="Z160" s="11">
        <v>2.0</v>
      </c>
      <c r="AB160" s="74" t="s">
        <v>385</v>
      </c>
      <c r="AD160" s="74"/>
      <c r="AG160" s="11">
        <v>0.0</v>
      </c>
      <c r="AJ160" s="172"/>
    </row>
    <row r="161">
      <c r="A161" s="74" t="s">
        <v>447</v>
      </c>
      <c r="B161" s="11">
        <v>1.0</v>
      </c>
      <c r="D161" s="74" t="s">
        <v>440</v>
      </c>
      <c r="E161" s="11">
        <v>1.0</v>
      </c>
      <c r="F161" s="74"/>
      <c r="I161" s="11">
        <v>1.0</v>
      </c>
      <c r="M161" s="74" t="s">
        <v>447</v>
      </c>
      <c r="N161" s="11">
        <v>1.0</v>
      </c>
      <c r="P161" s="74" t="s">
        <v>440</v>
      </c>
      <c r="R161" s="74"/>
      <c r="U161" s="11">
        <v>0.0</v>
      </c>
      <c r="Y161" s="74" t="s">
        <v>447</v>
      </c>
      <c r="Z161" s="11">
        <v>1.0</v>
      </c>
      <c r="AB161" s="74" t="s">
        <v>440</v>
      </c>
      <c r="AC161" s="11">
        <v>1.0</v>
      </c>
      <c r="AD161" s="74" t="s">
        <v>55</v>
      </c>
      <c r="AE161" s="11">
        <v>2.0</v>
      </c>
      <c r="AG161" s="11">
        <v>2.0</v>
      </c>
      <c r="AJ161" s="172"/>
    </row>
    <row r="162">
      <c r="A162" s="74" t="s">
        <v>449</v>
      </c>
      <c r="B162" s="11">
        <v>1.0</v>
      </c>
      <c r="D162" s="74" t="s">
        <v>338</v>
      </c>
      <c r="E162" s="11">
        <v>1.0</v>
      </c>
      <c r="F162" s="74" t="s">
        <v>42</v>
      </c>
      <c r="I162" s="11">
        <v>1.0</v>
      </c>
      <c r="M162" s="74" t="s">
        <v>449</v>
      </c>
      <c r="N162" s="11">
        <v>1.0</v>
      </c>
      <c r="P162" s="74" t="s">
        <v>338</v>
      </c>
      <c r="R162" s="74"/>
      <c r="U162" s="11">
        <v>0.0</v>
      </c>
      <c r="Y162" s="74" t="s">
        <v>449</v>
      </c>
      <c r="Z162" s="11">
        <v>2.0</v>
      </c>
      <c r="AB162" s="74" t="s">
        <v>338</v>
      </c>
      <c r="AD162" s="74"/>
      <c r="AG162" s="11">
        <v>0.0</v>
      </c>
    </row>
    <row r="163">
      <c r="A163" s="74" t="s">
        <v>41</v>
      </c>
      <c r="D163" s="74" t="s">
        <v>41</v>
      </c>
      <c r="F163" s="74"/>
      <c r="I163" s="11">
        <v>0.0</v>
      </c>
      <c r="M163" s="74" t="s">
        <v>41</v>
      </c>
      <c r="N163" s="11">
        <v>1.0</v>
      </c>
      <c r="P163" s="74" t="s">
        <v>41</v>
      </c>
      <c r="Q163" s="11">
        <v>1.0</v>
      </c>
      <c r="R163" s="74" t="s">
        <v>209</v>
      </c>
      <c r="S163" s="11">
        <v>2.0</v>
      </c>
      <c r="T163" s="11">
        <v>3.0</v>
      </c>
      <c r="U163" s="11">
        <v>3.0</v>
      </c>
      <c r="Y163" s="74" t="s">
        <v>41</v>
      </c>
      <c r="Z163" s="11">
        <v>2.0</v>
      </c>
      <c r="AB163" s="74" t="s">
        <v>41</v>
      </c>
      <c r="AD163" s="74"/>
      <c r="AG163" s="11">
        <v>0.0</v>
      </c>
    </row>
    <row r="164">
      <c r="A164" s="74" t="s">
        <v>302</v>
      </c>
      <c r="B164" s="11">
        <v>1.0</v>
      </c>
      <c r="D164" s="74" t="s">
        <v>169</v>
      </c>
      <c r="E164" s="11">
        <v>1.0</v>
      </c>
      <c r="F164" s="74"/>
      <c r="I164" s="11">
        <v>1.0</v>
      </c>
      <c r="M164" s="74" t="s">
        <v>302</v>
      </c>
      <c r="N164" s="11">
        <v>1.0</v>
      </c>
      <c r="P164" s="74" t="s">
        <v>169</v>
      </c>
      <c r="Q164" s="11">
        <v>1.0</v>
      </c>
      <c r="R164" s="74" t="s">
        <v>42</v>
      </c>
      <c r="U164" s="11">
        <v>1.0</v>
      </c>
      <c r="Y164" s="74" t="s">
        <v>302</v>
      </c>
      <c r="Z164" s="11">
        <v>1.0</v>
      </c>
      <c r="AB164" s="74" t="s">
        <v>169</v>
      </c>
      <c r="AD164" s="74"/>
      <c r="AG164" s="11">
        <v>0.0</v>
      </c>
    </row>
    <row r="165">
      <c r="A165" s="74" t="s">
        <v>131</v>
      </c>
      <c r="B165" s="11">
        <v>1.0</v>
      </c>
      <c r="D165" s="74" t="s">
        <v>169</v>
      </c>
      <c r="E165" s="11">
        <v>1.0</v>
      </c>
      <c r="F165" s="74" t="s">
        <v>55</v>
      </c>
      <c r="G165" s="11">
        <v>2.0</v>
      </c>
      <c r="I165" s="11">
        <v>2.0</v>
      </c>
      <c r="M165" s="74" t="s">
        <v>131</v>
      </c>
      <c r="N165" s="11">
        <v>1.0</v>
      </c>
      <c r="P165" s="74" t="s">
        <v>169</v>
      </c>
      <c r="Q165" s="11">
        <v>1.0</v>
      </c>
      <c r="R165" s="74"/>
      <c r="U165" s="11">
        <v>1.0</v>
      </c>
      <c r="Y165" s="74" t="s">
        <v>131</v>
      </c>
      <c r="Z165" s="11">
        <v>1.0</v>
      </c>
      <c r="AB165" s="74" t="s">
        <v>169</v>
      </c>
      <c r="AD165" s="74"/>
      <c r="AG165" s="11">
        <v>0.0</v>
      </c>
    </row>
    <row r="166">
      <c r="A166" s="74" t="s">
        <v>454</v>
      </c>
      <c r="B166" s="11">
        <v>1.0</v>
      </c>
      <c r="D166" s="74" t="s">
        <v>455</v>
      </c>
      <c r="E166" s="11">
        <v>1.0</v>
      </c>
      <c r="F166" s="74" t="s">
        <v>209</v>
      </c>
      <c r="G166" s="11">
        <v>2.0</v>
      </c>
      <c r="H166" s="11">
        <v>3.0</v>
      </c>
      <c r="I166" s="11">
        <v>3.0</v>
      </c>
      <c r="M166" s="74" t="s">
        <v>454</v>
      </c>
      <c r="N166" s="11">
        <v>2.0</v>
      </c>
      <c r="P166" s="74" t="s">
        <v>455</v>
      </c>
      <c r="R166" s="74"/>
      <c r="U166" s="11">
        <v>0.0</v>
      </c>
      <c r="Y166" s="74" t="s">
        <v>454</v>
      </c>
      <c r="Z166" s="11">
        <v>2.0</v>
      </c>
      <c r="AB166" s="74" t="s">
        <v>455</v>
      </c>
      <c r="AD166" s="74"/>
      <c r="AG166" s="11">
        <v>0.0</v>
      </c>
    </row>
    <row r="167">
      <c r="A167" s="74" t="s">
        <v>131</v>
      </c>
      <c r="B167" s="11">
        <v>1.0</v>
      </c>
      <c r="D167" s="74" t="s">
        <v>422</v>
      </c>
      <c r="E167" s="11">
        <v>1.0</v>
      </c>
      <c r="F167" s="74"/>
      <c r="I167" s="11">
        <v>1.0</v>
      </c>
      <c r="M167" s="74" t="s">
        <v>131</v>
      </c>
      <c r="N167" s="11">
        <v>1.0</v>
      </c>
      <c r="P167" s="74" t="s">
        <v>422</v>
      </c>
      <c r="Q167" s="11">
        <v>1.0</v>
      </c>
      <c r="R167" s="74" t="s">
        <v>82</v>
      </c>
      <c r="S167" s="11">
        <v>2.0</v>
      </c>
      <c r="T167" s="11">
        <v>3.0</v>
      </c>
      <c r="U167" s="11">
        <v>3.0</v>
      </c>
      <c r="Y167" s="74" t="s">
        <v>131</v>
      </c>
      <c r="Z167" s="11">
        <v>1.0</v>
      </c>
      <c r="AB167" s="74" t="s">
        <v>422</v>
      </c>
      <c r="AC167" s="11">
        <v>1.0</v>
      </c>
      <c r="AD167" s="74"/>
      <c r="AG167" s="11">
        <v>1.0</v>
      </c>
    </row>
    <row r="168">
      <c r="A168" s="74" t="s">
        <v>459</v>
      </c>
      <c r="D168" s="74" t="s">
        <v>460</v>
      </c>
      <c r="F168" s="74"/>
      <c r="I168" s="11">
        <v>0.0</v>
      </c>
      <c r="M168" s="74" t="s">
        <v>459</v>
      </c>
      <c r="N168" s="11">
        <v>1.0</v>
      </c>
      <c r="P168" s="74" t="s">
        <v>460</v>
      </c>
      <c r="Q168" s="11">
        <v>1.0</v>
      </c>
      <c r="R168" s="74"/>
      <c r="U168" s="11">
        <v>1.0</v>
      </c>
      <c r="Y168" s="74" t="s">
        <v>459</v>
      </c>
      <c r="Z168" s="11">
        <v>1.0</v>
      </c>
      <c r="AB168" s="74" t="s">
        <v>460</v>
      </c>
      <c r="AC168" s="11">
        <v>1.0</v>
      </c>
      <c r="AD168" s="74" t="s">
        <v>82</v>
      </c>
      <c r="AE168" s="11">
        <v>2.0</v>
      </c>
      <c r="AF168" s="11">
        <v>3.0</v>
      </c>
      <c r="AG168" s="11">
        <v>3.0</v>
      </c>
    </row>
    <row r="169">
      <c r="A169" s="74" t="s">
        <v>126</v>
      </c>
      <c r="B169" s="11">
        <v>1.0</v>
      </c>
      <c r="D169" s="74" t="s">
        <v>463</v>
      </c>
      <c r="E169" s="11">
        <v>1.0</v>
      </c>
      <c r="F169" s="74"/>
      <c r="I169" s="11">
        <v>1.0</v>
      </c>
      <c r="M169" s="74" t="s">
        <v>126</v>
      </c>
      <c r="N169" s="11">
        <v>1.0</v>
      </c>
      <c r="P169" s="74" t="s">
        <v>463</v>
      </c>
      <c r="Q169" s="11">
        <v>1.0</v>
      </c>
      <c r="R169" s="74"/>
      <c r="U169" s="11">
        <v>1.0</v>
      </c>
      <c r="Y169" s="74" t="s">
        <v>126</v>
      </c>
      <c r="Z169" s="11">
        <v>1.0</v>
      </c>
      <c r="AB169" s="74" t="s">
        <v>463</v>
      </c>
      <c r="AC169" s="11">
        <v>1.0</v>
      </c>
      <c r="AD169" s="74" t="s">
        <v>55</v>
      </c>
      <c r="AE169" s="11">
        <v>2.0</v>
      </c>
      <c r="AG169" s="11">
        <v>2.0</v>
      </c>
    </row>
    <row r="170">
      <c r="A170" s="74" t="s">
        <v>71</v>
      </c>
      <c r="B170" s="11">
        <v>1.0</v>
      </c>
      <c r="D170" s="74" t="s">
        <v>221</v>
      </c>
      <c r="E170" s="11">
        <v>1.0</v>
      </c>
      <c r="F170" s="74"/>
      <c r="I170" s="11">
        <v>1.0</v>
      </c>
      <c r="M170" s="74" t="s">
        <v>71</v>
      </c>
      <c r="N170" s="11">
        <v>1.0</v>
      </c>
      <c r="P170" s="74" t="s">
        <v>221</v>
      </c>
      <c r="Q170" s="11">
        <v>1.0</v>
      </c>
      <c r="R170" s="74" t="s">
        <v>42</v>
      </c>
      <c r="U170" s="11">
        <v>1.0</v>
      </c>
      <c r="Y170" s="74" t="s">
        <v>71</v>
      </c>
      <c r="Z170" s="11">
        <v>1.0</v>
      </c>
      <c r="AB170" s="74" t="s">
        <v>221</v>
      </c>
      <c r="AD170" s="74"/>
      <c r="AG170" s="11">
        <v>0.0</v>
      </c>
    </row>
    <row r="171">
      <c r="A171" s="74" t="s">
        <v>148</v>
      </c>
      <c r="D171" s="74" t="s">
        <v>311</v>
      </c>
      <c r="E171" s="11">
        <v>1.0</v>
      </c>
      <c r="F171" s="74"/>
      <c r="I171" s="11">
        <v>1.0</v>
      </c>
      <c r="M171" s="74" t="s">
        <v>148</v>
      </c>
      <c r="N171" s="11">
        <v>1.0</v>
      </c>
      <c r="P171" s="74" t="s">
        <v>311</v>
      </c>
      <c r="Q171" s="11">
        <v>1.0</v>
      </c>
      <c r="R171" s="74" t="s">
        <v>55</v>
      </c>
      <c r="S171" s="11">
        <v>2.0</v>
      </c>
      <c r="U171" s="11">
        <v>2.0</v>
      </c>
      <c r="Y171" s="74" t="s">
        <v>148</v>
      </c>
      <c r="Z171" s="11">
        <v>2.0</v>
      </c>
      <c r="AB171" s="74" t="s">
        <v>311</v>
      </c>
      <c r="AD171" s="74"/>
      <c r="AG171" s="11">
        <v>0.0</v>
      </c>
    </row>
    <row r="172">
      <c r="A172" s="74" t="s">
        <v>126</v>
      </c>
      <c r="B172" s="11">
        <v>1.0</v>
      </c>
      <c r="D172" s="74" t="s">
        <v>190</v>
      </c>
      <c r="F172" s="74"/>
      <c r="I172" s="11">
        <v>0.0</v>
      </c>
      <c r="M172" s="74" t="s">
        <v>126</v>
      </c>
      <c r="N172" s="11">
        <v>1.0</v>
      </c>
      <c r="P172" s="74" t="s">
        <v>190</v>
      </c>
      <c r="Q172" s="11">
        <v>1.0</v>
      </c>
      <c r="R172" s="74" t="s">
        <v>209</v>
      </c>
      <c r="S172" s="11">
        <v>2.0</v>
      </c>
      <c r="T172" s="11">
        <v>3.0</v>
      </c>
      <c r="U172" s="11">
        <v>3.0</v>
      </c>
      <c r="Y172" s="74" t="s">
        <v>126</v>
      </c>
      <c r="Z172" s="11">
        <v>1.0</v>
      </c>
      <c r="AB172" s="74" t="s">
        <v>190</v>
      </c>
      <c r="AD172" s="74"/>
      <c r="AG172" s="11">
        <v>0.0</v>
      </c>
    </row>
    <row r="173">
      <c r="A173" s="74" t="s">
        <v>192</v>
      </c>
      <c r="D173" s="74" t="s">
        <v>41</v>
      </c>
      <c r="F173" s="74"/>
      <c r="I173" s="11">
        <v>0.0</v>
      </c>
      <c r="M173" s="74" t="s">
        <v>192</v>
      </c>
      <c r="N173" s="11">
        <v>2.0</v>
      </c>
      <c r="P173" s="74" t="s">
        <v>41</v>
      </c>
      <c r="Q173" s="11">
        <v>1.0</v>
      </c>
      <c r="R173" s="74" t="s">
        <v>55</v>
      </c>
      <c r="S173" s="11">
        <v>2.0</v>
      </c>
      <c r="U173" s="11">
        <v>2.0</v>
      </c>
      <c r="Y173" s="74" t="s">
        <v>192</v>
      </c>
      <c r="Z173" s="11">
        <v>2.0</v>
      </c>
      <c r="AB173" s="74" t="s">
        <v>41</v>
      </c>
      <c r="AD173" s="74"/>
      <c r="AG173" s="11">
        <v>0.0</v>
      </c>
    </row>
    <row r="174">
      <c r="A174" s="74" t="s">
        <v>348</v>
      </c>
      <c r="B174" s="11">
        <v>1.0</v>
      </c>
      <c r="D174" s="74" t="s">
        <v>102</v>
      </c>
      <c r="E174" s="11">
        <v>1.0</v>
      </c>
      <c r="F174" s="74" t="s">
        <v>42</v>
      </c>
      <c r="I174" s="11">
        <v>1.0</v>
      </c>
      <c r="M174" s="74" t="s">
        <v>348</v>
      </c>
      <c r="N174" s="11">
        <v>1.0</v>
      </c>
      <c r="P174" s="74" t="s">
        <v>102</v>
      </c>
      <c r="R174" s="74"/>
      <c r="U174" s="11">
        <v>0.0</v>
      </c>
      <c r="Y174" s="74" t="s">
        <v>348</v>
      </c>
      <c r="Z174" s="11">
        <v>1.0</v>
      </c>
      <c r="AB174" s="74" t="s">
        <v>102</v>
      </c>
      <c r="AD174" s="74"/>
      <c r="AG174" s="11">
        <v>0.0</v>
      </c>
    </row>
    <row r="175">
      <c r="A175" s="74" t="s">
        <v>192</v>
      </c>
      <c r="D175" s="74" t="s">
        <v>303</v>
      </c>
      <c r="E175" s="11">
        <v>1.0</v>
      </c>
      <c r="F175" s="74"/>
      <c r="I175" s="11">
        <v>1.0</v>
      </c>
      <c r="M175" s="74" t="s">
        <v>192</v>
      </c>
      <c r="N175" s="11">
        <v>2.0</v>
      </c>
      <c r="P175" s="74" t="s">
        <v>303</v>
      </c>
      <c r="Q175" s="11">
        <v>1.0</v>
      </c>
      <c r="R175" s="74"/>
      <c r="U175" s="11">
        <v>1.0</v>
      </c>
      <c r="Y175" s="74" t="s">
        <v>192</v>
      </c>
      <c r="Z175" s="11">
        <v>2.0</v>
      </c>
      <c r="AB175" s="74" t="s">
        <v>303</v>
      </c>
      <c r="AC175" s="11">
        <v>1.0</v>
      </c>
      <c r="AD175" s="74" t="s">
        <v>55</v>
      </c>
      <c r="AE175" s="11">
        <v>2.0</v>
      </c>
      <c r="AG175" s="11">
        <v>2.0</v>
      </c>
    </row>
    <row r="176">
      <c r="A176" s="74" t="s">
        <v>192</v>
      </c>
      <c r="D176" s="74" t="s">
        <v>66</v>
      </c>
      <c r="E176" s="11">
        <v>1.0</v>
      </c>
      <c r="F176" s="74" t="s">
        <v>42</v>
      </c>
      <c r="I176" s="11">
        <v>1.0</v>
      </c>
      <c r="M176" s="74" t="s">
        <v>192</v>
      </c>
      <c r="N176" s="11">
        <v>2.0</v>
      </c>
      <c r="P176" s="74" t="s">
        <v>66</v>
      </c>
      <c r="Q176" s="11">
        <v>1.0</v>
      </c>
      <c r="R176" s="74"/>
      <c r="U176" s="11">
        <v>1.0</v>
      </c>
      <c r="Y176" s="74" t="s">
        <v>192</v>
      </c>
      <c r="Z176" s="11">
        <v>2.0</v>
      </c>
      <c r="AB176" s="74" t="s">
        <v>66</v>
      </c>
      <c r="AD176" s="74"/>
      <c r="AG176" s="11">
        <v>0.0</v>
      </c>
    </row>
    <row r="177">
      <c r="A177" s="74" t="s">
        <v>131</v>
      </c>
      <c r="B177" s="11">
        <v>1.0</v>
      </c>
      <c r="D177" s="74" t="s">
        <v>476</v>
      </c>
      <c r="E177" s="11">
        <v>1.0</v>
      </c>
      <c r="F177" s="74" t="s">
        <v>77</v>
      </c>
      <c r="G177" s="11">
        <v>2.0</v>
      </c>
      <c r="I177" s="11">
        <v>2.0</v>
      </c>
      <c r="M177" s="74" t="s">
        <v>131</v>
      </c>
      <c r="N177" s="11">
        <v>1.0</v>
      </c>
      <c r="P177" s="74" t="s">
        <v>476</v>
      </c>
      <c r="Q177" s="11">
        <v>1.0</v>
      </c>
      <c r="R177" s="74"/>
      <c r="U177" s="11">
        <v>1.0</v>
      </c>
      <c r="Y177" s="74" t="s">
        <v>131</v>
      </c>
      <c r="Z177" s="11">
        <v>1.0</v>
      </c>
      <c r="AB177" s="74" t="s">
        <v>476</v>
      </c>
      <c r="AC177" s="11">
        <v>1.0</v>
      </c>
      <c r="AD177" s="74"/>
      <c r="AG177" s="11">
        <v>1.0</v>
      </c>
    </row>
    <row r="178">
      <c r="A178" s="74" t="s">
        <v>126</v>
      </c>
      <c r="B178" s="11">
        <v>1.0</v>
      </c>
      <c r="D178" s="74" t="s">
        <v>135</v>
      </c>
      <c r="E178" s="11">
        <v>1.0</v>
      </c>
      <c r="F178" s="74" t="s">
        <v>55</v>
      </c>
      <c r="G178" s="11">
        <v>2.0</v>
      </c>
      <c r="I178" s="11">
        <v>2.0</v>
      </c>
      <c r="M178" s="74" t="s">
        <v>126</v>
      </c>
      <c r="N178" s="11">
        <v>1.0</v>
      </c>
      <c r="P178" s="74" t="s">
        <v>135</v>
      </c>
      <c r="Q178" s="11">
        <v>1.0</v>
      </c>
      <c r="R178" s="74"/>
      <c r="U178" s="11">
        <v>1.0</v>
      </c>
      <c r="Y178" s="74" t="s">
        <v>126</v>
      </c>
      <c r="Z178" s="11">
        <v>1.0</v>
      </c>
      <c r="AB178" s="74" t="s">
        <v>135</v>
      </c>
      <c r="AC178" s="11">
        <v>1.0</v>
      </c>
      <c r="AD178" s="74"/>
      <c r="AG178" s="11">
        <v>1.0</v>
      </c>
    </row>
    <row r="179">
      <c r="A179" s="74" t="s">
        <v>480</v>
      </c>
      <c r="B179" s="11">
        <v>1.0</v>
      </c>
      <c r="D179" s="74" t="s">
        <v>160</v>
      </c>
      <c r="E179" s="11">
        <v>1.0</v>
      </c>
      <c r="F179" s="74" t="s">
        <v>82</v>
      </c>
      <c r="G179" s="11">
        <v>2.0</v>
      </c>
      <c r="H179" s="11">
        <v>3.0</v>
      </c>
      <c r="I179" s="11">
        <v>3.0</v>
      </c>
      <c r="M179" s="74" t="s">
        <v>480</v>
      </c>
      <c r="N179" s="11">
        <v>1.0</v>
      </c>
      <c r="P179" s="74" t="s">
        <v>160</v>
      </c>
      <c r="Q179" s="11">
        <v>1.0</v>
      </c>
      <c r="R179" s="74"/>
      <c r="U179" s="11">
        <v>1.0</v>
      </c>
      <c r="Y179" s="74" t="s">
        <v>480</v>
      </c>
      <c r="Z179" s="11">
        <v>2.0</v>
      </c>
      <c r="AB179" s="74" t="s">
        <v>160</v>
      </c>
      <c r="AD179" s="74"/>
      <c r="AG179" s="11">
        <v>0.0</v>
      </c>
    </row>
    <row r="180">
      <c r="A180" s="74" t="s">
        <v>181</v>
      </c>
      <c r="B180" s="11">
        <v>1.0</v>
      </c>
      <c r="D180" s="74" t="s">
        <v>482</v>
      </c>
      <c r="F180" s="74"/>
      <c r="I180" s="11">
        <v>0.0</v>
      </c>
      <c r="M180" s="74" t="s">
        <v>181</v>
      </c>
      <c r="N180" s="11">
        <v>1.0</v>
      </c>
      <c r="P180" s="74" t="s">
        <v>482</v>
      </c>
      <c r="Q180" s="11">
        <v>1.0</v>
      </c>
      <c r="R180" s="74" t="s">
        <v>42</v>
      </c>
      <c r="U180" s="11">
        <v>1.0</v>
      </c>
      <c r="Y180" s="74" t="s">
        <v>181</v>
      </c>
      <c r="Z180" s="11">
        <v>1.0</v>
      </c>
      <c r="AB180" s="74" t="s">
        <v>482</v>
      </c>
      <c r="AD180" s="74"/>
      <c r="AG180" s="11">
        <v>0.0</v>
      </c>
    </row>
    <row r="181">
      <c r="A181" s="74" t="s">
        <v>454</v>
      </c>
      <c r="B181" s="11">
        <v>1.0</v>
      </c>
      <c r="D181" s="74" t="s">
        <v>455</v>
      </c>
      <c r="E181" s="11">
        <v>1.0</v>
      </c>
      <c r="F181" s="74" t="s">
        <v>209</v>
      </c>
      <c r="G181" s="11">
        <v>2.0</v>
      </c>
      <c r="H181" s="11">
        <v>3.0</v>
      </c>
      <c r="I181" s="11">
        <v>3.0</v>
      </c>
      <c r="M181" s="74" t="s">
        <v>454</v>
      </c>
      <c r="N181" s="11">
        <v>2.0</v>
      </c>
      <c r="P181" s="74" t="s">
        <v>455</v>
      </c>
      <c r="R181" s="74"/>
      <c r="U181" s="11">
        <v>0.0</v>
      </c>
      <c r="Y181" s="74" t="s">
        <v>454</v>
      </c>
      <c r="Z181" s="11">
        <v>2.0</v>
      </c>
      <c r="AB181" s="74" t="s">
        <v>455</v>
      </c>
      <c r="AD181" s="74"/>
      <c r="AG181" s="11">
        <v>0.0</v>
      </c>
    </row>
    <row r="182">
      <c r="A182" s="74" t="s">
        <v>485</v>
      </c>
      <c r="B182" s="11">
        <v>1.0</v>
      </c>
      <c r="D182" s="74" t="s">
        <v>385</v>
      </c>
      <c r="E182" s="11">
        <v>1.0</v>
      </c>
      <c r="F182" s="74" t="s">
        <v>77</v>
      </c>
      <c r="G182" s="11">
        <v>2.0</v>
      </c>
      <c r="I182" s="11">
        <v>2.0</v>
      </c>
      <c r="M182" s="74" t="s">
        <v>485</v>
      </c>
      <c r="N182" s="11">
        <v>2.0</v>
      </c>
      <c r="P182" s="74" t="s">
        <v>385</v>
      </c>
      <c r="R182" s="74"/>
      <c r="U182" s="11">
        <v>0.0</v>
      </c>
      <c r="Y182" s="74" t="s">
        <v>485</v>
      </c>
      <c r="Z182" s="11">
        <v>2.0</v>
      </c>
      <c r="AB182" s="74" t="s">
        <v>385</v>
      </c>
      <c r="AD182" s="74"/>
      <c r="AG182" s="11">
        <v>0.0</v>
      </c>
    </row>
    <row r="183">
      <c r="A183" s="74" t="s">
        <v>486</v>
      </c>
      <c r="B183" s="11">
        <v>1.0</v>
      </c>
      <c r="D183" s="74" t="s">
        <v>487</v>
      </c>
      <c r="E183" s="11">
        <v>1.0</v>
      </c>
      <c r="F183" s="74"/>
      <c r="I183" s="11">
        <v>1.0</v>
      </c>
      <c r="M183" s="74" t="s">
        <v>486</v>
      </c>
      <c r="N183" s="11">
        <v>1.0</v>
      </c>
      <c r="P183" s="74" t="s">
        <v>487</v>
      </c>
      <c r="Q183" s="11">
        <v>1.0</v>
      </c>
      <c r="R183" s="74" t="s">
        <v>77</v>
      </c>
      <c r="S183" s="11">
        <v>2.0</v>
      </c>
      <c r="U183" s="11">
        <v>2.0</v>
      </c>
      <c r="Y183" s="74" t="s">
        <v>486</v>
      </c>
      <c r="Z183" s="11">
        <v>2.0</v>
      </c>
      <c r="AB183" s="74" t="s">
        <v>487</v>
      </c>
      <c r="AD183" s="74"/>
      <c r="AG183" s="11">
        <v>0.0</v>
      </c>
    </row>
    <row r="184">
      <c r="A184" s="74" t="s">
        <v>131</v>
      </c>
      <c r="B184" s="11">
        <v>1.0</v>
      </c>
      <c r="D184" s="74" t="s">
        <v>41</v>
      </c>
      <c r="F184" s="74"/>
      <c r="I184" s="11">
        <v>0.0</v>
      </c>
      <c r="M184" s="74" t="s">
        <v>131</v>
      </c>
      <c r="N184" s="11">
        <v>1.0</v>
      </c>
      <c r="P184" s="74" t="s">
        <v>41</v>
      </c>
      <c r="Q184" s="11">
        <v>1.0</v>
      </c>
      <c r="R184" s="74" t="s">
        <v>55</v>
      </c>
      <c r="S184" s="11">
        <v>2.0</v>
      </c>
      <c r="U184" s="11">
        <v>2.0</v>
      </c>
      <c r="Y184" s="74" t="s">
        <v>131</v>
      </c>
      <c r="Z184" s="11">
        <v>1.0</v>
      </c>
      <c r="AB184" s="74" t="s">
        <v>41</v>
      </c>
      <c r="AD184" s="74"/>
      <c r="AG184" s="11">
        <v>0.0</v>
      </c>
    </row>
    <row r="185">
      <c r="A185" s="74" t="s">
        <v>169</v>
      </c>
      <c r="B185" s="11">
        <v>1.0</v>
      </c>
      <c r="D185" s="74" t="s">
        <v>169</v>
      </c>
      <c r="E185" s="11">
        <v>1.0</v>
      </c>
      <c r="F185" s="74"/>
      <c r="I185" s="11">
        <v>1.0</v>
      </c>
      <c r="M185" s="74" t="s">
        <v>169</v>
      </c>
      <c r="N185" s="11">
        <v>1.0</v>
      </c>
      <c r="P185" s="74" t="s">
        <v>169</v>
      </c>
      <c r="Q185" s="11">
        <v>1.0</v>
      </c>
      <c r="R185" s="74" t="s">
        <v>55</v>
      </c>
      <c r="S185" s="11">
        <v>2.0</v>
      </c>
      <c r="U185" s="11">
        <v>2.0</v>
      </c>
      <c r="Y185" s="74" t="s">
        <v>169</v>
      </c>
      <c r="Z185" s="11">
        <v>2.0</v>
      </c>
      <c r="AB185" s="74" t="s">
        <v>169</v>
      </c>
      <c r="AD185" s="74"/>
      <c r="AG185" s="11">
        <v>0.0</v>
      </c>
    </row>
    <row r="186">
      <c r="A186" s="74" t="s">
        <v>46</v>
      </c>
      <c r="D186" s="74" t="s">
        <v>41</v>
      </c>
      <c r="F186" s="74"/>
      <c r="I186" s="11">
        <v>0.0</v>
      </c>
      <c r="M186" s="74" t="s">
        <v>46</v>
      </c>
      <c r="N186" s="11">
        <v>2.0</v>
      </c>
      <c r="P186" s="74" t="s">
        <v>41</v>
      </c>
      <c r="Q186" s="11">
        <v>1.0</v>
      </c>
      <c r="R186" s="74" t="s">
        <v>42</v>
      </c>
      <c r="U186" s="11">
        <v>1.0</v>
      </c>
      <c r="Y186" s="74" t="s">
        <v>46</v>
      </c>
      <c r="Z186" s="11">
        <v>2.0</v>
      </c>
      <c r="AB186" s="74" t="s">
        <v>41</v>
      </c>
      <c r="AD186" s="74"/>
      <c r="AG186" s="11">
        <v>0.0</v>
      </c>
    </row>
    <row r="187">
      <c r="A187" s="74" t="s">
        <v>494</v>
      </c>
      <c r="D187" s="74" t="s">
        <v>311</v>
      </c>
      <c r="E187" s="11">
        <v>1.0</v>
      </c>
      <c r="F187" s="74"/>
      <c r="I187" s="11">
        <v>1.0</v>
      </c>
      <c r="M187" s="74" t="s">
        <v>494</v>
      </c>
      <c r="N187" s="11">
        <v>2.0</v>
      </c>
      <c r="P187" s="74" t="s">
        <v>311</v>
      </c>
      <c r="Q187" s="11">
        <v>1.0</v>
      </c>
      <c r="R187" s="74" t="s">
        <v>209</v>
      </c>
      <c r="S187" s="11">
        <v>2.0</v>
      </c>
      <c r="T187" s="11">
        <v>3.0</v>
      </c>
      <c r="U187" s="11">
        <v>3.0</v>
      </c>
      <c r="Y187" s="74" t="s">
        <v>494</v>
      </c>
      <c r="Z187" s="11">
        <v>1.0</v>
      </c>
      <c r="AB187" s="74" t="s">
        <v>311</v>
      </c>
      <c r="AD187" s="74"/>
      <c r="AG187" s="11">
        <v>0.0</v>
      </c>
    </row>
    <row r="188">
      <c r="A188" s="74" t="s">
        <v>131</v>
      </c>
      <c r="B188" s="11">
        <v>1.0</v>
      </c>
      <c r="D188" s="74" t="s">
        <v>496</v>
      </c>
      <c r="E188" s="11">
        <v>1.0</v>
      </c>
      <c r="F188" s="74"/>
      <c r="I188" s="11">
        <v>1.0</v>
      </c>
      <c r="M188" s="74" t="s">
        <v>131</v>
      </c>
      <c r="N188" s="11">
        <v>1.0</v>
      </c>
      <c r="P188" s="74" t="s">
        <v>496</v>
      </c>
      <c r="Q188" s="11">
        <v>1.0</v>
      </c>
      <c r="R188" s="74"/>
      <c r="U188" s="11">
        <v>1.0</v>
      </c>
      <c r="Y188" s="74" t="s">
        <v>131</v>
      </c>
      <c r="Z188" s="11">
        <v>1.0</v>
      </c>
      <c r="AB188" s="74" t="s">
        <v>496</v>
      </c>
      <c r="AC188" s="11">
        <v>1.0</v>
      </c>
      <c r="AD188" s="74" t="s">
        <v>42</v>
      </c>
      <c r="AG188" s="11">
        <v>1.0</v>
      </c>
    </row>
    <row r="189">
      <c r="A189" s="74" t="s">
        <v>160</v>
      </c>
      <c r="B189" s="11">
        <v>1.0</v>
      </c>
      <c r="D189" s="74" t="s">
        <v>160</v>
      </c>
      <c r="E189" s="11">
        <v>1.0</v>
      </c>
      <c r="F189" s="74" t="s">
        <v>209</v>
      </c>
      <c r="G189" s="11">
        <v>2.0</v>
      </c>
      <c r="H189" s="11">
        <v>3.0</v>
      </c>
      <c r="I189" s="11">
        <v>3.0</v>
      </c>
      <c r="M189" s="74" t="s">
        <v>160</v>
      </c>
      <c r="N189" s="11">
        <v>1.0</v>
      </c>
      <c r="P189" s="74" t="s">
        <v>160</v>
      </c>
      <c r="Q189" s="11">
        <v>1.0</v>
      </c>
      <c r="R189" s="74"/>
      <c r="U189" s="11">
        <v>1.0</v>
      </c>
      <c r="Y189" s="74" t="s">
        <v>160</v>
      </c>
      <c r="Z189" s="11">
        <v>2.0</v>
      </c>
      <c r="AB189" s="74" t="s">
        <v>160</v>
      </c>
      <c r="AD189" s="74"/>
      <c r="AG189" s="11">
        <v>0.0</v>
      </c>
    </row>
    <row r="190">
      <c r="A190" s="74" t="s">
        <v>46</v>
      </c>
      <c r="D190" s="74" t="s">
        <v>501</v>
      </c>
      <c r="E190" s="11">
        <v>1.0</v>
      </c>
      <c r="F190" s="74" t="s">
        <v>42</v>
      </c>
      <c r="I190" s="11">
        <v>1.0</v>
      </c>
      <c r="M190" s="74" t="s">
        <v>46</v>
      </c>
      <c r="N190" s="11">
        <v>2.0</v>
      </c>
      <c r="P190" s="74" t="s">
        <v>501</v>
      </c>
      <c r="R190" s="74"/>
      <c r="U190" s="11">
        <v>0.0</v>
      </c>
      <c r="Y190" s="74" t="s">
        <v>46</v>
      </c>
      <c r="Z190" s="11">
        <v>2.0</v>
      </c>
      <c r="AB190" s="74" t="s">
        <v>501</v>
      </c>
      <c r="AD190" s="74"/>
      <c r="AG190" s="11">
        <v>0.0</v>
      </c>
    </row>
    <row r="191">
      <c r="A191" s="74" t="s">
        <v>437</v>
      </c>
      <c r="B191" s="11">
        <v>1.0</v>
      </c>
      <c r="D191" s="74" t="s">
        <v>135</v>
      </c>
      <c r="E191" s="11">
        <v>1.0</v>
      </c>
      <c r="F191" s="74" t="s">
        <v>209</v>
      </c>
      <c r="G191" s="11">
        <v>2.0</v>
      </c>
      <c r="H191" s="11">
        <v>3.0</v>
      </c>
      <c r="I191" s="11">
        <v>3.0</v>
      </c>
      <c r="M191" s="74" t="s">
        <v>437</v>
      </c>
      <c r="N191" s="11">
        <v>1.0</v>
      </c>
      <c r="P191" s="74" t="s">
        <v>135</v>
      </c>
      <c r="Q191" s="11">
        <v>1.0</v>
      </c>
      <c r="R191" s="74"/>
      <c r="U191" s="11">
        <v>1.0</v>
      </c>
      <c r="Y191" s="74" t="s">
        <v>437</v>
      </c>
      <c r="Z191" s="11">
        <v>1.0</v>
      </c>
      <c r="AB191" s="74" t="s">
        <v>135</v>
      </c>
      <c r="AC191" s="11">
        <v>1.0</v>
      </c>
      <c r="AD191" s="74"/>
      <c r="AG191" s="11">
        <v>1.0</v>
      </c>
    </row>
    <row r="192">
      <c r="A192" s="74" t="s">
        <v>126</v>
      </c>
      <c r="B192" s="11">
        <v>1.0</v>
      </c>
      <c r="D192" s="74" t="s">
        <v>422</v>
      </c>
      <c r="E192" s="11">
        <v>1.0</v>
      </c>
      <c r="F192" s="74"/>
      <c r="I192" s="11">
        <v>1.0</v>
      </c>
      <c r="M192" s="74" t="s">
        <v>126</v>
      </c>
      <c r="N192" s="11">
        <v>1.0</v>
      </c>
      <c r="P192" s="74" t="s">
        <v>422</v>
      </c>
      <c r="Q192" s="11">
        <v>1.0</v>
      </c>
      <c r="R192" s="74" t="s">
        <v>55</v>
      </c>
      <c r="S192" s="11">
        <v>2.0</v>
      </c>
      <c r="U192" s="11">
        <v>2.0</v>
      </c>
      <c r="Y192" s="74" t="s">
        <v>126</v>
      </c>
      <c r="Z192" s="11">
        <v>1.0</v>
      </c>
      <c r="AB192" s="74" t="s">
        <v>422</v>
      </c>
      <c r="AC192" s="11">
        <v>1.0</v>
      </c>
      <c r="AD192" s="74"/>
      <c r="AG192" s="11">
        <v>1.0</v>
      </c>
    </row>
    <row r="193">
      <c r="A193" s="74" t="s">
        <v>131</v>
      </c>
      <c r="B193" s="11">
        <v>1.0</v>
      </c>
      <c r="D193" s="74" t="s">
        <v>299</v>
      </c>
      <c r="E193" s="11">
        <v>1.0</v>
      </c>
      <c r="F193" s="74"/>
      <c r="I193" s="11">
        <v>1.0</v>
      </c>
      <c r="M193" s="74" t="s">
        <v>131</v>
      </c>
      <c r="N193" s="11">
        <v>1.0</v>
      </c>
      <c r="P193" s="74" t="s">
        <v>299</v>
      </c>
      <c r="Q193" s="11">
        <v>1.0</v>
      </c>
      <c r="R193" s="74" t="s">
        <v>55</v>
      </c>
      <c r="S193" s="11">
        <v>2.0</v>
      </c>
      <c r="U193" s="11">
        <v>2.0</v>
      </c>
      <c r="Y193" s="74" t="s">
        <v>131</v>
      </c>
      <c r="Z193" s="11">
        <v>1.0</v>
      </c>
      <c r="AB193" s="74" t="s">
        <v>299</v>
      </c>
      <c r="AC193" s="11">
        <v>1.0</v>
      </c>
      <c r="AD193" s="74"/>
      <c r="AG193" s="11">
        <v>1.0</v>
      </c>
    </row>
    <row r="194">
      <c r="A194" s="74" t="s">
        <v>507</v>
      </c>
      <c r="B194" s="11">
        <v>1.0</v>
      </c>
      <c r="D194" s="74" t="s">
        <v>338</v>
      </c>
      <c r="E194" s="11">
        <v>1.0</v>
      </c>
      <c r="F194" s="74" t="s">
        <v>42</v>
      </c>
      <c r="I194" s="11">
        <v>1.0</v>
      </c>
      <c r="M194" s="74" t="s">
        <v>507</v>
      </c>
      <c r="N194" s="11">
        <v>2.0</v>
      </c>
      <c r="P194" s="74" t="s">
        <v>338</v>
      </c>
      <c r="R194" s="74"/>
      <c r="U194" s="11">
        <v>0.0</v>
      </c>
      <c r="Y194" s="74" t="s">
        <v>507</v>
      </c>
      <c r="Z194" s="11">
        <v>1.0</v>
      </c>
      <c r="AB194" s="74" t="s">
        <v>338</v>
      </c>
      <c r="AD194" s="74"/>
      <c r="AG194" s="11">
        <v>0.0</v>
      </c>
    </row>
    <row r="195">
      <c r="A195" s="74" t="s">
        <v>126</v>
      </c>
      <c r="B195" s="11">
        <v>1.0</v>
      </c>
      <c r="D195" s="74" t="s">
        <v>509</v>
      </c>
      <c r="E195" s="11">
        <v>1.0</v>
      </c>
      <c r="F195" s="74"/>
      <c r="I195" s="11">
        <v>1.0</v>
      </c>
      <c r="M195" s="74" t="s">
        <v>126</v>
      </c>
      <c r="N195" s="11">
        <v>1.0</v>
      </c>
      <c r="P195" s="74" t="s">
        <v>509</v>
      </c>
      <c r="Q195" s="11">
        <v>1.0</v>
      </c>
      <c r="R195" s="74" t="s">
        <v>55</v>
      </c>
      <c r="S195" s="11">
        <v>2.0</v>
      </c>
      <c r="U195" s="11">
        <v>2.0</v>
      </c>
      <c r="Y195" s="74" t="s">
        <v>126</v>
      </c>
      <c r="Z195" s="11">
        <v>1.0</v>
      </c>
      <c r="AB195" s="74" t="s">
        <v>509</v>
      </c>
      <c r="AC195" s="11">
        <v>1.0</v>
      </c>
      <c r="AD195" s="74"/>
      <c r="AG195" s="11">
        <v>1.0</v>
      </c>
    </row>
    <row r="196">
      <c r="A196" s="74" t="s">
        <v>236</v>
      </c>
      <c r="B196" s="11">
        <v>1.0</v>
      </c>
      <c r="D196" s="74" t="s">
        <v>333</v>
      </c>
      <c r="E196" s="11">
        <v>1.0</v>
      </c>
      <c r="F196" s="74" t="s">
        <v>55</v>
      </c>
      <c r="G196" s="11">
        <v>2.0</v>
      </c>
      <c r="I196" s="11">
        <v>2.0</v>
      </c>
      <c r="M196" s="74" t="s">
        <v>236</v>
      </c>
      <c r="N196" s="11">
        <v>1.0</v>
      </c>
      <c r="P196" s="74" t="s">
        <v>333</v>
      </c>
      <c r="Q196" s="11">
        <v>1.0</v>
      </c>
      <c r="R196" s="74"/>
      <c r="U196" s="11">
        <v>1.0</v>
      </c>
      <c r="Y196" s="74" t="s">
        <v>236</v>
      </c>
      <c r="Z196" s="11">
        <v>2.0</v>
      </c>
      <c r="AB196" s="74" t="s">
        <v>333</v>
      </c>
      <c r="AD196" s="74"/>
      <c r="AG196" s="11">
        <v>0.0</v>
      </c>
    </row>
    <row r="197">
      <c r="A197" s="74" t="s">
        <v>41</v>
      </c>
      <c r="D197" s="74" t="s">
        <v>41</v>
      </c>
      <c r="F197" s="74"/>
      <c r="I197" s="11">
        <v>0.0</v>
      </c>
      <c r="M197" s="74" t="s">
        <v>41</v>
      </c>
      <c r="N197" s="11">
        <v>1.0</v>
      </c>
      <c r="P197" s="74" t="s">
        <v>41</v>
      </c>
      <c r="Q197" s="11">
        <v>1.0</v>
      </c>
      <c r="R197" s="74" t="s">
        <v>42</v>
      </c>
      <c r="U197" s="11">
        <v>1.0</v>
      </c>
      <c r="Y197" s="74" t="s">
        <v>41</v>
      </c>
      <c r="Z197" s="11">
        <v>2.0</v>
      </c>
      <c r="AB197" s="74" t="s">
        <v>41</v>
      </c>
      <c r="AD197" s="74"/>
      <c r="AG197" s="11">
        <v>0.0</v>
      </c>
    </row>
    <row r="198">
      <c r="A198" s="74" t="s">
        <v>126</v>
      </c>
      <c r="B198" s="11">
        <v>1.0</v>
      </c>
      <c r="D198" s="74" t="s">
        <v>333</v>
      </c>
      <c r="E198" s="11">
        <v>1.0</v>
      </c>
      <c r="F198" s="74" t="s">
        <v>42</v>
      </c>
      <c r="I198" s="11">
        <v>1.0</v>
      </c>
      <c r="M198" s="74" t="s">
        <v>126</v>
      </c>
      <c r="N198" s="11">
        <v>1.0</v>
      </c>
      <c r="P198" s="74" t="s">
        <v>333</v>
      </c>
      <c r="Q198" s="11">
        <v>1.0</v>
      </c>
      <c r="R198" s="74"/>
      <c r="U198" s="11">
        <v>1.0</v>
      </c>
      <c r="Y198" s="74" t="s">
        <v>126</v>
      </c>
      <c r="Z198" s="11">
        <v>1.0</v>
      </c>
      <c r="AB198" s="74" t="s">
        <v>333</v>
      </c>
      <c r="AD198" s="74"/>
      <c r="AG198" s="11">
        <v>0.0</v>
      </c>
    </row>
    <row r="199">
      <c r="A199" s="74" t="s">
        <v>514</v>
      </c>
      <c r="B199" s="11">
        <v>1.0</v>
      </c>
      <c r="D199" s="74" t="s">
        <v>515</v>
      </c>
      <c r="E199" s="11">
        <v>1.0</v>
      </c>
      <c r="F199" s="74" t="s">
        <v>82</v>
      </c>
      <c r="G199" s="11">
        <v>2.0</v>
      </c>
      <c r="H199" s="11">
        <v>3.0</v>
      </c>
      <c r="I199" s="11">
        <v>3.0</v>
      </c>
      <c r="M199" s="74" t="s">
        <v>514</v>
      </c>
      <c r="N199" s="11">
        <v>2.0</v>
      </c>
      <c r="P199" s="74" t="s">
        <v>515</v>
      </c>
      <c r="R199" s="74"/>
      <c r="U199" s="11">
        <v>0.0</v>
      </c>
      <c r="Y199" s="74" t="s">
        <v>514</v>
      </c>
      <c r="Z199" s="11">
        <v>2.0</v>
      </c>
      <c r="AB199" s="74" t="s">
        <v>515</v>
      </c>
      <c r="AD199" s="74"/>
      <c r="AG199" s="11">
        <v>0.0</v>
      </c>
    </row>
    <row r="200">
      <c r="A200" s="74" t="s">
        <v>454</v>
      </c>
      <c r="B200" s="11">
        <v>1.0</v>
      </c>
      <c r="D200" s="74" t="s">
        <v>258</v>
      </c>
      <c r="E200" s="11">
        <v>1.0</v>
      </c>
      <c r="F200" s="74" t="s">
        <v>42</v>
      </c>
      <c r="I200" s="11">
        <v>1.0</v>
      </c>
      <c r="M200" s="74" t="s">
        <v>454</v>
      </c>
      <c r="N200" s="11">
        <v>2.0</v>
      </c>
      <c r="P200" s="74" t="s">
        <v>258</v>
      </c>
      <c r="R200" s="74"/>
      <c r="U200" s="11">
        <v>0.0</v>
      </c>
      <c r="Y200" s="74" t="s">
        <v>454</v>
      </c>
      <c r="Z200" s="11">
        <v>2.0</v>
      </c>
      <c r="AB200" s="74" t="s">
        <v>258</v>
      </c>
      <c r="AD200" s="74"/>
      <c r="AG200" s="11">
        <v>0.0</v>
      </c>
    </row>
    <row r="201">
      <c r="A201" s="74" t="s">
        <v>518</v>
      </c>
      <c r="B201" s="11">
        <v>1.0</v>
      </c>
      <c r="D201" s="74" t="s">
        <v>519</v>
      </c>
      <c r="E201" s="11">
        <v>1.0</v>
      </c>
      <c r="F201" s="74" t="s">
        <v>55</v>
      </c>
      <c r="G201" s="11">
        <v>2.0</v>
      </c>
      <c r="I201" s="11">
        <v>2.0</v>
      </c>
      <c r="M201" s="74" t="s">
        <v>518</v>
      </c>
      <c r="N201" s="11">
        <v>2.0</v>
      </c>
      <c r="P201" s="74" t="s">
        <v>519</v>
      </c>
      <c r="R201" s="74"/>
      <c r="U201" s="11">
        <v>0.0</v>
      </c>
      <c r="Y201" s="74" t="s">
        <v>518</v>
      </c>
      <c r="Z201" s="11">
        <v>1.0</v>
      </c>
      <c r="AB201" s="74" t="s">
        <v>519</v>
      </c>
      <c r="AD201" s="74"/>
      <c r="AG201" s="11">
        <v>0.0</v>
      </c>
    </row>
    <row r="202">
      <c r="A202" s="74" t="s">
        <v>522</v>
      </c>
      <c r="B202" s="11">
        <v>1.0</v>
      </c>
      <c r="D202" s="74" t="s">
        <v>385</v>
      </c>
      <c r="E202" s="11">
        <v>1.0</v>
      </c>
      <c r="F202" s="74" t="s">
        <v>55</v>
      </c>
      <c r="G202" s="11">
        <v>2.0</v>
      </c>
      <c r="I202" s="11">
        <v>2.0</v>
      </c>
      <c r="M202" s="74" t="s">
        <v>522</v>
      </c>
      <c r="N202" s="11">
        <v>2.0</v>
      </c>
      <c r="P202" s="74" t="s">
        <v>385</v>
      </c>
      <c r="R202" s="74"/>
      <c r="U202" s="11">
        <v>0.0</v>
      </c>
      <c r="Y202" s="74" t="s">
        <v>522</v>
      </c>
      <c r="Z202" s="11">
        <v>2.0</v>
      </c>
      <c r="AB202" s="74" t="s">
        <v>385</v>
      </c>
      <c r="AD202" s="74"/>
      <c r="AG202" s="11">
        <v>0.0</v>
      </c>
    </row>
    <row r="203">
      <c r="A203" s="74" t="s">
        <v>524</v>
      </c>
      <c r="B203" s="11">
        <v>1.0</v>
      </c>
      <c r="D203" s="74" t="s">
        <v>525</v>
      </c>
      <c r="E203" s="11">
        <v>1.0</v>
      </c>
      <c r="F203" s="74"/>
      <c r="I203" s="11">
        <v>1.0</v>
      </c>
      <c r="M203" s="74" t="s">
        <v>524</v>
      </c>
      <c r="N203" s="11">
        <v>2.0</v>
      </c>
      <c r="P203" s="74" t="s">
        <v>525</v>
      </c>
      <c r="R203" s="74"/>
      <c r="U203" s="11">
        <v>0.0</v>
      </c>
      <c r="Y203" s="74" t="s">
        <v>524</v>
      </c>
      <c r="Z203" s="11">
        <v>1.0</v>
      </c>
      <c r="AB203" s="74" t="s">
        <v>525</v>
      </c>
      <c r="AC203" s="11">
        <v>1.0</v>
      </c>
      <c r="AD203" s="74" t="s">
        <v>42</v>
      </c>
      <c r="AG203" s="11">
        <v>1.0</v>
      </c>
    </row>
    <row r="204">
      <c r="A204" s="74" t="s">
        <v>126</v>
      </c>
      <c r="B204" s="11">
        <v>1.0</v>
      </c>
      <c r="D204" s="74" t="s">
        <v>527</v>
      </c>
      <c r="E204" s="11">
        <v>1.0</v>
      </c>
      <c r="F204" s="74" t="s">
        <v>42</v>
      </c>
      <c r="I204" s="11">
        <v>1.0</v>
      </c>
      <c r="M204" s="74" t="s">
        <v>126</v>
      </c>
      <c r="N204" s="11">
        <v>1.0</v>
      </c>
      <c r="P204" s="74" t="s">
        <v>527</v>
      </c>
      <c r="R204" s="74"/>
      <c r="U204" s="11">
        <v>0.0</v>
      </c>
      <c r="Y204" s="74" t="s">
        <v>126</v>
      </c>
      <c r="Z204" s="11">
        <v>1.0</v>
      </c>
      <c r="AB204" s="74" t="s">
        <v>527</v>
      </c>
      <c r="AD204" s="74"/>
      <c r="AG204" s="11">
        <v>0.0</v>
      </c>
    </row>
    <row r="205">
      <c r="A205" s="74" t="s">
        <v>530</v>
      </c>
      <c r="B205" s="11">
        <v>1.0</v>
      </c>
      <c r="D205" s="74" t="s">
        <v>531</v>
      </c>
      <c r="F205" s="74"/>
      <c r="I205" s="11">
        <v>0.0</v>
      </c>
      <c r="M205" s="74" t="s">
        <v>530</v>
      </c>
      <c r="N205" s="11">
        <v>1.0</v>
      </c>
      <c r="P205" s="74" t="s">
        <v>531</v>
      </c>
      <c r="R205" s="74"/>
      <c r="U205" s="11">
        <v>0.0</v>
      </c>
      <c r="Y205" s="74" t="s">
        <v>530</v>
      </c>
      <c r="Z205" s="11">
        <v>2.0</v>
      </c>
      <c r="AB205" s="74" t="s">
        <v>531</v>
      </c>
      <c r="AC205" s="11">
        <v>1.0</v>
      </c>
      <c r="AD205" s="74" t="s">
        <v>55</v>
      </c>
      <c r="AE205" s="11">
        <v>2.0</v>
      </c>
      <c r="AG205" s="11">
        <v>2.0</v>
      </c>
    </row>
    <row r="206">
      <c r="A206" s="74" t="s">
        <v>534</v>
      </c>
      <c r="B206" s="11">
        <v>1.0</v>
      </c>
      <c r="D206" s="74" t="s">
        <v>480</v>
      </c>
      <c r="E206" s="11">
        <v>1.0</v>
      </c>
      <c r="F206" s="74"/>
      <c r="I206" s="11">
        <v>1.0</v>
      </c>
      <c r="M206" s="74" t="s">
        <v>534</v>
      </c>
      <c r="N206" s="11">
        <v>1.0</v>
      </c>
      <c r="P206" s="74" t="s">
        <v>480</v>
      </c>
      <c r="Q206" s="11">
        <v>1.0</v>
      </c>
      <c r="R206" s="74" t="s">
        <v>42</v>
      </c>
      <c r="U206" s="11">
        <v>1.0</v>
      </c>
      <c r="Y206" s="74" t="s">
        <v>534</v>
      </c>
      <c r="Z206" s="11">
        <v>1.0</v>
      </c>
      <c r="AB206" s="74" t="s">
        <v>480</v>
      </c>
      <c r="AD206" s="74"/>
      <c r="AG206" s="11">
        <v>0.0</v>
      </c>
    </row>
    <row r="207">
      <c r="A207" s="74" t="s">
        <v>536</v>
      </c>
      <c r="B207" s="11">
        <v>1.0</v>
      </c>
      <c r="D207" s="74" t="s">
        <v>149</v>
      </c>
      <c r="E207" s="11">
        <v>1.0</v>
      </c>
      <c r="F207" s="74"/>
      <c r="I207" s="11">
        <v>1.0</v>
      </c>
      <c r="M207" s="74" t="s">
        <v>536</v>
      </c>
      <c r="N207" s="11">
        <v>1.0</v>
      </c>
      <c r="P207" s="74" t="s">
        <v>149</v>
      </c>
      <c r="Q207" s="11">
        <v>1.0</v>
      </c>
      <c r="R207" s="74" t="s">
        <v>82</v>
      </c>
      <c r="S207" s="11">
        <v>2.0</v>
      </c>
      <c r="T207" s="11">
        <v>3.0</v>
      </c>
      <c r="U207" s="11">
        <v>3.0</v>
      </c>
      <c r="Y207" s="74" t="s">
        <v>536</v>
      </c>
      <c r="Z207" s="11">
        <v>1.0</v>
      </c>
      <c r="AB207" s="74" t="s">
        <v>149</v>
      </c>
      <c r="AC207" s="11">
        <v>1.0</v>
      </c>
      <c r="AD207" s="74"/>
      <c r="AG207" s="11">
        <v>1.0</v>
      </c>
    </row>
    <row r="208">
      <c r="A208" s="74" t="s">
        <v>539</v>
      </c>
      <c r="D208" s="74" t="s">
        <v>115</v>
      </c>
      <c r="F208" s="74"/>
      <c r="I208" s="11">
        <v>0.0</v>
      </c>
      <c r="M208" s="74" t="s">
        <v>539</v>
      </c>
      <c r="N208" s="11">
        <v>2.0</v>
      </c>
      <c r="P208" s="74" t="s">
        <v>115</v>
      </c>
      <c r="R208" s="74" t="s">
        <v>42</v>
      </c>
      <c r="U208" s="11">
        <v>0.0</v>
      </c>
      <c r="Y208" s="74" t="s">
        <v>539</v>
      </c>
      <c r="Z208" s="11">
        <v>2.0</v>
      </c>
      <c r="AB208" s="74" t="s">
        <v>115</v>
      </c>
      <c r="AD208" s="74"/>
      <c r="AG208" s="11">
        <v>0.0</v>
      </c>
    </row>
    <row r="209">
      <c r="A209" s="74" t="s">
        <v>46</v>
      </c>
      <c r="D209" s="74" t="s">
        <v>41</v>
      </c>
      <c r="F209" s="74"/>
      <c r="I209" s="11">
        <v>0.0</v>
      </c>
      <c r="M209" s="74" t="s">
        <v>46</v>
      </c>
      <c r="N209" s="11">
        <v>2.0</v>
      </c>
      <c r="P209" s="74" t="s">
        <v>41</v>
      </c>
      <c r="Q209" s="11">
        <v>1.0</v>
      </c>
      <c r="R209" s="74" t="s">
        <v>77</v>
      </c>
      <c r="S209" s="11">
        <v>2.0</v>
      </c>
      <c r="U209" s="11">
        <v>2.0</v>
      </c>
      <c r="Y209" s="74" t="s">
        <v>46</v>
      </c>
      <c r="Z209" s="11">
        <v>2.0</v>
      </c>
      <c r="AB209" s="74" t="s">
        <v>41</v>
      </c>
      <c r="AD209" s="74"/>
      <c r="AG209" s="11">
        <v>0.0</v>
      </c>
    </row>
    <row r="210">
      <c r="A210" s="74" t="s">
        <v>544</v>
      </c>
      <c r="B210" s="11">
        <v>1.0</v>
      </c>
      <c r="D210" s="74" t="s">
        <v>333</v>
      </c>
      <c r="E210" s="11">
        <v>1.0</v>
      </c>
      <c r="F210" s="74"/>
      <c r="I210" s="11">
        <v>1.0</v>
      </c>
      <c r="M210" s="74" t="s">
        <v>544</v>
      </c>
      <c r="N210" s="11">
        <v>1.0</v>
      </c>
      <c r="P210" s="74" t="s">
        <v>333</v>
      </c>
      <c r="Q210" s="11">
        <v>1.0</v>
      </c>
      <c r="R210" s="74" t="s">
        <v>82</v>
      </c>
      <c r="S210" s="11">
        <v>2.0</v>
      </c>
      <c r="T210" s="11">
        <v>3.0</v>
      </c>
      <c r="U210" s="11">
        <v>3.0</v>
      </c>
      <c r="Y210" s="74" t="s">
        <v>544</v>
      </c>
      <c r="Z210" s="11">
        <v>1.0</v>
      </c>
      <c r="AB210" s="74" t="s">
        <v>333</v>
      </c>
      <c r="AD210" s="74"/>
      <c r="AG210" s="11">
        <v>0.0</v>
      </c>
    </row>
    <row r="211">
      <c r="A211" s="74" t="s">
        <v>333</v>
      </c>
      <c r="B211" s="11">
        <v>1.0</v>
      </c>
      <c r="D211" s="74" t="s">
        <v>87</v>
      </c>
      <c r="E211" s="11">
        <v>1.0</v>
      </c>
      <c r="F211" s="74" t="s">
        <v>55</v>
      </c>
      <c r="G211" s="11">
        <v>2.0</v>
      </c>
      <c r="I211" s="11">
        <v>2.0</v>
      </c>
      <c r="M211" s="74" t="s">
        <v>333</v>
      </c>
      <c r="N211" s="11">
        <v>1.0</v>
      </c>
      <c r="P211" s="74" t="s">
        <v>87</v>
      </c>
      <c r="Q211" s="11">
        <v>1.0</v>
      </c>
      <c r="R211" s="74"/>
      <c r="U211" s="11">
        <v>1.0</v>
      </c>
      <c r="Y211" s="74" t="s">
        <v>333</v>
      </c>
      <c r="Z211" s="11">
        <v>2.0</v>
      </c>
      <c r="AB211" s="74" t="s">
        <v>87</v>
      </c>
      <c r="AC211" s="11">
        <v>1.0</v>
      </c>
      <c r="AD211" s="74"/>
      <c r="AG211" s="11">
        <v>1.0</v>
      </c>
    </row>
    <row r="212">
      <c r="A212" s="74" t="s">
        <v>522</v>
      </c>
      <c r="B212" s="11">
        <v>1.0</v>
      </c>
      <c r="D212" s="74" t="s">
        <v>385</v>
      </c>
      <c r="E212" s="11">
        <v>1.0</v>
      </c>
      <c r="F212" s="74" t="s">
        <v>55</v>
      </c>
      <c r="G212" s="11">
        <v>2.0</v>
      </c>
      <c r="I212" s="11">
        <v>2.0</v>
      </c>
      <c r="M212" s="74" t="s">
        <v>522</v>
      </c>
      <c r="N212" s="11">
        <v>2.0</v>
      </c>
      <c r="P212" s="74" t="s">
        <v>385</v>
      </c>
      <c r="R212" s="74"/>
      <c r="U212" s="11">
        <v>0.0</v>
      </c>
      <c r="Y212" s="74" t="s">
        <v>522</v>
      </c>
      <c r="Z212" s="11">
        <v>2.0</v>
      </c>
      <c r="AB212" s="74" t="s">
        <v>385</v>
      </c>
      <c r="AD212" s="74"/>
      <c r="AG212" s="11">
        <v>0.0</v>
      </c>
    </row>
    <row r="213">
      <c r="A213" s="74" t="s">
        <v>321</v>
      </c>
      <c r="B213" s="11">
        <v>1.0</v>
      </c>
      <c r="D213" s="74" t="s">
        <v>278</v>
      </c>
      <c r="E213" s="11">
        <v>1.0</v>
      </c>
      <c r="F213" s="74"/>
      <c r="I213" s="11">
        <v>1.0</v>
      </c>
      <c r="M213" s="74" t="s">
        <v>321</v>
      </c>
      <c r="N213" s="11">
        <v>1.0</v>
      </c>
      <c r="P213" s="74" t="s">
        <v>278</v>
      </c>
      <c r="Q213" s="11">
        <v>1.0</v>
      </c>
      <c r="R213" s="74"/>
      <c r="U213" s="11">
        <v>1.0</v>
      </c>
      <c r="Y213" s="74" t="s">
        <v>321</v>
      </c>
      <c r="Z213" s="11">
        <v>1.0</v>
      </c>
      <c r="AB213" s="74" t="s">
        <v>278</v>
      </c>
      <c r="AC213" s="11">
        <v>1.0</v>
      </c>
      <c r="AD213" s="74" t="s">
        <v>209</v>
      </c>
      <c r="AE213" s="11">
        <v>2.0</v>
      </c>
      <c r="AF213" s="11">
        <v>3.0</v>
      </c>
      <c r="AG213" s="11">
        <v>3.0</v>
      </c>
    </row>
    <row r="214">
      <c r="A214" s="74" t="s">
        <v>381</v>
      </c>
      <c r="B214" s="11">
        <v>1.0</v>
      </c>
      <c r="D214" s="74" t="s">
        <v>365</v>
      </c>
      <c r="E214" s="11">
        <v>1.0</v>
      </c>
      <c r="F214" s="74"/>
      <c r="I214" s="11">
        <v>1.0</v>
      </c>
      <c r="M214" s="74" t="s">
        <v>381</v>
      </c>
      <c r="N214" s="11">
        <v>1.0</v>
      </c>
      <c r="P214" s="74" t="s">
        <v>365</v>
      </c>
      <c r="Q214" s="11">
        <v>1.0</v>
      </c>
      <c r="R214" s="74" t="s">
        <v>82</v>
      </c>
      <c r="S214" s="11">
        <v>2.0</v>
      </c>
      <c r="T214" s="11">
        <v>3.0</v>
      </c>
      <c r="U214" s="11">
        <v>3.0</v>
      </c>
      <c r="Y214" s="74" t="s">
        <v>381</v>
      </c>
      <c r="Z214" s="11">
        <v>2.0</v>
      </c>
      <c r="AB214" s="74" t="s">
        <v>365</v>
      </c>
      <c r="AD214" s="74"/>
      <c r="AG214" s="11">
        <v>0.0</v>
      </c>
    </row>
    <row r="215">
      <c r="A215" s="74" t="s">
        <v>549</v>
      </c>
      <c r="B215" s="11">
        <v>1.0</v>
      </c>
      <c r="D215" s="74" t="s">
        <v>550</v>
      </c>
      <c r="E215" s="11">
        <v>1.0</v>
      </c>
      <c r="F215" s="74" t="s">
        <v>55</v>
      </c>
      <c r="G215" s="11">
        <v>2.0</v>
      </c>
      <c r="I215" s="11">
        <v>2.0</v>
      </c>
      <c r="M215" s="74" t="s">
        <v>549</v>
      </c>
      <c r="N215" s="11">
        <v>1.0</v>
      </c>
      <c r="P215" s="74" t="s">
        <v>550</v>
      </c>
      <c r="Q215" s="11">
        <v>1.0</v>
      </c>
      <c r="R215" s="74"/>
      <c r="U215" s="11">
        <v>1.0</v>
      </c>
      <c r="Y215" s="74" t="s">
        <v>549</v>
      </c>
      <c r="Z215" s="11">
        <v>2.0</v>
      </c>
      <c r="AB215" s="74" t="s">
        <v>550</v>
      </c>
      <c r="AD215" s="74"/>
      <c r="AG215" s="11">
        <v>0.0</v>
      </c>
    </row>
    <row r="216">
      <c r="A216" s="74" t="s">
        <v>326</v>
      </c>
      <c r="B216" s="11">
        <v>1.0</v>
      </c>
      <c r="D216" s="74" t="s">
        <v>143</v>
      </c>
      <c r="F216" s="74"/>
      <c r="I216" s="11">
        <v>0.0</v>
      </c>
      <c r="M216" s="74" t="s">
        <v>326</v>
      </c>
      <c r="N216" s="11">
        <v>1.0</v>
      </c>
      <c r="P216" s="74" t="s">
        <v>143</v>
      </c>
      <c r="Q216" s="11">
        <v>1.0</v>
      </c>
      <c r="R216" s="74" t="s">
        <v>42</v>
      </c>
      <c r="U216" s="11">
        <v>1.0</v>
      </c>
      <c r="Y216" s="74" t="s">
        <v>326</v>
      </c>
      <c r="Z216" s="11">
        <v>2.0</v>
      </c>
      <c r="AB216" s="74" t="s">
        <v>143</v>
      </c>
      <c r="AD216" s="74"/>
      <c r="AG216" s="11">
        <v>0.0</v>
      </c>
    </row>
    <row r="217">
      <c r="A217" s="74" t="s">
        <v>126</v>
      </c>
      <c r="B217" s="11">
        <v>1.0</v>
      </c>
      <c r="D217" s="74" t="s">
        <v>41</v>
      </c>
      <c r="F217" s="74"/>
      <c r="I217" s="11">
        <v>0.0</v>
      </c>
      <c r="M217" s="74" t="s">
        <v>126</v>
      </c>
      <c r="N217" s="11">
        <v>1.0</v>
      </c>
      <c r="P217" s="74" t="s">
        <v>41</v>
      </c>
      <c r="Q217" s="11">
        <v>1.0</v>
      </c>
      <c r="R217" s="74" t="s">
        <v>55</v>
      </c>
      <c r="S217" s="11">
        <v>2.0</v>
      </c>
      <c r="U217" s="11">
        <v>2.0</v>
      </c>
      <c r="Y217" s="74" t="s">
        <v>126</v>
      </c>
      <c r="Z217" s="11">
        <v>1.0</v>
      </c>
      <c r="AB217" s="74" t="s">
        <v>41</v>
      </c>
      <c r="AD217" s="74"/>
      <c r="AG217" s="11">
        <v>0.0</v>
      </c>
    </row>
    <row r="218">
      <c r="A218" s="74" t="s">
        <v>192</v>
      </c>
      <c r="D218" s="74" t="s">
        <v>350</v>
      </c>
      <c r="E218" s="11">
        <v>1.0</v>
      </c>
      <c r="F218" s="74" t="s">
        <v>209</v>
      </c>
      <c r="G218" s="11">
        <v>2.0</v>
      </c>
      <c r="H218" s="11">
        <v>3.0</v>
      </c>
      <c r="I218" s="11">
        <v>3.0</v>
      </c>
      <c r="M218" s="74" t="s">
        <v>192</v>
      </c>
      <c r="N218" s="11">
        <v>2.0</v>
      </c>
      <c r="P218" s="74" t="s">
        <v>350</v>
      </c>
      <c r="Q218" s="11">
        <v>1.0</v>
      </c>
      <c r="R218" s="74"/>
      <c r="U218" s="11">
        <v>1.0</v>
      </c>
      <c r="Y218" s="74" t="s">
        <v>192</v>
      </c>
      <c r="Z218" s="11">
        <v>2.0</v>
      </c>
      <c r="AB218" s="74" t="s">
        <v>350</v>
      </c>
      <c r="AD218" s="74"/>
      <c r="AG218" s="11">
        <v>0.0</v>
      </c>
    </row>
    <row r="219">
      <c r="A219" s="74" t="s">
        <v>131</v>
      </c>
      <c r="B219" s="11">
        <v>1.0</v>
      </c>
      <c r="D219" s="74" t="s">
        <v>555</v>
      </c>
      <c r="E219" s="11">
        <v>1.0</v>
      </c>
      <c r="F219" s="74"/>
      <c r="I219" s="11">
        <v>1.0</v>
      </c>
      <c r="M219" s="74" t="s">
        <v>131</v>
      </c>
      <c r="N219" s="11">
        <v>1.0</v>
      </c>
      <c r="P219" s="74" t="s">
        <v>555</v>
      </c>
      <c r="R219" s="74" t="s">
        <v>42</v>
      </c>
      <c r="U219" s="11">
        <v>0.0</v>
      </c>
      <c r="Y219" s="74" t="s">
        <v>131</v>
      </c>
      <c r="Z219" s="11">
        <v>1.0</v>
      </c>
      <c r="AB219" s="74" t="s">
        <v>555</v>
      </c>
      <c r="AC219" s="11">
        <v>1.0</v>
      </c>
      <c r="AD219" s="74"/>
      <c r="AG219" s="11">
        <v>1.0</v>
      </c>
    </row>
    <row r="220">
      <c r="A220" s="74" t="s">
        <v>557</v>
      </c>
      <c r="D220" s="74" t="s">
        <v>558</v>
      </c>
      <c r="F220" s="74"/>
      <c r="I220" s="11">
        <v>0.0</v>
      </c>
      <c r="M220" s="74" t="s">
        <v>557</v>
      </c>
      <c r="N220" s="11">
        <v>2.0</v>
      </c>
      <c r="P220" s="74" t="s">
        <v>558</v>
      </c>
      <c r="Q220" s="11">
        <v>1.0</v>
      </c>
      <c r="R220" s="74"/>
      <c r="U220" s="11">
        <v>1.0</v>
      </c>
      <c r="Y220" s="74" t="s">
        <v>557</v>
      </c>
      <c r="Z220" s="11">
        <v>2.0</v>
      </c>
      <c r="AB220" s="74" t="s">
        <v>558</v>
      </c>
      <c r="AC220" s="11">
        <v>1.0</v>
      </c>
      <c r="AD220" s="74" t="s">
        <v>55</v>
      </c>
      <c r="AE220" s="11">
        <v>2.0</v>
      </c>
      <c r="AG220" s="11">
        <v>0.0</v>
      </c>
    </row>
    <row r="221">
      <c r="A221" s="74" t="s">
        <v>38</v>
      </c>
      <c r="D221" s="74" t="s">
        <v>258</v>
      </c>
      <c r="E221" s="11">
        <v>1.0</v>
      </c>
      <c r="F221" s="74" t="s">
        <v>42</v>
      </c>
      <c r="I221" s="11">
        <v>1.0</v>
      </c>
      <c r="M221" s="74" t="s">
        <v>38</v>
      </c>
      <c r="N221" s="11">
        <v>2.0</v>
      </c>
      <c r="P221" s="74" t="s">
        <v>258</v>
      </c>
      <c r="R221" s="74"/>
      <c r="U221" s="11">
        <v>0.0</v>
      </c>
      <c r="Y221" s="74" t="s">
        <v>38</v>
      </c>
      <c r="Z221" s="11">
        <v>2.0</v>
      </c>
      <c r="AB221" s="74" t="s">
        <v>258</v>
      </c>
      <c r="AD221" s="74"/>
      <c r="AG221" s="11">
        <v>0.0</v>
      </c>
    </row>
    <row r="222">
      <c r="A222" s="74" t="s">
        <v>53</v>
      </c>
      <c r="B222" s="11">
        <v>1.0</v>
      </c>
      <c r="D222" s="74" t="s">
        <v>138</v>
      </c>
      <c r="F222" s="74"/>
      <c r="I222" s="11">
        <v>0.0</v>
      </c>
      <c r="M222" s="74" t="s">
        <v>53</v>
      </c>
      <c r="N222" s="11">
        <v>1.0</v>
      </c>
      <c r="P222" s="74" t="s">
        <v>138</v>
      </c>
      <c r="Q222" s="11">
        <v>1.0</v>
      </c>
      <c r="R222" s="74" t="s">
        <v>42</v>
      </c>
      <c r="U222" s="11">
        <v>1.0</v>
      </c>
      <c r="Y222" s="74" t="s">
        <v>53</v>
      </c>
      <c r="Z222" s="11">
        <v>1.0</v>
      </c>
      <c r="AB222" s="74" t="s">
        <v>138</v>
      </c>
      <c r="AD222" s="74"/>
      <c r="AG222" s="11">
        <v>0.0</v>
      </c>
    </row>
    <row r="223">
      <c r="A223" s="74" t="s">
        <v>66</v>
      </c>
      <c r="B223" s="11">
        <v>1.0</v>
      </c>
      <c r="D223" s="74" t="s">
        <v>66</v>
      </c>
      <c r="E223" s="11">
        <v>1.0</v>
      </c>
      <c r="F223" s="74" t="s">
        <v>42</v>
      </c>
      <c r="I223" s="11">
        <v>1.0</v>
      </c>
      <c r="M223" s="74" t="s">
        <v>66</v>
      </c>
      <c r="N223" s="11">
        <v>1.0</v>
      </c>
      <c r="P223" s="74" t="s">
        <v>66</v>
      </c>
      <c r="Q223" s="11">
        <v>1.0</v>
      </c>
      <c r="R223" s="74"/>
      <c r="U223" s="11">
        <v>1.0</v>
      </c>
      <c r="Y223" s="74" t="s">
        <v>66</v>
      </c>
      <c r="Z223" s="11">
        <v>2.0</v>
      </c>
      <c r="AB223" s="74" t="s">
        <v>66</v>
      </c>
      <c r="AD223" s="74"/>
      <c r="AG223" s="11">
        <v>0.0</v>
      </c>
    </row>
    <row r="224">
      <c r="A224" s="74" t="s">
        <v>71</v>
      </c>
      <c r="B224" s="11">
        <v>1.0</v>
      </c>
      <c r="D224" s="74" t="s">
        <v>66</v>
      </c>
      <c r="E224" s="11">
        <v>1.0</v>
      </c>
      <c r="F224" s="74" t="s">
        <v>209</v>
      </c>
      <c r="G224" s="11">
        <v>2.0</v>
      </c>
      <c r="H224" s="11">
        <v>3.0</v>
      </c>
      <c r="I224" s="11">
        <v>3.0</v>
      </c>
      <c r="M224" s="74" t="s">
        <v>71</v>
      </c>
      <c r="N224" s="11">
        <v>1.0</v>
      </c>
      <c r="P224" s="74" t="s">
        <v>66</v>
      </c>
      <c r="Q224" s="11">
        <v>1.0</v>
      </c>
      <c r="R224" s="74"/>
      <c r="U224" s="11">
        <v>1.0</v>
      </c>
      <c r="Y224" s="74" t="s">
        <v>71</v>
      </c>
      <c r="Z224" s="11">
        <v>1.0</v>
      </c>
      <c r="AB224" s="74" t="s">
        <v>66</v>
      </c>
      <c r="AD224" s="74"/>
      <c r="AG224" s="11">
        <v>0.0</v>
      </c>
    </row>
    <row r="225">
      <c r="A225" s="74"/>
      <c r="D225" s="74"/>
      <c r="F225" s="74"/>
      <c r="M225" s="74"/>
      <c r="P225" s="74"/>
      <c r="R225" s="74"/>
      <c r="Y225" s="74"/>
      <c r="Z225" s="11">
        <v>2.0</v>
      </c>
      <c r="AB225" s="74"/>
      <c r="AD225" s="74"/>
      <c r="AG225" s="11">
        <v>0.0</v>
      </c>
    </row>
    <row r="226">
      <c r="A226" s="74" t="s">
        <v>565</v>
      </c>
      <c r="D226" s="74" t="s">
        <v>566</v>
      </c>
      <c r="F226" s="74"/>
      <c r="I226" s="11">
        <v>0.0</v>
      </c>
      <c r="M226" s="74" t="s">
        <v>565</v>
      </c>
      <c r="N226" s="11">
        <v>2.0</v>
      </c>
      <c r="P226" s="74" t="s">
        <v>566</v>
      </c>
      <c r="R226" s="74"/>
      <c r="U226" s="11">
        <v>0.0</v>
      </c>
      <c r="Y226" s="74" t="s">
        <v>565</v>
      </c>
      <c r="Z226" s="11">
        <v>1.0</v>
      </c>
      <c r="AB226" s="74" t="s">
        <v>566</v>
      </c>
      <c r="AD226" s="74" t="s">
        <v>82</v>
      </c>
      <c r="AE226" s="11">
        <v>2.0</v>
      </c>
      <c r="AF226" s="11">
        <v>3.0</v>
      </c>
      <c r="AG226" s="11">
        <v>3.0</v>
      </c>
    </row>
    <row r="227">
      <c r="A227" s="74" t="s">
        <v>102</v>
      </c>
      <c r="B227" s="11">
        <v>1.0</v>
      </c>
      <c r="D227" s="74" t="s">
        <v>102</v>
      </c>
      <c r="E227" s="11">
        <v>1.0</v>
      </c>
      <c r="F227" s="74" t="s">
        <v>82</v>
      </c>
      <c r="G227" s="11">
        <v>2.0</v>
      </c>
      <c r="H227" s="11">
        <v>3.0</v>
      </c>
      <c r="I227" s="11">
        <v>3.0</v>
      </c>
      <c r="M227" s="74" t="s">
        <v>102</v>
      </c>
      <c r="N227" s="11">
        <v>2.0</v>
      </c>
      <c r="P227" s="74" t="s">
        <v>102</v>
      </c>
      <c r="R227" s="74"/>
      <c r="U227" s="11">
        <v>0.0</v>
      </c>
      <c r="Y227" s="74" t="s">
        <v>102</v>
      </c>
      <c r="Z227" s="11">
        <v>2.0</v>
      </c>
      <c r="AB227" s="74" t="s">
        <v>102</v>
      </c>
      <c r="AD227" s="74"/>
      <c r="AG227" s="11">
        <v>0.0</v>
      </c>
    </row>
    <row r="228">
      <c r="A228" s="74" t="s">
        <v>154</v>
      </c>
      <c r="B228" s="11">
        <v>1.0</v>
      </c>
      <c r="D228" s="74" t="s">
        <v>338</v>
      </c>
      <c r="E228" s="11">
        <v>1.0</v>
      </c>
      <c r="F228" s="74" t="s">
        <v>42</v>
      </c>
      <c r="I228" s="11">
        <v>1.0</v>
      </c>
      <c r="M228" s="74" t="s">
        <v>154</v>
      </c>
      <c r="N228" s="11">
        <v>1.0</v>
      </c>
      <c r="P228" s="74" t="s">
        <v>338</v>
      </c>
      <c r="R228" s="74"/>
      <c r="U228" s="11">
        <v>0.0</v>
      </c>
      <c r="Y228" s="74" t="s">
        <v>154</v>
      </c>
      <c r="Z228" s="11">
        <v>2.0</v>
      </c>
      <c r="AB228" s="74" t="s">
        <v>338</v>
      </c>
      <c r="AD228" s="74"/>
      <c r="AG228" s="11">
        <v>0.0</v>
      </c>
    </row>
    <row r="229">
      <c r="A229" s="74" t="s">
        <v>148</v>
      </c>
      <c r="D229" s="74" t="s">
        <v>41</v>
      </c>
      <c r="F229" s="74"/>
      <c r="I229" s="11">
        <v>0.0</v>
      </c>
      <c r="M229" s="74" t="s">
        <v>148</v>
      </c>
      <c r="N229" s="11">
        <v>1.0</v>
      </c>
      <c r="P229" s="74" t="s">
        <v>41</v>
      </c>
      <c r="Q229" s="11">
        <v>1.0</v>
      </c>
      <c r="R229" s="74" t="s">
        <v>42</v>
      </c>
      <c r="U229" s="11">
        <v>1.0</v>
      </c>
      <c r="Y229" s="74" t="s">
        <v>148</v>
      </c>
      <c r="Z229" s="11">
        <v>2.0</v>
      </c>
      <c r="AB229" s="74" t="s">
        <v>41</v>
      </c>
      <c r="AD229" s="74"/>
      <c r="AG229" s="11">
        <v>0.0</v>
      </c>
    </row>
    <row r="230">
      <c r="A230" s="74" t="s">
        <v>573</v>
      </c>
      <c r="B230" s="11">
        <v>1.0</v>
      </c>
      <c r="D230" s="74" t="s">
        <v>574</v>
      </c>
      <c r="E230" s="11">
        <v>1.0</v>
      </c>
      <c r="F230" s="74"/>
      <c r="I230" s="11">
        <v>1.0</v>
      </c>
      <c r="M230" s="74" t="s">
        <v>573</v>
      </c>
      <c r="N230" s="11">
        <v>1.0</v>
      </c>
      <c r="P230" s="74" t="s">
        <v>574</v>
      </c>
      <c r="Q230" s="11">
        <v>1.0</v>
      </c>
      <c r="R230" s="74" t="s">
        <v>42</v>
      </c>
      <c r="U230" s="11">
        <v>1.0</v>
      </c>
      <c r="Y230" s="74" t="s">
        <v>573</v>
      </c>
      <c r="Z230" s="11">
        <v>1.0</v>
      </c>
      <c r="AB230" s="74" t="s">
        <v>574</v>
      </c>
      <c r="AC230" s="11">
        <v>1.0</v>
      </c>
      <c r="AD230" s="74"/>
      <c r="AG230" s="11">
        <v>1.0</v>
      </c>
    </row>
    <row r="231">
      <c r="A231" s="74" t="s">
        <v>47</v>
      </c>
      <c r="D231" s="74" t="s">
        <v>102</v>
      </c>
      <c r="E231" s="11">
        <v>1.0</v>
      </c>
      <c r="F231" s="74"/>
      <c r="I231" s="11">
        <v>1.0</v>
      </c>
      <c r="M231" s="74" t="s">
        <v>47</v>
      </c>
      <c r="N231" s="11">
        <v>2.0</v>
      </c>
      <c r="P231" s="74" t="s">
        <v>102</v>
      </c>
      <c r="R231" s="74"/>
      <c r="U231" s="11">
        <v>0.0</v>
      </c>
      <c r="Y231" s="74" t="s">
        <v>47</v>
      </c>
      <c r="Z231" s="11">
        <v>1.0</v>
      </c>
      <c r="AB231" s="74" t="s">
        <v>102</v>
      </c>
      <c r="AD231" s="74" t="s">
        <v>77</v>
      </c>
      <c r="AE231" s="11">
        <v>2.0</v>
      </c>
      <c r="AG231" s="11">
        <v>2.0</v>
      </c>
    </row>
    <row r="232">
      <c r="A232" s="74" t="s">
        <v>47</v>
      </c>
      <c r="D232" s="74" t="s">
        <v>579</v>
      </c>
      <c r="F232" s="74"/>
      <c r="I232" s="11">
        <v>0.0</v>
      </c>
      <c r="M232" s="74" t="s">
        <v>47</v>
      </c>
      <c r="N232" s="11">
        <v>2.0</v>
      </c>
      <c r="P232" s="74" t="s">
        <v>579</v>
      </c>
      <c r="R232" s="74"/>
      <c r="U232" s="11">
        <v>0.0</v>
      </c>
      <c r="Y232" s="74" t="s">
        <v>47</v>
      </c>
      <c r="Z232" s="11">
        <v>1.0</v>
      </c>
      <c r="AB232" s="74" t="s">
        <v>579</v>
      </c>
      <c r="AD232" s="74" t="s">
        <v>55</v>
      </c>
      <c r="AE232" s="11">
        <v>2.0</v>
      </c>
      <c r="AG232" s="11">
        <v>2.0</v>
      </c>
    </row>
    <row r="233">
      <c r="A233" s="74" t="s">
        <v>131</v>
      </c>
      <c r="B233" s="11">
        <v>1.0</v>
      </c>
      <c r="D233" s="74" t="s">
        <v>350</v>
      </c>
      <c r="E233" s="11">
        <v>1.0</v>
      </c>
      <c r="F233" s="74"/>
      <c r="I233" s="11">
        <v>1.0</v>
      </c>
      <c r="M233" s="74" t="s">
        <v>131</v>
      </c>
      <c r="N233" s="11">
        <v>1.0</v>
      </c>
      <c r="P233" s="74" t="s">
        <v>350</v>
      </c>
      <c r="Q233" s="11">
        <v>1.0</v>
      </c>
      <c r="R233" s="74" t="s">
        <v>55</v>
      </c>
      <c r="S233" s="11">
        <v>2.0</v>
      </c>
      <c r="U233" s="11">
        <v>2.0</v>
      </c>
      <c r="Y233" s="74" t="s">
        <v>131</v>
      </c>
      <c r="Z233" s="11">
        <v>1.0</v>
      </c>
      <c r="AB233" s="74" t="s">
        <v>350</v>
      </c>
      <c r="AD233" s="74"/>
      <c r="AG233" s="11">
        <v>0.0</v>
      </c>
    </row>
    <row r="234">
      <c r="A234" s="74" t="s">
        <v>126</v>
      </c>
      <c r="B234" s="11">
        <v>1.0</v>
      </c>
      <c r="D234" s="74" t="s">
        <v>582</v>
      </c>
      <c r="F234" s="74"/>
      <c r="I234" s="11">
        <v>0.0</v>
      </c>
      <c r="M234" s="74" t="s">
        <v>126</v>
      </c>
      <c r="N234" s="11">
        <v>1.0</v>
      </c>
      <c r="P234" s="74" t="s">
        <v>582</v>
      </c>
      <c r="Q234" s="11">
        <v>1.0</v>
      </c>
      <c r="R234" s="74" t="s">
        <v>55</v>
      </c>
      <c r="S234" s="11">
        <v>2.0</v>
      </c>
      <c r="U234" s="11">
        <v>2.0</v>
      </c>
      <c r="Y234" s="74" t="s">
        <v>126</v>
      </c>
      <c r="Z234" s="11">
        <v>1.0</v>
      </c>
      <c r="AB234" s="74" t="s">
        <v>582</v>
      </c>
      <c r="AD234" s="74"/>
      <c r="AG234" s="11">
        <v>0.0</v>
      </c>
    </row>
    <row r="235">
      <c r="A235" s="74" t="s">
        <v>46</v>
      </c>
      <c r="D235" s="74" t="s">
        <v>311</v>
      </c>
      <c r="E235" s="11">
        <v>1.0</v>
      </c>
      <c r="F235" s="74" t="s">
        <v>82</v>
      </c>
      <c r="G235" s="11">
        <v>2.0</v>
      </c>
      <c r="H235" s="11">
        <v>3.0</v>
      </c>
      <c r="I235" s="11">
        <v>3.0</v>
      </c>
      <c r="M235" s="74" t="s">
        <v>46</v>
      </c>
      <c r="N235" s="11">
        <v>2.0</v>
      </c>
      <c r="P235" s="74" t="s">
        <v>311</v>
      </c>
      <c r="Q235" s="11">
        <v>1.0</v>
      </c>
      <c r="R235" s="74"/>
      <c r="U235" s="11">
        <v>1.0</v>
      </c>
      <c r="Y235" s="74" t="s">
        <v>46</v>
      </c>
      <c r="Z235" s="11">
        <v>2.0</v>
      </c>
      <c r="AB235" s="74" t="s">
        <v>311</v>
      </c>
      <c r="AD235" s="74"/>
      <c r="AG235" s="11">
        <v>0.0</v>
      </c>
    </row>
    <row r="236">
      <c r="A236" s="74" t="s">
        <v>573</v>
      </c>
      <c r="B236" s="11">
        <v>1.0</v>
      </c>
      <c r="D236" s="74" t="s">
        <v>574</v>
      </c>
      <c r="E236" s="11">
        <v>1.0</v>
      </c>
      <c r="F236" s="74"/>
      <c r="I236" s="11">
        <v>1.0</v>
      </c>
      <c r="M236" s="74" t="s">
        <v>573</v>
      </c>
      <c r="N236" s="11">
        <v>1.0</v>
      </c>
      <c r="P236" s="74" t="s">
        <v>574</v>
      </c>
      <c r="Q236" s="11">
        <v>1.0</v>
      </c>
      <c r="R236" s="74" t="s">
        <v>42</v>
      </c>
      <c r="U236" s="11">
        <v>1.0</v>
      </c>
      <c r="Y236" s="74" t="s">
        <v>573</v>
      </c>
      <c r="Z236" s="11">
        <v>1.0</v>
      </c>
      <c r="AB236" s="74" t="s">
        <v>574</v>
      </c>
      <c r="AD236" s="74"/>
      <c r="AG236" s="11">
        <v>0.0</v>
      </c>
    </row>
    <row r="237">
      <c r="A237" s="74" t="s">
        <v>131</v>
      </c>
      <c r="B237" s="11">
        <v>1.0</v>
      </c>
      <c r="D237" s="74" t="s">
        <v>336</v>
      </c>
      <c r="E237" s="11">
        <v>1.0</v>
      </c>
      <c r="F237" s="74"/>
      <c r="I237" s="11">
        <v>1.0</v>
      </c>
      <c r="M237" s="74" t="s">
        <v>131</v>
      </c>
      <c r="N237" s="11">
        <v>1.0</v>
      </c>
      <c r="P237" s="74" t="s">
        <v>336</v>
      </c>
      <c r="Q237" s="11">
        <v>1.0</v>
      </c>
      <c r="R237" s="74" t="s">
        <v>42</v>
      </c>
      <c r="U237" s="11">
        <v>1.0</v>
      </c>
      <c r="Y237" s="74" t="s">
        <v>131</v>
      </c>
      <c r="Z237" s="11">
        <v>1.0</v>
      </c>
      <c r="AB237" s="74" t="s">
        <v>336</v>
      </c>
      <c r="AD237" s="74"/>
      <c r="AG237" s="11">
        <v>0.0</v>
      </c>
    </row>
    <row r="238">
      <c r="A238" s="74" t="s">
        <v>154</v>
      </c>
      <c r="B238" s="11">
        <v>1.0</v>
      </c>
      <c r="D238" s="74" t="s">
        <v>338</v>
      </c>
      <c r="E238" s="11">
        <v>1.0</v>
      </c>
      <c r="F238" s="74" t="s">
        <v>42</v>
      </c>
      <c r="I238" s="11">
        <v>1.0</v>
      </c>
      <c r="M238" s="74" t="s">
        <v>154</v>
      </c>
      <c r="N238" s="11">
        <v>1.0</v>
      </c>
      <c r="P238" s="74" t="s">
        <v>338</v>
      </c>
      <c r="R238" s="74"/>
      <c r="U238" s="11">
        <v>0.0</v>
      </c>
      <c r="Y238" s="74" t="s">
        <v>154</v>
      </c>
      <c r="Z238" s="11">
        <v>2.0</v>
      </c>
      <c r="AB238" s="74" t="s">
        <v>338</v>
      </c>
      <c r="AD238" s="74"/>
      <c r="AG238" s="11">
        <v>0.0</v>
      </c>
    </row>
    <row r="239">
      <c r="A239" s="74" t="s">
        <v>159</v>
      </c>
      <c r="B239" s="11">
        <v>1.0</v>
      </c>
      <c r="D239" s="74" t="s">
        <v>293</v>
      </c>
      <c r="E239" s="11">
        <v>1.0</v>
      </c>
      <c r="F239" s="74" t="s">
        <v>82</v>
      </c>
      <c r="G239" s="11">
        <v>2.0</v>
      </c>
      <c r="H239" s="11">
        <v>3.0</v>
      </c>
      <c r="I239" s="11">
        <v>3.0</v>
      </c>
      <c r="M239" s="74" t="s">
        <v>159</v>
      </c>
      <c r="N239" s="11">
        <v>1.0</v>
      </c>
      <c r="P239" s="74" t="s">
        <v>293</v>
      </c>
      <c r="Q239" s="11">
        <v>1.0</v>
      </c>
      <c r="R239" s="74"/>
      <c r="U239" s="11">
        <v>1.0</v>
      </c>
      <c r="Y239" s="74" t="s">
        <v>159</v>
      </c>
      <c r="Z239" s="11">
        <v>1.0</v>
      </c>
      <c r="AB239" s="74" t="s">
        <v>293</v>
      </c>
      <c r="AD239" s="74"/>
      <c r="AG239" s="11">
        <v>0.0</v>
      </c>
    </row>
    <row r="240">
      <c r="A240" s="74" t="s">
        <v>589</v>
      </c>
      <c r="D240" s="74" t="s">
        <v>590</v>
      </c>
      <c r="E240" s="11">
        <v>1.0</v>
      </c>
      <c r="F240" s="74"/>
      <c r="I240" s="11">
        <v>1.0</v>
      </c>
      <c r="M240" s="74" t="s">
        <v>589</v>
      </c>
      <c r="N240" s="11">
        <v>2.0</v>
      </c>
      <c r="P240" s="74" t="s">
        <v>590</v>
      </c>
      <c r="Q240" s="11">
        <v>1.0</v>
      </c>
      <c r="R240" s="74" t="s">
        <v>77</v>
      </c>
      <c r="S240" s="11">
        <v>2.0</v>
      </c>
      <c r="U240" s="11">
        <v>2.0</v>
      </c>
      <c r="Y240" s="74" t="s">
        <v>589</v>
      </c>
      <c r="Z240" s="11">
        <v>1.0</v>
      </c>
      <c r="AB240" s="74" t="s">
        <v>590</v>
      </c>
      <c r="AD240" s="74"/>
      <c r="AG240" s="11">
        <v>0.0</v>
      </c>
    </row>
    <row r="241">
      <c r="A241" s="74" t="s">
        <v>126</v>
      </c>
      <c r="B241" s="11">
        <v>1.0</v>
      </c>
      <c r="D241" s="74" t="s">
        <v>41</v>
      </c>
      <c r="F241" s="74"/>
      <c r="I241" s="11">
        <v>0.0</v>
      </c>
      <c r="M241" s="74" t="s">
        <v>126</v>
      </c>
      <c r="N241" s="11">
        <v>1.0</v>
      </c>
      <c r="P241" s="74" t="s">
        <v>41</v>
      </c>
      <c r="Q241" s="11">
        <v>1.0</v>
      </c>
      <c r="R241" s="74" t="s">
        <v>42</v>
      </c>
      <c r="U241" s="11">
        <v>1.0</v>
      </c>
      <c r="Y241" s="74" t="s">
        <v>126</v>
      </c>
      <c r="Z241" s="11">
        <v>1.0</v>
      </c>
      <c r="AB241" s="74" t="s">
        <v>41</v>
      </c>
      <c r="AD241" s="74"/>
      <c r="AG241" s="11">
        <v>0.0</v>
      </c>
    </row>
    <row r="242">
      <c r="A242" s="74" t="s">
        <v>447</v>
      </c>
      <c r="B242" s="11">
        <v>1.0</v>
      </c>
      <c r="D242" s="74" t="s">
        <v>138</v>
      </c>
      <c r="F242" s="74"/>
      <c r="I242" s="11">
        <v>0.0</v>
      </c>
      <c r="M242" s="74" t="s">
        <v>447</v>
      </c>
      <c r="N242" s="11">
        <v>1.0</v>
      </c>
      <c r="P242" s="74" t="s">
        <v>138</v>
      </c>
      <c r="Q242" s="11">
        <v>1.0</v>
      </c>
      <c r="R242" s="74" t="s">
        <v>209</v>
      </c>
      <c r="S242" s="11">
        <v>2.0</v>
      </c>
      <c r="T242" s="11">
        <v>3.0</v>
      </c>
      <c r="U242" s="11">
        <v>3.0</v>
      </c>
      <c r="Y242" s="74" t="s">
        <v>447</v>
      </c>
      <c r="Z242" s="11">
        <v>1.0</v>
      </c>
      <c r="AB242" s="74" t="s">
        <v>138</v>
      </c>
      <c r="AD242" s="74"/>
      <c r="AG242" s="11">
        <v>0.0</v>
      </c>
    </row>
    <row r="243">
      <c r="A243" s="74" t="s">
        <v>118</v>
      </c>
      <c r="B243" s="11">
        <v>1.0</v>
      </c>
      <c r="D243" s="74" t="s">
        <v>595</v>
      </c>
      <c r="F243" s="74"/>
      <c r="I243" s="11">
        <v>0.0</v>
      </c>
      <c r="M243" s="74" t="s">
        <v>118</v>
      </c>
      <c r="N243" s="11">
        <v>1.0</v>
      </c>
      <c r="P243" s="74" t="s">
        <v>595</v>
      </c>
      <c r="Q243" s="11">
        <v>1.0</v>
      </c>
      <c r="R243" s="74" t="s">
        <v>55</v>
      </c>
      <c r="S243" s="11">
        <v>2.0</v>
      </c>
      <c r="U243" s="11">
        <v>2.0</v>
      </c>
      <c r="Y243" s="74" t="s">
        <v>118</v>
      </c>
      <c r="Z243" s="11">
        <v>1.0</v>
      </c>
      <c r="AB243" s="74" t="s">
        <v>595</v>
      </c>
      <c r="AD243" s="74"/>
      <c r="AG243" s="11">
        <v>0.0</v>
      </c>
    </row>
    <row r="244">
      <c r="A244" s="74" t="s">
        <v>598</v>
      </c>
      <c r="B244" s="11">
        <v>1.0</v>
      </c>
      <c r="D244" s="74" t="s">
        <v>149</v>
      </c>
      <c r="E244" s="11">
        <v>1.0</v>
      </c>
      <c r="F244" s="74" t="s">
        <v>82</v>
      </c>
      <c r="G244" s="11">
        <v>2.0</v>
      </c>
      <c r="H244" s="11">
        <v>3.0</v>
      </c>
      <c r="I244" s="11">
        <v>3.0</v>
      </c>
      <c r="M244" s="74" t="s">
        <v>598</v>
      </c>
      <c r="N244" s="11">
        <v>1.0</v>
      </c>
      <c r="P244" s="74" t="s">
        <v>149</v>
      </c>
      <c r="Q244" s="11">
        <v>1.0</v>
      </c>
      <c r="R244" s="74"/>
      <c r="U244" s="11">
        <v>1.0</v>
      </c>
      <c r="Y244" s="74" t="s">
        <v>598</v>
      </c>
      <c r="Z244" s="11">
        <v>1.0</v>
      </c>
      <c r="AB244" s="74" t="s">
        <v>149</v>
      </c>
      <c r="AD244" s="74"/>
      <c r="AG244" s="11">
        <v>0.0</v>
      </c>
    </row>
    <row r="245">
      <c r="A245" s="74" t="s">
        <v>65</v>
      </c>
      <c r="B245" s="11">
        <v>1.0</v>
      </c>
      <c r="D245" s="74" t="s">
        <v>41</v>
      </c>
      <c r="F245" s="74"/>
      <c r="I245" s="11">
        <v>0.0</v>
      </c>
      <c r="M245" s="74" t="s">
        <v>65</v>
      </c>
      <c r="N245" s="11">
        <v>1.0</v>
      </c>
      <c r="P245" s="74" t="s">
        <v>41</v>
      </c>
      <c r="Q245" s="11">
        <v>1.0</v>
      </c>
      <c r="R245" s="74"/>
      <c r="U245" s="11">
        <v>1.0</v>
      </c>
      <c r="Y245" s="74" t="s">
        <v>65</v>
      </c>
      <c r="Z245" s="11">
        <v>1.0</v>
      </c>
      <c r="AB245" s="74" t="s">
        <v>41</v>
      </c>
      <c r="AD245" s="74" t="s">
        <v>55</v>
      </c>
      <c r="AE245" s="11">
        <v>2.0</v>
      </c>
      <c r="AG245" s="11">
        <v>2.0</v>
      </c>
    </row>
    <row r="246">
      <c r="A246" s="74" t="s">
        <v>126</v>
      </c>
      <c r="B246" s="11">
        <v>1.0</v>
      </c>
      <c r="D246" s="74" t="s">
        <v>602</v>
      </c>
      <c r="E246" s="11">
        <v>1.0</v>
      </c>
      <c r="F246" s="74"/>
      <c r="I246" s="11">
        <v>1.0</v>
      </c>
      <c r="M246" s="74" t="s">
        <v>126</v>
      </c>
      <c r="N246" s="11">
        <v>1.0</v>
      </c>
      <c r="P246" s="74" t="s">
        <v>602</v>
      </c>
      <c r="Q246" s="11">
        <v>1.0</v>
      </c>
      <c r="R246" s="74"/>
      <c r="U246" s="11">
        <v>1.0</v>
      </c>
      <c r="Y246" s="74" t="s">
        <v>126</v>
      </c>
      <c r="Z246" s="11">
        <v>1.0</v>
      </c>
      <c r="AB246" s="74" t="s">
        <v>602</v>
      </c>
      <c r="AD246" s="74" t="s">
        <v>209</v>
      </c>
      <c r="AE246" s="11">
        <v>2.0</v>
      </c>
      <c r="AF246" s="11">
        <v>3.0</v>
      </c>
      <c r="AG246" s="11">
        <v>3.0</v>
      </c>
    </row>
    <row r="247">
      <c r="A247" s="74" t="s">
        <v>372</v>
      </c>
      <c r="B247" s="11">
        <v>1.0</v>
      </c>
      <c r="D247" s="74" t="s">
        <v>357</v>
      </c>
      <c r="E247" s="11">
        <v>1.0</v>
      </c>
      <c r="F247" s="74"/>
      <c r="I247" s="11">
        <v>1.0</v>
      </c>
      <c r="M247" s="74" t="s">
        <v>372</v>
      </c>
      <c r="N247" s="11">
        <v>1.0</v>
      </c>
      <c r="P247" s="74" t="s">
        <v>357</v>
      </c>
      <c r="Q247" s="11">
        <v>1.0</v>
      </c>
      <c r="R247" s="74"/>
      <c r="U247" s="11">
        <v>1.0</v>
      </c>
      <c r="Y247" s="74" t="s">
        <v>372</v>
      </c>
      <c r="Z247" s="11">
        <v>1.0</v>
      </c>
      <c r="AB247" s="74" t="s">
        <v>357</v>
      </c>
      <c r="AC247" s="11">
        <v>1.0</v>
      </c>
      <c r="AD247" s="74" t="s">
        <v>55</v>
      </c>
      <c r="AE247" s="11">
        <v>2.0</v>
      </c>
      <c r="AG247" s="11">
        <v>2.0</v>
      </c>
    </row>
    <row r="248">
      <c r="A248" s="74" t="s">
        <v>40</v>
      </c>
      <c r="D248" s="74" t="s">
        <v>40</v>
      </c>
      <c r="F248" s="74"/>
      <c r="I248" s="11">
        <v>0.0</v>
      </c>
      <c r="M248" s="74" t="s">
        <v>40</v>
      </c>
      <c r="N248" s="11">
        <v>2.0</v>
      </c>
      <c r="P248" s="74" t="s">
        <v>40</v>
      </c>
      <c r="Q248" s="11">
        <v>1.0</v>
      </c>
      <c r="R248" s="74"/>
      <c r="U248" s="11">
        <v>1.0</v>
      </c>
      <c r="Y248" s="74" t="s">
        <v>40</v>
      </c>
      <c r="Z248" s="11">
        <v>2.0</v>
      </c>
      <c r="AB248" s="74" t="s">
        <v>40</v>
      </c>
      <c r="AD248" s="74" t="s">
        <v>209</v>
      </c>
      <c r="AE248" s="11">
        <v>2.0</v>
      </c>
      <c r="AF248" s="11">
        <v>3.0</v>
      </c>
      <c r="AG248" s="11">
        <v>3.0</v>
      </c>
    </row>
    <row r="249">
      <c r="A249" s="74"/>
      <c r="D249" s="74"/>
      <c r="F249" s="74"/>
      <c r="M249" s="74"/>
      <c r="P249" s="74"/>
      <c r="R249" s="74"/>
      <c r="Y249" s="74"/>
      <c r="AB249" s="74"/>
      <c r="AD249" s="74"/>
      <c r="AG249" s="11">
        <v>0.0</v>
      </c>
    </row>
    <row r="250">
      <c r="A250" s="74"/>
      <c r="D250" s="74"/>
      <c r="F250" s="74"/>
      <c r="M250" s="74"/>
      <c r="P250" s="74"/>
      <c r="R250" s="74"/>
      <c r="Y250" s="74"/>
      <c r="AB250" s="74"/>
      <c r="AD250" s="74"/>
      <c r="AG250" s="11">
        <v>0.0</v>
      </c>
    </row>
    <row r="251">
      <c r="A251" s="74" t="s">
        <v>118</v>
      </c>
      <c r="B251" s="11">
        <v>1.0</v>
      </c>
      <c r="D251" s="74" t="s">
        <v>438</v>
      </c>
      <c r="E251" s="11">
        <v>1.0</v>
      </c>
      <c r="F251" s="74"/>
      <c r="I251" s="11">
        <v>1.0</v>
      </c>
      <c r="M251" s="74" t="s">
        <v>118</v>
      </c>
      <c r="N251" s="11">
        <v>1.0</v>
      </c>
      <c r="P251" s="74" t="s">
        <v>438</v>
      </c>
      <c r="Q251" s="11">
        <v>1.0</v>
      </c>
      <c r="R251" s="74" t="s">
        <v>55</v>
      </c>
      <c r="S251" s="11">
        <v>2.0</v>
      </c>
      <c r="U251" s="11">
        <v>2.0</v>
      </c>
      <c r="Y251" s="74" t="s">
        <v>118</v>
      </c>
      <c r="Z251" s="11">
        <v>1.0</v>
      </c>
      <c r="AB251" s="74" t="s">
        <v>438</v>
      </c>
      <c r="AC251" s="11">
        <v>1.0</v>
      </c>
      <c r="AD251" s="74"/>
      <c r="AG251" s="11">
        <v>1.0</v>
      </c>
    </row>
    <row r="252">
      <c r="A252" s="74" t="s">
        <v>126</v>
      </c>
      <c r="B252" s="11">
        <v>1.0</v>
      </c>
      <c r="D252" s="74" t="s">
        <v>303</v>
      </c>
      <c r="E252" s="11">
        <v>1.0</v>
      </c>
      <c r="F252" s="74"/>
      <c r="I252" s="11">
        <v>1.0</v>
      </c>
      <c r="M252" s="74" t="s">
        <v>126</v>
      </c>
      <c r="N252" s="11">
        <v>1.0</v>
      </c>
      <c r="P252" s="74" t="s">
        <v>303</v>
      </c>
      <c r="Q252" s="11">
        <v>1.0</v>
      </c>
      <c r="R252" s="74"/>
      <c r="U252" s="11">
        <v>1.0</v>
      </c>
      <c r="Y252" s="74" t="s">
        <v>126</v>
      </c>
      <c r="Z252" s="11">
        <v>1.0</v>
      </c>
      <c r="AB252" s="74" t="s">
        <v>303</v>
      </c>
      <c r="AC252" s="11">
        <v>1.0</v>
      </c>
      <c r="AD252" s="74" t="s">
        <v>55</v>
      </c>
      <c r="AE252" s="11">
        <v>2.0</v>
      </c>
      <c r="AG252" s="11">
        <v>2.0</v>
      </c>
    </row>
    <row r="253">
      <c r="A253" s="74" t="s">
        <v>126</v>
      </c>
      <c r="B253" s="11">
        <v>1.0</v>
      </c>
      <c r="D253" s="74" t="s">
        <v>72</v>
      </c>
      <c r="E253" s="11">
        <v>1.0</v>
      </c>
      <c r="F253" s="74"/>
      <c r="I253" s="11">
        <v>1.0</v>
      </c>
      <c r="M253" s="74" t="s">
        <v>126</v>
      </c>
      <c r="N253" s="11">
        <v>1.0</v>
      </c>
      <c r="P253" s="74" t="s">
        <v>72</v>
      </c>
      <c r="Q253" s="11">
        <v>1.0</v>
      </c>
      <c r="R253" s="74"/>
      <c r="U253" s="11">
        <v>1.0</v>
      </c>
      <c r="Y253" s="74" t="s">
        <v>126</v>
      </c>
      <c r="Z253" s="11">
        <v>1.0</v>
      </c>
      <c r="AB253" s="74" t="s">
        <v>72</v>
      </c>
      <c r="AC253" s="11">
        <v>1.0</v>
      </c>
      <c r="AD253" s="74" t="s">
        <v>209</v>
      </c>
      <c r="AE253" s="11">
        <v>2.0</v>
      </c>
      <c r="AF253" s="11">
        <v>3.0</v>
      </c>
      <c r="AG253" s="11">
        <v>3.0</v>
      </c>
    </row>
    <row r="254">
      <c r="A254" s="74" t="s">
        <v>612</v>
      </c>
      <c r="D254" s="74" t="s">
        <v>613</v>
      </c>
      <c r="F254" s="74"/>
      <c r="I254" s="11">
        <v>0.0</v>
      </c>
      <c r="M254" s="74" t="s">
        <v>612</v>
      </c>
      <c r="N254" s="11">
        <v>2.0</v>
      </c>
      <c r="P254" s="74" t="s">
        <v>613</v>
      </c>
      <c r="Q254" s="11">
        <v>1.0</v>
      </c>
      <c r="R254" s="74"/>
      <c r="U254" s="11">
        <v>1.0</v>
      </c>
      <c r="Y254" s="74" t="s">
        <v>612</v>
      </c>
      <c r="Z254" s="11">
        <v>1.0</v>
      </c>
      <c r="AB254" s="74" t="s">
        <v>613</v>
      </c>
      <c r="AC254" s="11">
        <v>1.0</v>
      </c>
      <c r="AD254" s="74" t="s">
        <v>77</v>
      </c>
      <c r="AE254" s="11">
        <v>2.0</v>
      </c>
      <c r="AG254" s="11">
        <v>2.0</v>
      </c>
    </row>
    <row r="255">
      <c r="A255" s="74" t="s">
        <v>131</v>
      </c>
      <c r="B255" s="11">
        <v>1.0</v>
      </c>
      <c r="D255" s="74" t="s">
        <v>615</v>
      </c>
      <c r="F255" s="74"/>
      <c r="I255" s="11">
        <v>0.0</v>
      </c>
      <c r="M255" s="74" t="s">
        <v>131</v>
      </c>
      <c r="N255" s="11">
        <v>1.0</v>
      </c>
      <c r="P255" s="74" t="s">
        <v>615</v>
      </c>
      <c r="R255" s="74"/>
      <c r="U255" s="11">
        <v>0.0</v>
      </c>
      <c r="Y255" s="74" t="s">
        <v>131</v>
      </c>
      <c r="Z255" s="11">
        <v>1.0</v>
      </c>
      <c r="AB255" s="74" t="s">
        <v>615</v>
      </c>
      <c r="AC255" s="11">
        <v>1.0</v>
      </c>
      <c r="AD255" s="74" t="s">
        <v>42</v>
      </c>
      <c r="AE255" s="11">
        <v>2.0</v>
      </c>
      <c r="AG255" s="11">
        <v>2.0</v>
      </c>
    </row>
    <row r="256">
      <c r="A256" s="74" t="s">
        <v>47</v>
      </c>
      <c r="D256" s="74" t="s">
        <v>135</v>
      </c>
      <c r="E256" s="11">
        <v>1.0</v>
      </c>
      <c r="F256" s="74"/>
      <c r="I256" s="11">
        <v>1.0</v>
      </c>
      <c r="M256" s="74" t="s">
        <v>47</v>
      </c>
      <c r="N256" s="11">
        <v>2.0</v>
      </c>
      <c r="P256" s="74" t="s">
        <v>135</v>
      </c>
      <c r="Q256" s="11">
        <v>1.0</v>
      </c>
      <c r="R256" s="74"/>
      <c r="U256" s="11">
        <v>1.0</v>
      </c>
      <c r="Y256" s="74" t="s">
        <v>47</v>
      </c>
      <c r="Z256" s="11">
        <v>1.0</v>
      </c>
      <c r="AB256" s="74" t="s">
        <v>135</v>
      </c>
      <c r="AC256" s="11">
        <v>1.0</v>
      </c>
      <c r="AD256" s="74" t="s">
        <v>209</v>
      </c>
      <c r="AE256" s="11">
        <v>2.0</v>
      </c>
      <c r="AF256" s="11">
        <v>3.0</v>
      </c>
      <c r="AG256" s="11">
        <v>3.0</v>
      </c>
    </row>
    <row r="257">
      <c r="A257" s="74" t="s">
        <v>53</v>
      </c>
      <c r="B257" s="11">
        <v>1.0</v>
      </c>
      <c r="D257" s="74" t="s">
        <v>284</v>
      </c>
      <c r="E257" s="11">
        <v>1.0</v>
      </c>
      <c r="F257" s="74"/>
      <c r="I257" s="11">
        <v>1.0</v>
      </c>
      <c r="M257" s="74" t="s">
        <v>53</v>
      </c>
      <c r="N257" s="11">
        <v>1.0</v>
      </c>
      <c r="P257" s="74" t="s">
        <v>284</v>
      </c>
      <c r="Q257" s="11">
        <v>1.0</v>
      </c>
      <c r="R257" s="74"/>
      <c r="U257" s="11">
        <v>1.0</v>
      </c>
      <c r="Y257" s="74" t="s">
        <v>53</v>
      </c>
      <c r="Z257" s="11">
        <v>1.0</v>
      </c>
      <c r="AB257" s="74" t="s">
        <v>284</v>
      </c>
      <c r="AC257" s="11">
        <v>1.0</v>
      </c>
      <c r="AD257" s="74" t="s">
        <v>209</v>
      </c>
      <c r="AE257" s="11">
        <v>2.0</v>
      </c>
      <c r="AF257" s="11">
        <v>3.0</v>
      </c>
      <c r="AG257" s="11">
        <v>3.0</v>
      </c>
    </row>
    <row r="258">
      <c r="A258" s="74" t="s">
        <v>39</v>
      </c>
      <c r="D258" s="74" t="s">
        <v>619</v>
      </c>
      <c r="F258" s="74"/>
      <c r="I258" s="11">
        <v>0.0</v>
      </c>
      <c r="M258" s="74" t="s">
        <v>39</v>
      </c>
      <c r="N258" s="11">
        <v>2.0</v>
      </c>
      <c r="P258" s="74" t="s">
        <v>619</v>
      </c>
      <c r="R258" s="74"/>
      <c r="U258" s="11">
        <v>0.0</v>
      </c>
      <c r="Y258" s="74" t="s">
        <v>39</v>
      </c>
      <c r="Z258" s="11">
        <v>1.0</v>
      </c>
      <c r="AB258" s="74" t="s">
        <v>619</v>
      </c>
      <c r="AC258" s="11">
        <v>1.0</v>
      </c>
      <c r="AD258" s="74" t="s">
        <v>82</v>
      </c>
      <c r="AE258" s="11">
        <v>2.0</v>
      </c>
      <c r="AF258" s="11">
        <v>3.0</v>
      </c>
      <c r="AG258" s="11">
        <v>3.0</v>
      </c>
    </row>
    <row r="259">
      <c r="A259" s="74" t="s">
        <v>621</v>
      </c>
      <c r="B259" s="11">
        <v>1.0</v>
      </c>
      <c r="D259" s="74" t="s">
        <v>357</v>
      </c>
      <c r="E259" s="11">
        <v>1.0</v>
      </c>
      <c r="F259" s="74"/>
      <c r="I259" s="11">
        <v>1.0</v>
      </c>
      <c r="M259" s="74" t="s">
        <v>621</v>
      </c>
      <c r="N259" s="11">
        <v>1.0</v>
      </c>
      <c r="P259" s="74" t="s">
        <v>357</v>
      </c>
      <c r="Q259" s="11">
        <v>1.0</v>
      </c>
      <c r="R259" s="74"/>
      <c r="U259" s="11">
        <v>1.0</v>
      </c>
      <c r="Y259" s="74" t="s">
        <v>621</v>
      </c>
      <c r="Z259" s="11">
        <v>1.0</v>
      </c>
      <c r="AB259" s="74" t="s">
        <v>357</v>
      </c>
      <c r="AC259" s="11">
        <v>1.0</v>
      </c>
      <c r="AD259" s="74" t="s">
        <v>55</v>
      </c>
      <c r="AE259" s="11">
        <v>2.0</v>
      </c>
      <c r="AG259" s="11">
        <v>2.0</v>
      </c>
    </row>
    <row r="260">
      <c r="A260" s="74" t="s">
        <v>624</v>
      </c>
      <c r="D260" s="74" t="s">
        <v>151</v>
      </c>
      <c r="F260" s="74"/>
      <c r="I260" s="11">
        <v>0.0</v>
      </c>
      <c r="M260" s="74" t="s">
        <v>624</v>
      </c>
      <c r="N260" s="11">
        <v>1.0</v>
      </c>
      <c r="P260" s="74" t="s">
        <v>151</v>
      </c>
      <c r="Q260" s="11">
        <v>1.0</v>
      </c>
      <c r="R260" s="74"/>
      <c r="U260" s="11">
        <v>1.0</v>
      </c>
      <c r="Y260" s="74" t="s">
        <v>624</v>
      </c>
      <c r="Z260" s="11">
        <v>1.0</v>
      </c>
      <c r="AB260" s="74" t="s">
        <v>151</v>
      </c>
      <c r="AC260" s="11">
        <v>1.0</v>
      </c>
      <c r="AD260" s="74" t="s">
        <v>42</v>
      </c>
      <c r="AE260" s="11">
        <v>2.0</v>
      </c>
      <c r="AG260" s="11">
        <v>2.0</v>
      </c>
    </row>
    <row r="261">
      <c r="A261" s="74" t="s">
        <v>626</v>
      </c>
      <c r="D261" s="74" t="s">
        <v>626</v>
      </c>
      <c r="F261" s="74"/>
      <c r="I261" s="11">
        <v>0.0</v>
      </c>
      <c r="M261" s="74" t="s">
        <v>626</v>
      </c>
      <c r="N261" s="11">
        <v>2.0</v>
      </c>
      <c r="P261" s="74" t="s">
        <v>626</v>
      </c>
      <c r="R261" s="74"/>
      <c r="U261" s="11">
        <v>0.0</v>
      </c>
      <c r="Y261" s="74" t="s">
        <v>626</v>
      </c>
      <c r="Z261" s="11">
        <v>1.0</v>
      </c>
      <c r="AB261" s="74" t="s">
        <v>626</v>
      </c>
      <c r="AC261" s="11">
        <v>1.0</v>
      </c>
      <c r="AD261" s="74" t="s">
        <v>82</v>
      </c>
      <c r="AE261" s="11">
        <v>2.0</v>
      </c>
      <c r="AF261" s="11">
        <v>3.0</v>
      </c>
      <c r="AG261" s="11">
        <v>3.0</v>
      </c>
    </row>
    <row r="262">
      <c r="A262" s="74" t="s">
        <v>53</v>
      </c>
      <c r="B262" s="11">
        <v>1.0</v>
      </c>
      <c r="D262" s="74" t="s">
        <v>138</v>
      </c>
      <c r="F262" s="74"/>
      <c r="I262" s="11">
        <v>0.0</v>
      </c>
      <c r="M262" s="74" t="s">
        <v>53</v>
      </c>
      <c r="N262" s="11">
        <v>1.0</v>
      </c>
      <c r="P262" s="74" t="s">
        <v>138</v>
      </c>
      <c r="Q262" s="11">
        <v>1.0</v>
      </c>
      <c r="R262" s="74" t="s">
        <v>42</v>
      </c>
      <c r="U262" s="11">
        <v>1.0</v>
      </c>
      <c r="Y262" s="74" t="s">
        <v>53</v>
      </c>
      <c r="Z262" s="11">
        <v>1.0</v>
      </c>
      <c r="AB262" s="74" t="s">
        <v>138</v>
      </c>
      <c r="AD262" s="74"/>
      <c r="AG262" s="11">
        <v>0.0</v>
      </c>
    </row>
    <row r="263">
      <c r="A263" s="74" t="s">
        <v>192</v>
      </c>
      <c r="D263" s="74" t="s">
        <v>311</v>
      </c>
      <c r="E263" s="11">
        <v>1.0</v>
      </c>
      <c r="F263" s="74" t="s">
        <v>42</v>
      </c>
      <c r="I263" s="11">
        <v>1.0</v>
      </c>
      <c r="M263" s="74" t="s">
        <v>192</v>
      </c>
      <c r="N263" s="11">
        <v>2.0</v>
      </c>
      <c r="P263" s="74" t="s">
        <v>311</v>
      </c>
      <c r="Q263" s="11">
        <v>1.0</v>
      </c>
      <c r="R263" s="74"/>
      <c r="U263" s="11">
        <v>1.0</v>
      </c>
      <c r="Y263" s="74" t="s">
        <v>192</v>
      </c>
      <c r="Z263" s="11">
        <v>2.0</v>
      </c>
      <c r="AB263" s="74" t="s">
        <v>311</v>
      </c>
      <c r="AD263" s="74"/>
      <c r="AG263" s="11">
        <v>0.0</v>
      </c>
    </row>
    <row r="264">
      <c r="A264" s="74" t="s">
        <v>129</v>
      </c>
      <c r="D264" s="74" t="s">
        <v>303</v>
      </c>
      <c r="E264" s="11">
        <v>1.0</v>
      </c>
      <c r="F264" s="74"/>
      <c r="I264" s="11">
        <v>1.0</v>
      </c>
      <c r="M264" s="74" t="s">
        <v>129</v>
      </c>
      <c r="N264" s="11">
        <v>1.0</v>
      </c>
      <c r="P264" s="74" t="s">
        <v>303</v>
      </c>
      <c r="Q264" s="11">
        <v>1.0</v>
      </c>
      <c r="R264" s="74"/>
      <c r="U264" s="11">
        <v>1.0</v>
      </c>
      <c r="Y264" s="74" t="s">
        <v>129</v>
      </c>
      <c r="Z264" s="11">
        <v>1.0</v>
      </c>
      <c r="AB264" s="74" t="s">
        <v>303</v>
      </c>
      <c r="AC264" s="11">
        <v>1.0</v>
      </c>
      <c r="AD264" s="74" t="s">
        <v>77</v>
      </c>
      <c r="AE264" s="11">
        <v>2.0</v>
      </c>
      <c r="AG264" s="11">
        <v>2.0</v>
      </c>
    </row>
    <row r="265">
      <c r="A265" s="74" t="s">
        <v>181</v>
      </c>
      <c r="B265" s="11">
        <v>1.0</v>
      </c>
      <c r="D265" s="74" t="s">
        <v>633</v>
      </c>
      <c r="E265" s="11">
        <v>1.0</v>
      </c>
      <c r="F265" s="74"/>
      <c r="I265" s="11">
        <v>1.0</v>
      </c>
      <c r="M265" s="74" t="s">
        <v>181</v>
      </c>
      <c r="N265" s="11">
        <v>1.0</v>
      </c>
      <c r="P265" s="74" t="s">
        <v>633</v>
      </c>
      <c r="Q265" s="11">
        <v>1.0</v>
      </c>
      <c r="R265" s="74"/>
      <c r="U265" s="11">
        <v>1.0</v>
      </c>
      <c r="Y265" s="74" t="s">
        <v>181</v>
      </c>
      <c r="Z265" s="11">
        <v>1.0</v>
      </c>
      <c r="AB265" s="74" t="s">
        <v>633</v>
      </c>
      <c r="AC265" s="11">
        <v>1.0</v>
      </c>
      <c r="AD265" s="74" t="s">
        <v>77</v>
      </c>
      <c r="AE265" s="11">
        <v>2.0</v>
      </c>
      <c r="AG265" s="11">
        <v>2.0</v>
      </c>
    </row>
    <row r="266">
      <c r="A266" s="74" t="s">
        <v>131</v>
      </c>
      <c r="B266" s="11">
        <v>1.0</v>
      </c>
      <c r="D266" s="74" t="s">
        <v>635</v>
      </c>
      <c r="F266" s="74"/>
      <c r="I266" s="11">
        <v>0.0</v>
      </c>
      <c r="M266" s="74" t="s">
        <v>131</v>
      </c>
      <c r="N266" s="11">
        <v>1.0</v>
      </c>
      <c r="P266" s="74" t="s">
        <v>635</v>
      </c>
      <c r="R266" s="74"/>
      <c r="U266" s="11">
        <v>0.0</v>
      </c>
      <c r="Y266" s="74" t="s">
        <v>131</v>
      </c>
      <c r="Z266" s="11">
        <v>1.0</v>
      </c>
      <c r="AB266" s="74" t="s">
        <v>635</v>
      </c>
      <c r="AC266" s="11">
        <v>1.0</v>
      </c>
      <c r="AD266" s="74" t="s">
        <v>77</v>
      </c>
      <c r="AE266" s="11">
        <v>2.0</v>
      </c>
      <c r="AG266" s="11">
        <v>2.0</v>
      </c>
    </row>
    <row r="267">
      <c r="A267" s="74" t="s">
        <v>47</v>
      </c>
      <c r="D267" s="74" t="s">
        <v>602</v>
      </c>
      <c r="E267" s="11">
        <v>1.0</v>
      </c>
      <c r="F267" s="74"/>
      <c r="I267" s="11">
        <v>1.0</v>
      </c>
      <c r="M267" s="74" t="s">
        <v>47</v>
      </c>
      <c r="N267" s="11">
        <v>2.0</v>
      </c>
      <c r="P267" s="74" t="s">
        <v>602</v>
      </c>
      <c r="Q267" s="11">
        <v>1.0</v>
      </c>
      <c r="R267" s="74"/>
      <c r="U267" s="11">
        <v>1.0</v>
      </c>
      <c r="Y267" s="74" t="s">
        <v>47</v>
      </c>
      <c r="Z267" s="11">
        <v>1.0</v>
      </c>
      <c r="AB267" s="74" t="s">
        <v>602</v>
      </c>
      <c r="AC267" s="11">
        <v>1.0</v>
      </c>
      <c r="AD267" s="74" t="s">
        <v>77</v>
      </c>
      <c r="AE267" s="11">
        <v>2.0</v>
      </c>
      <c r="AG267" s="11">
        <v>2.0</v>
      </c>
    </row>
    <row r="268">
      <c r="A268" s="74" t="s">
        <v>47</v>
      </c>
      <c r="D268" s="74" t="s">
        <v>47</v>
      </c>
      <c r="F268" s="74"/>
      <c r="I268" s="11">
        <v>0.0</v>
      </c>
      <c r="M268" s="74" t="s">
        <v>47</v>
      </c>
      <c r="N268" s="11">
        <v>2.0</v>
      </c>
      <c r="P268" s="74" t="s">
        <v>47</v>
      </c>
      <c r="R268" s="74"/>
      <c r="U268" s="11">
        <v>0.0</v>
      </c>
      <c r="Y268" s="74" t="s">
        <v>47</v>
      </c>
      <c r="Z268" s="11">
        <v>1.0</v>
      </c>
      <c r="AB268" s="74" t="s">
        <v>47</v>
      </c>
      <c r="AC268" s="11">
        <v>1.0</v>
      </c>
      <c r="AD268" s="74" t="s">
        <v>82</v>
      </c>
      <c r="AE268" s="11">
        <v>2.0</v>
      </c>
      <c r="AF268" s="11">
        <v>3.0</v>
      </c>
      <c r="AG268" s="11">
        <v>3.0</v>
      </c>
    </row>
    <row r="269">
      <c r="A269" s="74" t="s">
        <v>131</v>
      </c>
      <c r="B269" s="11">
        <v>1.0</v>
      </c>
      <c r="D269" s="74" t="s">
        <v>640</v>
      </c>
      <c r="E269" s="11">
        <v>1.0</v>
      </c>
      <c r="F269" s="74"/>
      <c r="I269" s="11">
        <v>1.0</v>
      </c>
      <c r="M269" s="74" t="s">
        <v>131</v>
      </c>
      <c r="N269" s="11">
        <v>1.0</v>
      </c>
      <c r="P269" s="74" t="s">
        <v>640</v>
      </c>
      <c r="Q269" s="11">
        <v>1.0</v>
      </c>
      <c r="R269" s="74" t="s">
        <v>77</v>
      </c>
      <c r="S269" s="11">
        <v>2.0</v>
      </c>
      <c r="U269" s="11">
        <v>2.0</v>
      </c>
      <c r="Y269" s="74" t="s">
        <v>131</v>
      </c>
      <c r="Z269" s="11">
        <v>1.0</v>
      </c>
      <c r="AB269" s="74" t="s">
        <v>640</v>
      </c>
      <c r="AD269" s="74"/>
      <c r="AG269" s="11">
        <v>0.0</v>
      </c>
    </row>
    <row r="270">
      <c r="A270" s="74" t="s">
        <v>598</v>
      </c>
      <c r="B270" s="11">
        <v>1.0</v>
      </c>
      <c r="D270" s="74" t="s">
        <v>642</v>
      </c>
      <c r="E270" s="11">
        <v>1.0</v>
      </c>
      <c r="F270" s="74" t="s">
        <v>55</v>
      </c>
      <c r="G270" s="11">
        <v>2.0</v>
      </c>
      <c r="I270" s="11">
        <v>2.0</v>
      </c>
      <c r="M270" s="74" t="s">
        <v>598</v>
      </c>
      <c r="N270" s="11">
        <v>1.0</v>
      </c>
      <c r="P270" s="74" t="s">
        <v>642</v>
      </c>
      <c r="Q270" s="11">
        <v>1.0</v>
      </c>
      <c r="R270" s="74"/>
      <c r="U270" s="11">
        <v>1.0</v>
      </c>
      <c r="Y270" s="74" t="s">
        <v>598</v>
      </c>
      <c r="Z270" s="11">
        <v>1.0</v>
      </c>
      <c r="AB270" s="74" t="s">
        <v>642</v>
      </c>
      <c r="AC270" s="11">
        <v>1.0</v>
      </c>
      <c r="AD270" s="74"/>
      <c r="AG270" s="11">
        <v>1.0</v>
      </c>
    </row>
    <row r="271">
      <c r="A271" s="74" t="s">
        <v>129</v>
      </c>
      <c r="D271" s="74" t="s">
        <v>47</v>
      </c>
      <c r="F271" s="74"/>
      <c r="I271" s="11">
        <v>0.0</v>
      </c>
      <c r="M271" s="74" t="s">
        <v>129</v>
      </c>
      <c r="N271" s="11">
        <v>1.0</v>
      </c>
      <c r="P271" s="74" t="s">
        <v>47</v>
      </c>
      <c r="R271" s="74"/>
      <c r="U271" s="11">
        <v>0.0</v>
      </c>
      <c r="Y271" s="74" t="s">
        <v>129</v>
      </c>
      <c r="Z271" s="11">
        <v>1.0</v>
      </c>
      <c r="AB271" s="74" t="s">
        <v>47</v>
      </c>
      <c r="AC271" s="11">
        <v>1.0</v>
      </c>
      <c r="AD271" s="74" t="s">
        <v>77</v>
      </c>
      <c r="AE271" s="11">
        <v>2.0</v>
      </c>
      <c r="AG271" s="11">
        <v>2.0</v>
      </c>
    </row>
    <row r="272">
      <c r="A272" s="74" t="s">
        <v>460</v>
      </c>
      <c r="D272" s="74" t="s">
        <v>460</v>
      </c>
      <c r="F272" s="74"/>
      <c r="I272" s="11">
        <v>0.0</v>
      </c>
      <c r="M272" s="74" t="s">
        <v>460</v>
      </c>
      <c r="N272" s="11">
        <v>1.0</v>
      </c>
      <c r="P272" s="74" t="s">
        <v>460</v>
      </c>
      <c r="Q272" s="11">
        <v>1.0</v>
      </c>
      <c r="R272" s="74"/>
      <c r="U272" s="11">
        <v>1.0</v>
      </c>
      <c r="Y272" s="74" t="s">
        <v>460</v>
      </c>
      <c r="Z272" s="11">
        <v>1.0</v>
      </c>
      <c r="AB272" s="74" t="s">
        <v>460</v>
      </c>
      <c r="AC272" s="11">
        <v>1.0</v>
      </c>
      <c r="AD272" s="74" t="s">
        <v>77</v>
      </c>
      <c r="AE272" s="11">
        <v>2.0</v>
      </c>
      <c r="AG272" s="11">
        <v>2.0</v>
      </c>
    </row>
    <row r="273">
      <c r="A273" s="74" t="s">
        <v>47</v>
      </c>
      <c r="D273" s="74" t="s">
        <v>47</v>
      </c>
      <c r="F273" s="74"/>
      <c r="I273" s="11">
        <v>0.0</v>
      </c>
      <c r="M273" s="74" t="s">
        <v>47</v>
      </c>
      <c r="N273" s="11">
        <v>2.0</v>
      </c>
      <c r="P273" s="74" t="s">
        <v>47</v>
      </c>
      <c r="R273" s="74"/>
      <c r="U273" s="11">
        <v>0.0</v>
      </c>
      <c r="Y273" s="74" t="s">
        <v>47</v>
      </c>
      <c r="Z273" s="11">
        <v>1.0</v>
      </c>
      <c r="AB273" s="74" t="s">
        <v>47</v>
      </c>
      <c r="AC273" s="11">
        <v>1.0</v>
      </c>
      <c r="AD273" s="74" t="s">
        <v>209</v>
      </c>
      <c r="AE273" s="11">
        <v>2.0</v>
      </c>
      <c r="AF273" s="11">
        <v>3.0</v>
      </c>
      <c r="AG273" s="11">
        <v>3.0</v>
      </c>
    </row>
    <row r="274">
      <c r="A274" s="74" t="s">
        <v>648</v>
      </c>
      <c r="D274" s="74" t="s">
        <v>649</v>
      </c>
      <c r="F274" s="74"/>
      <c r="I274" s="11">
        <v>0.0</v>
      </c>
      <c r="M274" s="74" t="s">
        <v>648</v>
      </c>
      <c r="N274" s="11">
        <v>1.0</v>
      </c>
      <c r="P274" s="74" t="s">
        <v>649</v>
      </c>
      <c r="Q274" s="11">
        <v>1.0</v>
      </c>
      <c r="R274" s="74" t="s">
        <v>42</v>
      </c>
      <c r="U274" s="11">
        <v>1.0</v>
      </c>
      <c r="Y274" s="74" t="s">
        <v>648</v>
      </c>
      <c r="Z274" s="11">
        <v>2.0</v>
      </c>
      <c r="AB274" s="74" t="s">
        <v>649</v>
      </c>
      <c r="AD274" s="74"/>
      <c r="AG274" s="11">
        <v>0.0</v>
      </c>
    </row>
    <row r="275">
      <c r="A275" s="74" t="s">
        <v>651</v>
      </c>
      <c r="B275" s="11">
        <v>1.0</v>
      </c>
      <c r="D275" s="74" t="s">
        <v>652</v>
      </c>
      <c r="E275" s="11">
        <v>1.0</v>
      </c>
      <c r="F275" s="74"/>
      <c r="I275" s="11">
        <v>1.0</v>
      </c>
      <c r="M275" s="74" t="s">
        <v>651</v>
      </c>
      <c r="N275" s="11">
        <v>2.0</v>
      </c>
      <c r="P275" s="74" t="s">
        <v>652</v>
      </c>
      <c r="R275" s="74"/>
      <c r="U275" s="11">
        <v>0.0</v>
      </c>
      <c r="Y275" s="74" t="s">
        <v>651</v>
      </c>
      <c r="Z275" s="11">
        <v>1.0</v>
      </c>
      <c r="AB275" s="74" t="s">
        <v>652</v>
      </c>
      <c r="AD275" s="74" t="s">
        <v>209</v>
      </c>
      <c r="AE275" s="11">
        <v>2.0</v>
      </c>
      <c r="AF275" s="11">
        <v>3.0</v>
      </c>
      <c r="AG275" s="11">
        <v>3.0</v>
      </c>
    </row>
    <row r="276">
      <c r="A276" s="74" t="s">
        <v>47</v>
      </c>
      <c r="D276" s="74" t="s">
        <v>47</v>
      </c>
      <c r="F276" s="74"/>
      <c r="I276" s="11">
        <v>0.0</v>
      </c>
      <c r="M276" s="74" t="s">
        <v>47</v>
      </c>
      <c r="N276" s="11">
        <v>2.0</v>
      </c>
      <c r="P276" s="74" t="s">
        <v>47</v>
      </c>
      <c r="R276" s="74"/>
      <c r="U276" s="11">
        <v>0.0</v>
      </c>
      <c r="Y276" s="74" t="s">
        <v>47</v>
      </c>
      <c r="Z276" s="11">
        <v>1.0</v>
      </c>
      <c r="AB276" s="74" t="s">
        <v>47</v>
      </c>
      <c r="AC276" s="11">
        <v>1.0</v>
      </c>
      <c r="AD276" s="74" t="s">
        <v>209</v>
      </c>
      <c r="AE276" s="11">
        <v>2.0</v>
      </c>
      <c r="AF276" s="11">
        <v>3.0</v>
      </c>
      <c r="AG276" s="11">
        <v>3.0</v>
      </c>
    </row>
    <row r="277">
      <c r="A277" s="74" t="s">
        <v>129</v>
      </c>
      <c r="D277" s="74" t="s">
        <v>129</v>
      </c>
      <c r="F277" s="74"/>
      <c r="I277" s="11">
        <v>0.0</v>
      </c>
      <c r="M277" s="74" t="s">
        <v>129</v>
      </c>
      <c r="N277" s="11">
        <v>1.0</v>
      </c>
      <c r="P277" s="74" t="s">
        <v>129</v>
      </c>
      <c r="Q277" s="11">
        <v>1.0</v>
      </c>
      <c r="R277" s="74"/>
      <c r="U277" s="11">
        <v>1.0</v>
      </c>
      <c r="Y277" s="74" t="s">
        <v>129</v>
      </c>
      <c r="Z277" s="11">
        <v>1.0</v>
      </c>
      <c r="AB277" s="74" t="s">
        <v>129</v>
      </c>
      <c r="AC277" s="11">
        <v>1.0</v>
      </c>
      <c r="AD277" s="74" t="s">
        <v>77</v>
      </c>
      <c r="AE277" s="11">
        <v>2.0</v>
      </c>
      <c r="AG277" s="11">
        <v>2.0</v>
      </c>
    </row>
    <row r="278">
      <c r="A278" s="74" t="s">
        <v>47</v>
      </c>
      <c r="D278" s="74" t="s">
        <v>47</v>
      </c>
      <c r="F278" s="74"/>
      <c r="I278" s="11">
        <v>0.0</v>
      </c>
      <c r="M278" s="74" t="s">
        <v>47</v>
      </c>
      <c r="N278" s="11">
        <v>2.0</v>
      </c>
      <c r="P278" s="74" t="s">
        <v>47</v>
      </c>
      <c r="R278" s="74"/>
      <c r="U278" s="11">
        <v>0.0</v>
      </c>
      <c r="Y278" s="74" t="s">
        <v>47</v>
      </c>
      <c r="Z278" s="11">
        <v>1.0</v>
      </c>
      <c r="AB278" s="74" t="s">
        <v>47</v>
      </c>
      <c r="AC278" s="11">
        <v>1.0</v>
      </c>
      <c r="AD278" s="74" t="s">
        <v>55</v>
      </c>
      <c r="AE278" s="11">
        <v>2.0</v>
      </c>
      <c r="AG278" s="11">
        <v>2.0</v>
      </c>
    </row>
    <row r="279">
      <c r="A279" s="74" t="s">
        <v>66</v>
      </c>
      <c r="B279" s="11">
        <v>1.0</v>
      </c>
      <c r="D279" s="74" t="s">
        <v>41</v>
      </c>
      <c r="F279" s="74"/>
      <c r="I279" s="11">
        <v>0.0</v>
      </c>
      <c r="M279" s="74" t="s">
        <v>66</v>
      </c>
      <c r="N279" s="11">
        <v>1.0</v>
      </c>
      <c r="P279" s="74" t="s">
        <v>41</v>
      </c>
      <c r="Q279" s="11">
        <v>1.0</v>
      </c>
      <c r="R279" s="74" t="s">
        <v>42</v>
      </c>
      <c r="U279" s="11">
        <v>1.0</v>
      </c>
      <c r="Y279" s="74" t="s">
        <v>66</v>
      </c>
      <c r="Z279" s="11">
        <v>2.0</v>
      </c>
      <c r="AB279" s="74" t="s">
        <v>41</v>
      </c>
      <c r="AD279" s="74"/>
      <c r="AG279" s="11">
        <v>0.0</v>
      </c>
    </row>
    <row r="280">
      <c r="A280" s="74" t="s">
        <v>129</v>
      </c>
      <c r="D280" s="74" t="s">
        <v>129</v>
      </c>
      <c r="F280" s="74"/>
      <c r="I280" s="11">
        <v>0.0</v>
      </c>
      <c r="M280" s="74" t="s">
        <v>129</v>
      </c>
      <c r="N280" s="11">
        <v>1.0</v>
      </c>
      <c r="P280" s="74" t="s">
        <v>129</v>
      </c>
      <c r="Q280" s="11">
        <v>1.0</v>
      </c>
      <c r="R280" s="74"/>
      <c r="U280" s="11">
        <v>1.0</v>
      </c>
      <c r="Y280" s="74" t="s">
        <v>129</v>
      </c>
      <c r="Z280" s="11">
        <v>1.0</v>
      </c>
      <c r="AB280" s="74" t="s">
        <v>129</v>
      </c>
      <c r="AC280" s="11">
        <v>1.0</v>
      </c>
      <c r="AD280" s="74" t="s">
        <v>77</v>
      </c>
      <c r="AE280" s="11">
        <v>2.0</v>
      </c>
      <c r="AG280" s="11">
        <v>2.0</v>
      </c>
    </row>
    <row r="281">
      <c r="A281" s="74" t="s">
        <v>660</v>
      </c>
      <c r="B281" s="11">
        <v>1.0</v>
      </c>
      <c r="D281" s="74" t="s">
        <v>169</v>
      </c>
      <c r="E281" s="11">
        <v>1.0</v>
      </c>
      <c r="F281" s="74"/>
      <c r="I281" s="11">
        <v>1.0</v>
      </c>
      <c r="M281" s="74" t="s">
        <v>660</v>
      </c>
      <c r="N281" s="11">
        <v>2.0</v>
      </c>
      <c r="P281" s="74" t="s">
        <v>169</v>
      </c>
      <c r="Q281" s="11">
        <v>1.0</v>
      </c>
      <c r="R281" s="74" t="s">
        <v>42</v>
      </c>
      <c r="U281" s="11">
        <v>1.0</v>
      </c>
      <c r="Y281" s="74" t="s">
        <v>660</v>
      </c>
      <c r="Z281" s="11">
        <v>2.0</v>
      </c>
      <c r="AB281" s="74" t="s">
        <v>169</v>
      </c>
      <c r="AD281" s="74"/>
      <c r="AG281" s="11">
        <v>0.0</v>
      </c>
    </row>
    <row r="282">
      <c r="A282" s="74" t="s">
        <v>536</v>
      </c>
      <c r="B282" s="11">
        <v>1.0</v>
      </c>
      <c r="D282" s="74" t="s">
        <v>555</v>
      </c>
      <c r="E282" s="11">
        <v>1.0</v>
      </c>
      <c r="F282" s="74" t="s">
        <v>82</v>
      </c>
      <c r="G282" s="11">
        <v>2.0</v>
      </c>
      <c r="H282" s="11">
        <v>3.0</v>
      </c>
      <c r="I282" s="11">
        <v>3.0</v>
      </c>
      <c r="M282" s="74" t="s">
        <v>536</v>
      </c>
      <c r="N282" s="11">
        <v>1.0</v>
      </c>
      <c r="P282" s="74" t="s">
        <v>555</v>
      </c>
      <c r="R282" s="74"/>
      <c r="U282" s="11">
        <v>0.0</v>
      </c>
      <c r="Y282" s="74" t="s">
        <v>536</v>
      </c>
      <c r="Z282" s="11">
        <v>1.0</v>
      </c>
      <c r="AB282" s="74" t="s">
        <v>555</v>
      </c>
      <c r="AC282" s="11">
        <v>1.0</v>
      </c>
      <c r="AD282" s="74"/>
      <c r="AG282" s="11">
        <v>1.0</v>
      </c>
    </row>
    <row r="283">
      <c r="A283" s="74" t="s">
        <v>664</v>
      </c>
      <c r="B283" s="11">
        <v>1.0</v>
      </c>
      <c r="D283" s="74" t="s">
        <v>47</v>
      </c>
      <c r="F283" s="74"/>
      <c r="I283" s="11">
        <v>0.0</v>
      </c>
      <c r="M283" s="74" t="s">
        <v>664</v>
      </c>
      <c r="N283" s="11">
        <v>1.0</v>
      </c>
      <c r="P283" s="74" t="s">
        <v>47</v>
      </c>
      <c r="R283" s="74"/>
      <c r="U283" s="11">
        <v>0.0</v>
      </c>
      <c r="Y283" s="74" t="s">
        <v>664</v>
      </c>
      <c r="Z283" s="11">
        <v>1.0</v>
      </c>
      <c r="AB283" s="74" t="s">
        <v>47</v>
      </c>
      <c r="AC283" s="11">
        <v>1.0</v>
      </c>
      <c r="AD283" s="74" t="s">
        <v>82</v>
      </c>
      <c r="AE283" s="11">
        <v>2.0</v>
      </c>
      <c r="AF283" s="11">
        <v>3.0</v>
      </c>
      <c r="AG283" s="11">
        <v>3.0</v>
      </c>
    </row>
    <row r="284">
      <c r="A284" s="74" t="s">
        <v>220</v>
      </c>
      <c r="B284" s="11">
        <v>1.0</v>
      </c>
      <c r="D284" s="74" t="s">
        <v>666</v>
      </c>
      <c r="E284" s="11">
        <v>1.0</v>
      </c>
      <c r="F284" s="74"/>
      <c r="I284" s="11">
        <v>1.0</v>
      </c>
      <c r="M284" s="74" t="s">
        <v>220</v>
      </c>
      <c r="N284" s="11">
        <v>1.0</v>
      </c>
      <c r="P284" s="74" t="s">
        <v>666</v>
      </c>
      <c r="Q284" s="11">
        <v>1.0</v>
      </c>
      <c r="R284" s="74" t="s">
        <v>77</v>
      </c>
      <c r="S284" s="11">
        <v>2.0</v>
      </c>
      <c r="U284" s="11">
        <v>2.0</v>
      </c>
      <c r="Y284" s="74" t="s">
        <v>220</v>
      </c>
      <c r="Z284" s="11">
        <v>2.0</v>
      </c>
      <c r="AB284" s="74" t="s">
        <v>666</v>
      </c>
      <c r="AD284" s="74"/>
      <c r="AG284" s="11">
        <v>0.0</v>
      </c>
    </row>
    <row r="285">
      <c r="A285" s="74" t="s">
        <v>131</v>
      </c>
      <c r="B285" s="11">
        <v>1.0</v>
      </c>
      <c r="D285" s="74" t="s">
        <v>87</v>
      </c>
      <c r="E285" s="11">
        <v>1.0</v>
      </c>
      <c r="F285" s="74"/>
      <c r="I285" s="11">
        <v>1.0</v>
      </c>
      <c r="M285" s="74" t="s">
        <v>131</v>
      </c>
      <c r="N285" s="11">
        <v>1.0</v>
      </c>
      <c r="P285" s="74" t="s">
        <v>87</v>
      </c>
      <c r="Q285" s="11">
        <v>1.0</v>
      </c>
      <c r="R285" s="74"/>
      <c r="U285" s="11">
        <v>1.0</v>
      </c>
      <c r="Y285" s="74" t="s">
        <v>131</v>
      </c>
      <c r="Z285" s="11">
        <v>1.0</v>
      </c>
      <c r="AB285" s="74" t="s">
        <v>87</v>
      </c>
      <c r="AC285" s="11">
        <v>1.0</v>
      </c>
      <c r="AD285" s="74" t="s">
        <v>42</v>
      </c>
      <c r="AG285" s="11">
        <v>1.0</v>
      </c>
    </row>
    <row r="286">
      <c r="A286" s="74" t="s">
        <v>126</v>
      </c>
      <c r="B286" s="11">
        <v>1.0</v>
      </c>
      <c r="D286" s="74" t="s">
        <v>235</v>
      </c>
      <c r="E286" s="11">
        <v>1.0</v>
      </c>
      <c r="F286" s="74"/>
      <c r="I286" s="11">
        <v>1.0</v>
      </c>
      <c r="M286" s="74" t="s">
        <v>126</v>
      </c>
      <c r="N286" s="11">
        <v>1.0</v>
      </c>
      <c r="P286" s="74" t="s">
        <v>235</v>
      </c>
      <c r="Q286" s="11">
        <v>1.0</v>
      </c>
      <c r="R286" s="74" t="s">
        <v>42</v>
      </c>
      <c r="U286" s="11">
        <v>1.0</v>
      </c>
      <c r="Y286" s="74" t="s">
        <v>126</v>
      </c>
      <c r="Z286" s="11">
        <v>1.0</v>
      </c>
      <c r="AB286" s="74" t="s">
        <v>235</v>
      </c>
      <c r="AC286" s="11">
        <v>1.0</v>
      </c>
      <c r="AD286" s="74"/>
      <c r="AG286" s="11">
        <v>1.0</v>
      </c>
    </row>
    <row r="287">
      <c r="A287" s="74" t="s">
        <v>126</v>
      </c>
      <c r="B287" s="11">
        <v>1.0</v>
      </c>
      <c r="D287" s="74" t="s">
        <v>187</v>
      </c>
      <c r="E287" s="11">
        <v>1.0</v>
      </c>
      <c r="F287" s="74" t="s">
        <v>77</v>
      </c>
      <c r="G287" s="11">
        <v>2.0</v>
      </c>
      <c r="I287" s="11">
        <v>2.0</v>
      </c>
      <c r="M287" s="74" t="s">
        <v>126</v>
      </c>
      <c r="N287" s="11">
        <v>1.0</v>
      </c>
      <c r="P287" s="74" t="s">
        <v>187</v>
      </c>
      <c r="Q287" s="11">
        <v>1.0</v>
      </c>
      <c r="R287" s="74"/>
      <c r="U287" s="11">
        <v>1.0</v>
      </c>
      <c r="Y287" s="74" t="s">
        <v>126</v>
      </c>
      <c r="Z287" s="11">
        <v>1.0</v>
      </c>
      <c r="AB287" s="74" t="s">
        <v>187</v>
      </c>
      <c r="AC287" s="11">
        <v>1.0</v>
      </c>
      <c r="AD287" s="74"/>
      <c r="AG287" s="11">
        <v>1.0</v>
      </c>
    </row>
    <row r="288">
      <c r="A288" s="74" t="s">
        <v>131</v>
      </c>
      <c r="B288" s="11">
        <v>1.0</v>
      </c>
      <c r="D288" s="74" t="s">
        <v>672</v>
      </c>
      <c r="F288" s="74"/>
      <c r="I288" s="11">
        <v>0.0</v>
      </c>
      <c r="M288" s="74" t="s">
        <v>131</v>
      </c>
      <c r="N288" s="11">
        <v>1.0</v>
      </c>
      <c r="P288" s="74" t="s">
        <v>672</v>
      </c>
      <c r="Q288" s="11">
        <v>1.0</v>
      </c>
      <c r="R288" s="74" t="s">
        <v>42</v>
      </c>
      <c r="U288" s="11">
        <v>1.0</v>
      </c>
      <c r="Y288" s="74" t="s">
        <v>131</v>
      </c>
      <c r="Z288" s="11">
        <v>1.0</v>
      </c>
      <c r="AB288" s="74" t="s">
        <v>672</v>
      </c>
      <c r="AD288" s="7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customWidth="1" hidden="1" min="7" max="7" width="13.5"/>
    <col customWidth="1" hidden="1" min="8" max="8" width="21.63"/>
    <col customWidth="1" hidden="1" min="9" max="9" width="27.25"/>
    <col customWidth="1" hidden="1" min="10" max="11" width="21.0"/>
    <col customWidth="1" min="12" max="12" width="23.88"/>
    <col customWidth="1" min="13" max="14" width="22.25"/>
    <col customWidth="1" min="15" max="15" width="25.75"/>
    <col customWidth="1" min="16" max="16" width="65.88"/>
    <col customWidth="1" min="17" max="17" width="54.13"/>
    <col customWidth="1" min="18" max="19" width="18.5"/>
    <col customWidth="1" min="20" max="20" width="16.5"/>
    <col customWidth="1" min="21" max="21" width="18.13"/>
    <col customWidth="1" min="22" max="22" width="17.25"/>
    <col customWidth="1" min="23" max="23" width="40.63"/>
    <col customWidth="1" min="24" max="24" width="25.25"/>
    <col customWidth="1" min="30" max="30" width="40.0"/>
    <col customWidth="1" min="35" max="35" width="36.13"/>
    <col customWidth="1" min="36" max="36" width="27.25"/>
    <col customWidth="1" min="37" max="37" width="25.75"/>
    <col customWidth="1" min="38" max="38" width="26.63"/>
    <col customWidth="1" min="39" max="39" width="25.75"/>
    <col customWidth="1" min="40" max="41" width="26.0"/>
  </cols>
  <sheetData>
    <row r="1">
      <c r="A1" s="74" t="s">
        <v>2</v>
      </c>
      <c r="B1" s="74" t="s">
        <v>3</v>
      </c>
      <c r="C1" s="74"/>
      <c r="D1" s="74" t="s">
        <v>4</v>
      </c>
      <c r="E1" s="74"/>
      <c r="F1" s="74" t="s">
        <v>5</v>
      </c>
      <c r="G1" s="74" t="s">
        <v>6</v>
      </c>
      <c r="H1" s="74" t="s">
        <v>7</v>
      </c>
      <c r="I1" s="74" t="s">
        <v>8</v>
      </c>
      <c r="J1" s="74"/>
      <c r="K1" s="74"/>
      <c r="L1" s="74" t="s">
        <v>9</v>
      </c>
      <c r="M1" s="74"/>
      <c r="N1" s="74" t="s">
        <v>10</v>
      </c>
      <c r="O1" s="74" t="s">
        <v>11</v>
      </c>
      <c r="P1" s="74" t="s">
        <v>12</v>
      </c>
      <c r="Q1" s="74" t="s">
        <v>13</v>
      </c>
      <c r="R1" s="74" t="s">
        <v>14</v>
      </c>
      <c r="S1" s="74"/>
      <c r="T1" s="74" t="s">
        <v>15</v>
      </c>
      <c r="U1" s="74" t="s">
        <v>16</v>
      </c>
      <c r="V1" s="74" t="s">
        <v>17</v>
      </c>
      <c r="W1" s="74" t="s">
        <v>18</v>
      </c>
      <c r="X1" s="74"/>
      <c r="Y1" s="74" t="s">
        <v>19</v>
      </c>
      <c r="Z1" s="74"/>
      <c r="AA1" s="74" t="s">
        <v>20</v>
      </c>
      <c r="AB1" s="74" t="s">
        <v>17</v>
      </c>
      <c r="AC1" s="73" t="s">
        <v>827</v>
      </c>
      <c r="AD1" s="74" t="s">
        <v>18</v>
      </c>
      <c r="AE1" s="74"/>
      <c r="AF1" s="74" t="s">
        <v>21</v>
      </c>
      <c r="AG1" s="74" t="s">
        <v>22</v>
      </c>
      <c r="AH1" s="74" t="s">
        <v>17</v>
      </c>
      <c r="AI1" s="74" t="s">
        <v>18</v>
      </c>
      <c r="AJ1" s="74" t="s">
        <v>23</v>
      </c>
      <c r="AK1" s="74" t="s">
        <v>24</v>
      </c>
      <c r="AL1" s="74" t="s">
        <v>25</v>
      </c>
      <c r="AM1" s="74" t="s">
        <v>26</v>
      </c>
      <c r="AN1" s="74" t="s">
        <v>27</v>
      </c>
      <c r="AO1" s="74" t="s">
        <v>28</v>
      </c>
    </row>
    <row r="2" hidden="1">
      <c r="A2" s="74" t="s">
        <v>29</v>
      </c>
      <c r="B2" s="74" t="s">
        <v>30</v>
      </c>
      <c r="C2" s="74">
        <f>if('Copy of Raw'!B2="below 18",1,IF('Copy of Raw'!B2="18-25",1,2))</f>
        <v>1</v>
      </c>
      <c r="D2" s="74" t="s">
        <v>31</v>
      </c>
      <c r="E2" s="74">
        <f t="shared" ref="E2:E267" si="1">if(D2="Student",1,2)</f>
        <v>1</v>
      </c>
      <c r="F2" s="74" t="s">
        <v>32</v>
      </c>
      <c r="G2" s="74" t="s">
        <v>33</v>
      </c>
      <c r="H2" s="74" t="s">
        <v>34</v>
      </c>
      <c r="I2" s="74" t="s">
        <v>35</v>
      </c>
      <c r="J2" s="73">
        <v>1.0</v>
      </c>
      <c r="K2" s="74">
        <f t="shared" ref="K2:K267" si="2">if(I2="Once a day",1,IF(I2="More than once a day",1,2))</f>
        <v>1</v>
      </c>
      <c r="L2" s="74" t="s">
        <v>36</v>
      </c>
      <c r="M2" s="74">
        <f t="shared" ref="M2:M267" si="3">if(L2="Once in a month",1,IF(L2="Twice in a month",1,2))</f>
        <v>1</v>
      </c>
      <c r="N2" s="74" t="s">
        <v>37</v>
      </c>
      <c r="O2" s="74" t="s">
        <v>38</v>
      </c>
      <c r="P2" s="74" t="s">
        <v>39</v>
      </c>
      <c r="Q2" s="74" t="s">
        <v>40</v>
      </c>
      <c r="R2" s="74" t="s">
        <v>41</v>
      </c>
      <c r="S2" s="74"/>
      <c r="T2" s="74" t="s">
        <v>42</v>
      </c>
      <c r="U2" s="74" t="s">
        <v>43</v>
      </c>
      <c r="V2" s="74" t="s">
        <v>44</v>
      </c>
      <c r="W2" s="74" t="s">
        <v>45</v>
      </c>
      <c r="X2" s="74">
        <f t="shared" ref="X2:X109" si="4">if(W2="Go to another shop and look for your own brand",1,IF(W2="Wait and delay the purchase till the brand is available",1,0))</f>
        <v>0</v>
      </c>
      <c r="Y2" s="74"/>
      <c r="Z2" s="74">
        <f t="shared" ref="Z2:Z10" si="5">if(Y2="4 times",1,IF(Y2="5 times",1,0))</f>
        <v>0</v>
      </c>
      <c r="AA2" s="74"/>
      <c r="AB2" s="74"/>
      <c r="AC2" s="74"/>
      <c r="AD2" s="74"/>
      <c r="AE2" s="74"/>
      <c r="AF2" s="74"/>
      <c r="AG2" s="74"/>
      <c r="AH2" s="74"/>
      <c r="AI2" s="74"/>
      <c r="AJ2" s="74" t="s">
        <v>46</v>
      </c>
      <c r="AK2" s="74" t="s">
        <v>41</v>
      </c>
      <c r="AL2" s="74" t="s">
        <v>47</v>
      </c>
      <c r="AM2" s="74" t="s">
        <v>47</v>
      </c>
      <c r="AN2" s="74" t="s">
        <v>48</v>
      </c>
      <c r="AO2" s="74" t="s">
        <v>48</v>
      </c>
    </row>
    <row r="3">
      <c r="A3" s="74" t="s">
        <v>29</v>
      </c>
      <c r="B3" s="74" t="s">
        <v>30</v>
      </c>
      <c r="C3" s="74">
        <f>if('Copy of Raw'!B3="below 18",1,IF('Copy of Raw'!B3="18-25",1,2))</f>
        <v>1</v>
      </c>
      <c r="D3" s="74" t="s">
        <v>31</v>
      </c>
      <c r="E3" s="74">
        <f t="shared" si="1"/>
        <v>1</v>
      </c>
      <c r="F3" s="74" t="s">
        <v>50</v>
      </c>
      <c r="G3" s="74" t="s">
        <v>33</v>
      </c>
      <c r="H3" s="74" t="s">
        <v>34</v>
      </c>
      <c r="I3" s="74" t="s">
        <v>51</v>
      </c>
      <c r="J3" s="73">
        <v>1.0</v>
      </c>
      <c r="K3" s="74">
        <f t="shared" si="2"/>
        <v>1</v>
      </c>
      <c r="L3" s="74" t="s">
        <v>36</v>
      </c>
      <c r="M3" s="74">
        <f t="shared" si="3"/>
        <v>1</v>
      </c>
      <c r="N3" s="74" t="s">
        <v>37</v>
      </c>
      <c r="O3" s="74" t="s">
        <v>52</v>
      </c>
      <c r="P3" s="74" t="s">
        <v>53</v>
      </c>
      <c r="Q3" s="74" t="s">
        <v>54</v>
      </c>
      <c r="R3" s="74" t="s">
        <v>47</v>
      </c>
      <c r="S3" s="74">
        <f>countif(R:R,R5)</f>
        <v>88</v>
      </c>
      <c r="T3" s="74"/>
      <c r="U3" s="74"/>
      <c r="V3" s="74"/>
      <c r="W3" s="74"/>
      <c r="X3" s="74">
        <f t="shared" si="4"/>
        <v>0</v>
      </c>
      <c r="Y3" s="74"/>
      <c r="Z3" s="74">
        <f t="shared" si="5"/>
        <v>0</v>
      </c>
      <c r="AA3" s="74"/>
      <c r="AB3" s="74"/>
      <c r="AC3" s="74"/>
      <c r="AD3" s="74"/>
      <c r="AE3" s="74"/>
      <c r="AF3" s="74" t="s">
        <v>55</v>
      </c>
      <c r="AG3" s="74" t="s">
        <v>56</v>
      </c>
      <c r="AH3" s="74" t="s">
        <v>44</v>
      </c>
      <c r="AI3" s="74" t="s">
        <v>45</v>
      </c>
      <c r="AJ3" s="74" t="s">
        <v>41</v>
      </c>
      <c r="AK3" s="74" t="s">
        <v>57</v>
      </c>
      <c r="AL3" s="74" t="s">
        <v>58</v>
      </c>
      <c r="AM3" s="74" t="s">
        <v>46</v>
      </c>
      <c r="AN3" s="74" t="s">
        <v>59</v>
      </c>
      <c r="AO3" s="74" t="s">
        <v>60</v>
      </c>
    </row>
    <row r="4">
      <c r="A4" s="74" t="s">
        <v>62</v>
      </c>
      <c r="B4" s="74" t="s">
        <v>30</v>
      </c>
      <c r="C4" s="74">
        <f>if('Copy of Raw'!B4="below 18",1,IF('Copy of Raw'!B4="18-25",1,2))</f>
        <v>1</v>
      </c>
      <c r="D4" s="74" t="s">
        <v>31</v>
      </c>
      <c r="E4" s="74">
        <f t="shared" si="1"/>
        <v>1</v>
      </c>
      <c r="F4" s="74" t="s">
        <v>32</v>
      </c>
      <c r="G4" s="74" t="s">
        <v>42</v>
      </c>
      <c r="H4" s="74" t="s">
        <v>34</v>
      </c>
      <c r="I4" s="74" t="s">
        <v>51</v>
      </c>
      <c r="J4" s="73">
        <v>2.0</v>
      </c>
      <c r="K4" s="74">
        <f t="shared" si="2"/>
        <v>1</v>
      </c>
      <c r="L4" s="74" t="s">
        <v>63</v>
      </c>
      <c r="M4" s="74">
        <f t="shared" si="3"/>
        <v>1</v>
      </c>
      <c r="N4" s="74" t="s">
        <v>64</v>
      </c>
      <c r="O4" s="74" t="s">
        <v>41</v>
      </c>
      <c r="P4" s="74" t="s">
        <v>65</v>
      </c>
      <c r="Q4" s="74" t="s">
        <v>66</v>
      </c>
      <c r="R4" s="74" t="s">
        <v>41</v>
      </c>
      <c r="S4" s="74">
        <f>countif(R:R,R4)</f>
        <v>118</v>
      </c>
      <c r="T4" s="74" t="s">
        <v>55</v>
      </c>
      <c r="U4" s="74" t="s">
        <v>67</v>
      </c>
      <c r="V4" s="74" t="s">
        <v>44</v>
      </c>
      <c r="W4" s="74" t="s">
        <v>68</v>
      </c>
      <c r="X4" s="74">
        <f t="shared" si="4"/>
        <v>1</v>
      </c>
      <c r="Y4" s="74"/>
      <c r="Z4" s="74">
        <f t="shared" si="5"/>
        <v>0</v>
      </c>
      <c r="AA4" s="74"/>
      <c r="AB4" s="74"/>
      <c r="AC4" s="74"/>
      <c r="AD4" s="74"/>
      <c r="AE4" s="74"/>
      <c r="AF4" s="74"/>
      <c r="AG4" s="74"/>
      <c r="AH4" s="74"/>
      <c r="AI4" s="74"/>
      <c r="AJ4" s="74" t="s">
        <v>41</v>
      </c>
      <c r="AK4" s="74" t="s">
        <v>48</v>
      </c>
      <c r="AL4" s="74" t="s">
        <v>46</v>
      </c>
      <c r="AM4" s="74" t="s">
        <v>41</v>
      </c>
      <c r="AN4" s="74" t="s">
        <v>41</v>
      </c>
      <c r="AO4" s="74" t="s">
        <v>41</v>
      </c>
    </row>
    <row r="5">
      <c r="A5" s="74" t="s">
        <v>62</v>
      </c>
      <c r="B5" s="74" t="s">
        <v>30</v>
      </c>
      <c r="C5" s="74">
        <f>if('Copy of Raw'!B5="below 18",1,IF('Copy of Raw'!B5="18-25",1,2))</f>
        <v>1</v>
      </c>
      <c r="D5" s="74" t="s">
        <v>31</v>
      </c>
      <c r="E5" s="74">
        <f t="shared" si="1"/>
        <v>1</v>
      </c>
      <c r="F5" s="74" t="s">
        <v>50</v>
      </c>
      <c r="G5" s="74" t="s">
        <v>55</v>
      </c>
      <c r="H5" s="74" t="s">
        <v>34</v>
      </c>
      <c r="I5" s="74" t="s">
        <v>35</v>
      </c>
      <c r="J5" s="73">
        <v>2.0</v>
      </c>
      <c r="K5" s="74">
        <f t="shared" si="2"/>
        <v>1</v>
      </c>
      <c r="L5" s="74" t="s">
        <v>36</v>
      </c>
      <c r="M5" s="74">
        <f t="shared" si="3"/>
        <v>1</v>
      </c>
      <c r="N5" s="74" t="s">
        <v>37</v>
      </c>
      <c r="O5" s="74" t="s">
        <v>70</v>
      </c>
      <c r="P5" s="74" t="s">
        <v>71</v>
      </c>
      <c r="Q5" s="74" t="s">
        <v>72</v>
      </c>
      <c r="R5" s="74" t="s">
        <v>52</v>
      </c>
      <c r="S5" s="74">
        <f>countif(R:R,R3)</f>
        <v>60</v>
      </c>
      <c r="T5" s="74"/>
      <c r="U5" s="74"/>
      <c r="V5" s="74"/>
      <c r="W5" s="74"/>
      <c r="X5" s="74">
        <f t="shared" si="4"/>
        <v>0</v>
      </c>
      <c r="Y5" s="74" t="s">
        <v>55</v>
      </c>
      <c r="Z5" s="74">
        <f t="shared" si="5"/>
        <v>0</v>
      </c>
      <c r="AA5" s="74" t="s">
        <v>73</v>
      </c>
      <c r="AB5" s="74" t="s">
        <v>74</v>
      </c>
      <c r="AC5" s="74"/>
      <c r="AD5" s="74" t="s">
        <v>45</v>
      </c>
      <c r="AE5" s="74">
        <f>if(AD5="Go to another shop and look for your own brand",1,IF(AD5="Wait and delay the purchase till the brand is available",1,2))</f>
        <v>2</v>
      </c>
      <c r="AF5" s="74"/>
      <c r="AG5" s="74"/>
      <c r="AH5" s="74"/>
      <c r="AI5" s="74"/>
      <c r="AJ5" s="74" t="s">
        <v>41</v>
      </c>
      <c r="AK5" s="74" t="s">
        <v>75</v>
      </c>
      <c r="AL5" s="74" t="s">
        <v>47</v>
      </c>
      <c r="AM5" s="74" t="s">
        <v>47</v>
      </c>
      <c r="AN5" s="74" t="s">
        <v>47</v>
      </c>
      <c r="AO5" s="74" t="s">
        <v>46</v>
      </c>
    </row>
    <row r="6">
      <c r="A6" s="74" t="s">
        <v>62</v>
      </c>
      <c r="B6" s="74" t="s">
        <v>30</v>
      </c>
      <c r="C6" s="74">
        <f>if('Copy of Raw'!B6="below 18",1,IF('Copy of Raw'!B6="18-25",1,2))</f>
        <v>1</v>
      </c>
      <c r="D6" s="74" t="s">
        <v>31</v>
      </c>
      <c r="E6" s="74">
        <f t="shared" si="1"/>
        <v>1</v>
      </c>
      <c r="F6" s="74" t="s">
        <v>50</v>
      </c>
      <c r="G6" s="74" t="s">
        <v>77</v>
      </c>
      <c r="H6" s="74" t="s">
        <v>34</v>
      </c>
      <c r="I6" s="74" t="s">
        <v>51</v>
      </c>
      <c r="J6" s="73">
        <v>2.0</v>
      </c>
      <c r="K6" s="74">
        <f t="shared" si="2"/>
        <v>1</v>
      </c>
      <c r="L6" s="74" t="s">
        <v>78</v>
      </c>
      <c r="M6" s="74">
        <f t="shared" si="3"/>
        <v>2</v>
      </c>
      <c r="N6" s="74" t="s">
        <v>37</v>
      </c>
      <c r="O6" s="74" t="s">
        <v>79</v>
      </c>
      <c r="P6" s="74" t="s">
        <v>80</v>
      </c>
      <c r="Q6" s="74" t="s">
        <v>81</v>
      </c>
      <c r="R6" s="74" t="s">
        <v>41</v>
      </c>
      <c r="S6" s="74"/>
      <c r="T6" s="74" t="s">
        <v>82</v>
      </c>
      <c r="U6" s="74" t="s">
        <v>83</v>
      </c>
      <c r="V6" s="74" t="s">
        <v>74</v>
      </c>
      <c r="W6" s="74" t="s">
        <v>68</v>
      </c>
      <c r="X6" s="74">
        <f t="shared" si="4"/>
        <v>1</v>
      </c>
      <c r="Y6" s="74"/>
      <c r="Z6" s="74">
        <f t="shared" si="5"/>
        <v>0</v>
      </c>
      <c r="AA6" s="74"/>
      <c r="AB6" s="74"/>
      <c r="AC6" s="74"/>
      <c r="AD6" s="74"/>
      <c r="AE6" s="74"/>
      <c r="AF6" s="74"/>
      <c r="AG6" s="74"/>
      <c r="AH6" s="74"/>
      <c r="AI6" s="74"/>
      <c r="AJ6" s="74" t="s">
        <v>41</v>
      </c>
      <c r="AK6" s="74" t="s">
        <v>41</v>
      </c>
      <c r="AL6" s="74" t="s">
        <v>41</v>
      </c>
      <c r="AM6" s="74" t="s">
        <v>41</v>
      </c>
      <c r="AN6" s="74" t="s">
        <v>41</v>
      </c>
      <c r="AO6" s="74" t="s">
        <v>41</v>
      </c>
    </row>
    <row r="7" hidden="1">
      <c r="A7" s="74" t="s">
        <v>62</v>
      </c>
      <c r="B7" s="74" t="s">
        <v>30</v>
      </c>
      <c r="C7" s="74">
        <f>if('Copy of Raw'!B7="below 18",1,IF('Copy of Raw'!B7="18-25",1,2))</f>
        <v>1</v>
      </c>
      <c r="D7" s="74" t="s">
        <v>85</v>
      </c>
      <c r="E7" s="74">
        <f t="shared" si="1"/>
        <v>2</v>
      </c>
      <c r="F7" s="74" t="s">
        <v>32</v>
      </c>
      <c r="G7" s="74" t="s">
        <v>42</v>
      </c>
      <c r="H7" s="74" t="s">
        <v>34</v>
      </c>
      <c r="I7" s="74" t="s">
        <v>51</v>
      </c>
      <c r="J7" s="73">
        <v>2.0</v>
      </c>
      <c r="K7" s="74">
        <f t="shared" si="2"/>
        <v>1</v>
      </c>
      <c r="L7" s="74" t="s">
        <v>86</v>
      </c>
      <c r="M7" s="74">
        <f t="shared" si="3"/>
        <v>2</v>
      </c>
      <c r="N7" s="74" t="s">
        <v>37</v>
      </c>
      <c r="O7" s="74" t="s">
        <v>38</v>
      </c>
      <c r="P7" s="74" t="s">
        <v>71</v>
      </c>
      <c r="Q7" s="74" t="s">
        <v>87</v>
      </c>
      <c r="R7" s="74" t="s">
        <v>52</v>
      </c>
      <c r="S7" s="74">
        <f>S3+S4+S5</f>
        <v>266</v>
      </c>
      <c r="T7" s="74"/>
      <c r="U7" s="74"/>
      <c r="V7" s="74"/>
      <c r="W7" s="74"/>
      <c r="X7" s="74">
        <f t="shared" si="4"/>
        <v>0</v>
      </c>
      <c r="Y7" s="74" t="s">
        <v>42</v>
      </c>
      <c r="Z7" s="74">
        <f t="shared" si="5"/>
        <v>0</v>
      </c>
      <c r="AA7" s="74" t="s">
        <v>88</v>
      </c>
      <c r="AB7" s="74" t="s">
        <v>44</v>
      </c>
      <c r="AC7" s="74"/>
      <c r="AD7" s="74" t="s">
        <v>45</v>
      </c>
      <c r="AE7" s="74">
        <f t="shared" ref="AE7:AE10" si="6">if(AD7="Go to another shop and look for your own brand",1,IF(AD7="Wait and delay the purchase till the brand is available",1,2))</f>
        <v>2</v>
      </c>
      <c r="AF7" s="74"/>
      <c r="AG7" s="74"/>
      <c r="AH7" s="74"/>
      <c r="AI7" s="74"/>
      <c r="AJ7" s="74" t="s">
        <v>48</v>
      </c>
      <c r="AK7" s="74" t="s">
        <v>47</v>
      </c>
      <c r="AL7" s="74" t="s">
        <v>46</v>
      </c>
      <c r="AM7" s="74" t="s">
        <v>47</v>
      </c>
      <c r="AN7" s="74" t="s">
        <v>47</v>
      </c>
      <c r="AO7" s="74" t="s">
        <v>47</v>
      </c>
    </row>
    <row r="8" hidden="1">
      <c r="A8" s="74" t="s">
        <v>29</v>
      </c>
      <c r="B8" s="74" t="s">
        <v>90</v>
      </c>
      <c r="C8" s="74">
        <f>if('Copy of Raw'!B8="below 18",1,IF('Copy of Raw'!B8="18-25",1,2))</f>
        <v>1</v>
      </c>
      <c r="D8" s="74" t="s">
        <v>31</v>
      </c>
      <c r="E8" s="74">
        <f t="shared" si="1"/>
        <v>1</v>
      </c>
      <c r="F8" s="74" t="s">
        <v>91</v>
      </c>
      <c r="G8" s="74" t="s">
        <v>55</v>
      </c>
      <c r="H8" s="74" t="s">
        <v>92</v>
      </c>
      <c r="I8" s="74" t="s">
        <v>35</v>
      </c>
      <c r="J8" s="73">
        <v>1.0</v>
      </c>
      <c r="K8" s="74">
        <f t="shared" si="2"/>
        <v>1</v>
      </c>
      <c r="L8" s="74" t="s">
        <v>36</v>
      </c>
      <c r="M8" s="74">
        <f t="shared" si="3"/>
        <v>1</v>
      </c>
      <c r="N8" s="74" t="s">
        <v>37</v>
      </c>
      <c r="O8" s="74" t="s">
        <v>93</v>
      </c>
      <c r="P8" s="74" t="s">
        <v>94</v>
      </c>
      <c r="Q8" s="74" t="s">
        <v>95</v>
      </c>
      <c r="R8" s="74" t="s">
        <v>52</v>
      </c>
      <c r="S8" s="74"/>
      <c r="T8" s="74"/>
      <c r="U8" s="74"/>
      <c r="V8" s="74"/>
      <c r="W8" s="74"/>
      <c r="X8" s="74">
        <f t="shared" si="4"/>
        <v>0</v>
      </c>
      <c r="Y8" s="74" t="s">
        <v>55</v>
      </c>
      <c r="Z8" s="74">
        <f t="shared" si="5"/>
        <v>0</v>
      </c>
      <c r="AA8" s="74" t="s">
        <v>43</v>
      </c>
      <c r="AB8" s="74" t="s">
        <v>44</v>
      </c>
      <c r="AC8" s="74"/>
      <c r="AD8" s="74" t="s">
        <v>68</v>
      </c>
      <c r="AE8" s="74">
        <f t="shared" si="6"/>
        <v>1</v>
      </c>
      <c r="AF8" s="74"/>
      <c r="AG8" s="74"/>
      <c r="AH8" s="74"/>
      <c r="AI8" s="74"/>
      <c r="AJ8" s="74" t="s">
        <v>96</v>
      </c>
      <c r="AK8" s="74" t="s">
        <v>75</v>
      </c>
      <c r="AL8" s="74" t="s">
        <v>97</v>
      </c>
      <c r="AM8" s="74" t="s">
        <v>57</v>
      </c>
      <c r="AN8" s="74" t="s">
        <v>97</v>
      </c>
      <c r="AO8" s="74" t="s">
        <v>98</v>
      </c>
    </row>
    <row r="9" hidden="1">
      <c r="A9" s="74" t="s">
        <v>62</v>
      </c>
      <c r="B9" s="74" t="s">
        <v>100</v>
      </c>
      <c r="C9" s="74">
        <f>if('Copy of Raw'!B9="below 18",1,IF('Copy of Raw'!B9="18-25",1,2))</f>
        <v>2</v>
      </c>
      <c r="D9" s="74" t="s">
        <v>85</v>
      </c>
      <c r="E9" s="74">
        <f t="shared" si="1"/>
        <v>2</v>
      </c>
      <c r="F9" s="74" t="s">
        <v>50</v>
      </c>
      <c r="G9" s="74" t="s">
        <v>55</v>
      </c>
      <c r="H9" s="74" t="s">
        <v>34</v>
      </c>
      <c r="I9" s="74" t="s">
        <v>51</v>
      </c>
      <c r="J9" s="73">
        <v>2.0</v>
      </c>
      <c r="K9" s="74">
        <f t="shared" si="2"/>
        <v>1</v>
      </c>
      <c r="L9" s="74" t="s">
        <v>36</v>
      </c>
      <c r="M9" s="74">
        <f t="shared" si="3"/>
        <v>1</v>
      </c>
      <c r="N9" s="74" t="s">
        <v>37</v>
      </c>
      <c r="O9" s="74" t="s">
        <v>101</v>
      </c>
      <c r="P9" s="74" t="s">
        <v>102</v>
      </c>
      <c r="Q9" s="74" t="s">
        <v>66</v>
      </c>
      <c r="R9" s="74" t="s">
        <v>52</v>
      </c>
      <c r="S9" s="74"/>
      <c r="T9" s="74"/>
      <c r="U9" s="74"/>
      <c r="V9" s="74"/>
      <c r="W9" s="74"/>
      <c r="X9" s="74">
        <f t="shared" si="4"/>
        <v>0</v>
      </c>
      <c r="Y9" s="74" t="s">
        <v>82</v>
      </c>
      <c r="Z9" s="74">
        <f t="shared" si="5"/>
        <v>1</v>
      </c>
      <c r="AA9" s="74" t="s">
        <v>43</v>
      </c>
      <c r="AB9" s="74" t="s">
        <v>44</v>
      </c>
      <c r="AC9" s="74"/>
      <c r="AD9" s="74" t="s">
        <v>45</v>
      </c>
      <c r="AE9" s="74">
        <f t="shared" si="6"/>
        <v>2</v>
      </c>
      <c r="AF9" s="74"/>
      <c r="AG9" s="74"/>
      <c r="AH9" s="74"/>
      <c r="AI9" s="74"/>
      <c r="AJ9" s="74" t="s">
        <v>48</v>
      </c>
      <c r="AK9" s="74" t="s">
        <v>48</v>
      </c>
      <c r="AL9" s="74" t="s">
        <v>48</v>
      </c>
      <c r="AM9" s="74" t="s">
        <v>48</v>
      </c>
      <c r="AN9" s="74" t="s">
        <v>48</v>
      </c>
      <c r="AO9" s="74" t="s">
        <v>48</v>
      </c>
    </row>
    <row r="10" hidden="1">
      <c r="A10" s="74" t="s">
        <v>62</v>
      </c>
      <c r="B10" s="74" t="s">
        <v>30</v>
      </c>
      <c r="C10" s="74">
        <f>if('Copy of Raw'!B10="below 18",1,IF('Copy of Raw'!B10="18-25",1,2))</f>
        <v>1</v>
      </c>
      <c r="D10" s="74" t="s">
        <v>31</v>
      </c>
      <c r="E10" s="74">
        <f t="shared" si="1"/>
        <v>1</v>
      </c>
      <c r="F10" s="74" t="s">
        <v>50</v>
      </c>
      <c r="G10" s="74" t="s">
        <v>77</v>
      </c>
      <c r="H10" s="74" t="s">
        <v>34</v>
      </c>
      <c r="I10" s="74" t="s">
        <v>104</v>
      </c>
      <c r="J10" s="73">
        <v>2.0</v>
      </c>
      <c r="K10" s="74">
        <f t="shared" si="2"/>
        <v>2</v>
      </c>
      <c r="L10" s="74" t="s">
        <v>86</v>
      </c>
      <c r="M10" s="74">
        <f t="shared" si="3"/>
        <v>2</v>
      </c>
      <c r="N10" s="74" t="s">
        <v>105</v>
      </c>
      <c r="O10" s="74" t="s">
        <v>106</v>
      </c>
      <c r="P10" s="74" t="s">
        <v>107</v>
      </c>
      <c r="Q10" s="74" t="s">
        <v>108</v>
      </c>
      <c r="R10" s="74" t="s">
        <v>52</v>
      </c>
      <c r="S10" s="74"/>
      <c r="T10" s="74"/>
      <c r="U10" s="74"/>
      <c r="V10" s="74"/>
      <c r="W10" s="74"/>
      <c r="X10" s="74">
        <f t="shared" si="4"/>
        <v>0</v>
      </c>
      <c r="Y10" s="74" t="s">
        <v>55</v>
      </c>
      <c r="Z10" s="74">
        <f t="shared" si="5"/>
        <v>0</v>
      </c>
      <c r="AA10" s="74" t="s">
        <v>88</v>
      </c>
      <c r="AB10" s="74" t="s">
        <v>74</v>
      </c>
      <c r="AC10" s="74"/>
      <c r="AD10" s="74" t="s">
        <v>45</v>
      </c>
      <c r="AE10" s="74">
        <f t="shared" si="6"/>
        <v>2</v>
      </c>
      <c r="AF10" s="74"/>
      <c r="AG10" s="74"/>
      <c r="AH10" s="74"/>
      <c r="AI10" s="74"/>
      <c r="AJ10" s="74" t="s">
        <v>48</v>
      </c>
      <c r="AK10" s="74" t="s">
        <v>48</v>
      </c>
      <c r="AL10" s="74" t="s">
        <v>109</v>
      </c>
      <c r="AM10" s="74" t="s">
        <v>48</v>
      </c>
      <c r="AN10" s="74" t="s">
        <v>109</v>
      </c>
      <c r="AO10" s="74" t="s">
        <v>48</v>
      </c>
    </row>
    <row r="11">
      <c r="A11" s="74" t="s">
        <v>62</v>
      </c>
      <c r="B11" s="74" t="s">
        <v>30</v>
      </c>
      <c r="C11" s="74">
        <f>if('Copy of Raw'!B11="below 18",1,IF('Copy of Raw'!B11="18-25",1,2))</f>
        <v>1</v>
      </c>
      <c r="D11" s="74" t="s">
        <v>85</v>
      </c>
      <c r="E11" s="74">
        <f t="shared" si="1"/>
        <v>2</v>
      </c>
      <c r="F11" s="74" t="s">
        <v>50</v>
      </c>
      <c r="G11" s="74" t="s">
        <v>55</v>
      </c>
      <c r="H11" s="74" t="s">
        <v>34</v>
      </c>
      <c r="I11" s="74" t="s">
        <v>51</v>
      </c>
      <c r="J11" s="73">
        <v>2.0</v>
      </c>
      <c r="K11" s="74">
        <f t="shared" si="2"/>
        <v>1</v>
      </c>
      <c r="L11" s="74" t="s">
        <v>78</v>
      </c>
      <c r="M11" s="74">
        <f t="shared" si="3"/>
        <v>2</v>
      </c>
      <c r="N11" s="74" t="s">
        <v>37</v>
      </c>
      <c r="O11" s="74" t="s">
        <v>111</v>
      </c>
      <c r="P11" s="74" t="s">
        <v>112</v>
      </c>
      <c r="Q11" s="74" t="s">
        <v>41</v>
      </c>
      <c r="R11" s="74" t="s">
        <v>41</v>
      </c>
      <c r="S11" s="74"/>
      <c r="T11" s="74" t="s">
        <v>82</v>
      </c>
      <c r="U11" s="74" t="s">
        <v>43</v>
      </c>
      <c r="V11" s="74" t="s">
        <v>74</v>
      </c>
      <c r="W11" s="74" t="s">
        <v>68</v>
      </c>
      <c r="X11" s="74">
        <f t="shared" si="4"/>
        <v>1</v>
      </c>
      <c r="Y11" s="74"/>
      <c r="Z11" s="73">
        <v>1.0</v>
      </c>
      <c r="AA11" s="74"/>
      <c r="AB11" s="74"/>
      <c r="AC11" s="74"/>
      <c r="AD11" s="74"/>
      <c r="AE11" s="74"/>
      <c r="AF11" s="74"/>
      <c r="AG11" s="74"/>
      <c r="AH11" s="74"/>
      <c r="AI11" s="74"/>
      <c r="AJ11" s="74" t="s">
        <v>41</v>
      </c>
      <c r="AK11" s="74" t="s">
        <v>41</v>
      </c>
      <c r="AL11" s="74" t="s">
        <v>41</v>
      </c>
      <c r="AM11" s="74" t="s">
        <v>41</v>
      </c>
      <c r="AN11" s="74" t="s">
        <v>41</v>
      </c>
      <c r="AO11" s="74" t="s">
        <v>41</v>
      </c>
    </row>
    <row r="12" hidden="1">
      <c r="A12" s="74" t="s">
        <v>62</v>
      </c>
      <c r="B12" s="74" t="s">
        <v>30</v>
      </c>
      <c r="C12" s="74">
        <f>if('Copy of Raw'!B12="below 18",1,IF('Copy of Raw'!B12="18-25",1,2))</f>
        <v>1</v>
      </c>
      <c r="D12" s="74" t="s">
        <v>31</v>
      </c>
      <c r="E12" s="74">
        <f t="shared" si="1"/>
        <v>1</v>
      </c>
      <c r="F12" s="74" t="s">
        <v>32</v>
      </c>
      <c r="G12" s="74" t="s">
        <v>55</v>
      </c>
      <c r="H12" s="74" t="s">
        <v>34</v>
      </c>
      <c r="I12" s="74" t="s">
        <v>51</v>
      </c>
      <c r="J12" s="73">
        <v>2.0</v>
      </c>
      <c r="K12" s="74">
        <f t="shared" si="2"/>
        <v>1</v>
      </c>
      <c r="L12" s="74" t="s">
        <v>86</v>
      </c>
      <c r="M12" s="74">
        <f t="shared" si="3"/>
        <v>2</v>
      </c>
      <c r="N12" s="74" t="s">
        <v>86</v>
      </c>
      <c r="O12" s="74" t="s">
        <v>41</v>
      </c>
      <c r="P12" s="74" t="s">
        <v>114</v>
      </c>
      <c r="Q12" s="74" t="s">
        <v>115</v>
      </c>
      <c r="R12" s="74" t="s">
        <v>41</v>
      </c>
      <c r="S12" s="74"/>
      <c r="T12" s="74" t="s">
        <v>77</v>
      </c>
      <c r="U12" s="74" t="s">
        <v>67</v>
      </c>
      <c r="V12" s="74" t="s">
        <v>74</v>
      </c>
      <c r="W12" s="74" t="s">
        <v>116</v>
      </c>
      <c r="X12" s="74">
        <f t="shared" si="4"/>
        <v>0</v>
      </c>
      <c r="Y12" s="74"/>
      <c r="Z12" s="74">
        <f t="shared" ref="Z12:Z65" si="7">if(Y12="4 times",1,IF(Y12="5 times",1,0))</f>
        <v>0</v>
      </c>
      <c r="AA12" s="74"/>
      <c r="AB12" s="74"/>
      <c r="AC12" s="74"/>
      <c r="AD12" s="74"/>
      <c r="AE12" s="74"/>
      <c r="AF12" s="74"/>
      <c r="AG12" s="74"/>
      <c r="AH12" s="74"/>
      <c r="AI12" s="74"/>
      <c r="AJ12" s="74" t="s">
        <v>48</v>
      </c>
      <c r="AK12" s="74" t="s">
        <v>41</v>
      </c>
      <c r="AL12" s="74" t="s">
        <v>41</v>
      </c>
      <c r="AM12" s="74" t="s">
        <v>41</v>
      </c>
      <c r="AN12" s="74" t="s">
        <v>41</v>
      </c>
      <c r="AO12" s="74" t="s">
        <v>41</v>
      </c>
    </row>
    <row r="13">
      <c r="A13" s="74" t="s">
        <v>62</v>
      </c>
      <c r="B13" s="74" t="s">
        <v>30</v>
      </c>
      <c r="C13" s="74">
        <f>if('Copy of Raw'!B13="below 18",1,IF('Copy of Raw'!B13="18-25",1,2))</f>
        <v>1</v>
      </c>
      <c r="D13" s="74" t="s">
        <v>85</v>
      </c>
      <c r="E13" s="74">
        <f t="shared" si="1"/>
        <v>2</v>
      </c>
      <c r="F13" s="74" t="s">
        <v>32</v>
      </c>
      <c r="G13" s="74" t="s">
        <v>55</v>
      </c>
      <c r="H13" s="74" t="s">
        <v>34</v>
      </c>
      <c r="I13" s="74" t="s">
        <v>35</v>
      </c>
      <c r="J13" s="73">
        <v>2.0</v>
      </c>
      <c r="K13" s="74">
        <f t="shared" si="2"/>
        <v>1</v>
      </c>
      <c r="L13" s="74" t="s">
        <v>78</v>
      </c>
      <c r="M13" s="74">
        <f t="shared" si="3"/>
        <v>2</v>
      </c>
      <c r="N13" s="74" t="s">
        <v>105</v>
      </c>
      <c r="O13" s="74" t="s">
        <v>41</v>
      </c>
      <c r="P13" s="74" t="s">
        <v>118</v>
      </c>
      <c r="Q13" s="74" t="s">
        <v>119</v>
      </c>
      <c r="R13" s="74" t="s">
        <v>41</v>
      </c>
      <c r="S13" s="74"/>
      <c r="T13" s="74" t="s">
        <v>77</v>
      </c>
      <c r="U13" s="74" t="s">
        <v>56</v>
      </c>
      <c r="V13" s="74" t="s">
        <v>74</v>
      </c>
      <c r="W13" s="74" t="s">
        <v>120</v>
      </c>
      <c r="X13" s="74">
        <f t="shared" si="4"/>
        <v>1</v>
      </c>
      <c r="Y13" s="74"/>
      <c r="Z13" s="74">
        <f t="shared" si="7"/>
        <v>0</v>
      </c>
      <c r="AA13" s="74"/>
      <c r="AB13" s="74"/>
      <c r="AC13" s="74"/>
      <c r="AD13" s="74"/>
      <c r="AE13" s="74"/>
      <c r="AF13" s="74"/>
      <c r="AG13" s="74"/>
      <c r="AH13" s="74"/>
      <c r="AI13" s="74"/>
      <c r="AJ13" s="74" t="s">
        <v>41</v>
      </c>
      <c r="AK13" s="74" t="s">
        <v>41</v>
      </c>
      <c r="AL13" s="74" t="s">
        <v>41</v>
      </c>
      <c r="AM13" s="74" t="s">
        <v>41</v>
      </c>
      <c r="AN13" s="74" t="s">
        <v>41</v>
      </c>
      <c r="AO13" s="74" t="s">
        <v>41</v>
      </c>
    </row>
    <row r="14">
      <c r="A14" s="74" t="s">
        <v>62</v>
      </c>
      <c r="B14" s="74" t="s">
        <v>30</v>
      </c>
      <c r="C14" s="74">
        <f>if('Copy of Raw'!B14="below 18",1,IF('Copy of Raw'!B14="18-25",1,2))</f>
        <v>1</v>
      </c>
      <c r="D14" s="74" t="s">
        <v>31</v>
      </c>
      <c r="E14" s="74">
        <f t="shared" si="1"/>
        <v>1</v>
      </c>
      <c r="F14" s="74" t="s">
        <v>32</v>
      </c>
      <c r="G14" s="74" t="s">
        <v>55</v>
      </c>
      <c r="H14" s="74" t="s">
        <v>34</v>
      </c>
      <c r="I14" s="74" t="s">
        <v>35</v>
      </c>
      <c r="J14" s="73">
        <v>2.0</v>
      </c>
      <c r="K14" s="74">
        <f t="shared" si="2"/>
        <v>1</v>
      </c>
      <c r="L14" s="74" t="s">
        <v>78</v>
      </c>
      <c r="M14" s="74">
        <f t="shared" si="3"/>
        <v>2</v>
      </c>
      <c r="N14" s="74" t="s">
        <v>105</v>
      </c>
      <c r="O14" s="74" t="s">
        <v>125</v>
      </c>
      <c r="P14" s="74" t="s">
        <v>126</v>
      </c>
      <c r="Q14" s="74" t="s">
        <v>127</v>
      </c>
      <c r="R14" s="74" t="s">
        <v>52</v>
      </c>
      <c r="S14" s="74"/>
      <c r="T14" s="74"/>
      <c r="U14" s="74"/>
      <c r="V14" s="74"/>
      <c r="W14" s="74"/>
      <c r="X14" s="74">
        <f t="shared" si="4"/>
        <v>0</v>
      </c>
      <c r="Y14" s="74" t="s">
        <v>42</v>
      </c>
      <c r="Z14" s="74">
        <f t="shared" si="7"/>
        <v>0</v>
      </c>
      <c r="AA14" s="74" t="s">
        <v>73</v>
      </c>
      <c r="AB14" s="74" t="s">
        <v>44</v>
      </c>
      <c r="AC14" s="74"/>
      <c r="AD14" s="74" t="s">
        <v>45</v>
      </c>
      <c r="AE14" s="74">
        <f>if(AD14="Go to another shop and look for your own brand",1,IF(AD14="Wait and delay the purchase till the brand is available",1,2))</f>
        <v>2</v>
      </c>
      <c r="AF14" s="74"/>
      <c r="AG14" s="74"/>
      <c r="AH14" s="74"/>
      <c r="AI14" s="74"/>
      <c r="AJ14" s="74" t="s">
        <v>75</v>
      </c>
      <c r="AK14" s="74" t="s">
        <v>46</v>
      </c>
      <c r="AL14" s="74" t="s">
        <v>128</v>
      </c>
      <c r="AM14" s="74" t="s">
        <v>97</v>
      </c>
      <c r="AN14" s="74" t="s">
        <v>129</v>
      </c>
      <c r="AO14" s="74" t="s">
        <v>47</v>
      </c>
    </row>
    <row r="15">
      <c r="A15" s="74" t="s">
        <v>62</v>
      </c>
      <c r="B15" s="74" t="s">
        <v>30</v>
      </c>
      <c r="C15" s="74">
        <f>if('Copy of Raw'!B15="below 18",1,IF('Copy of Raw'!B15="18-25",1,2))</f>
        <v>1</v>
      </c>
      <c r="D15" s="74" t="s">
        <v>31</v>
      </c>
      <c r="E15" s="74">
        <f t="shared" si="1"/>
        <v>1</v>
      </c>
      <c r="F15" s="74" t="s">
        <v>32</v>
      </c>
      <c r="G15" s="74" t="s">
        <v>55</v>
      </c>
      <c r="H15" s="74" t="s">
        <v>34</v>
      </c>
      <c r="I15" s="74" t="s">
        <v>35</v>
      </c>
      <c r="J15" s="73">
        <v>2.0</v>
      </c>
      <c r="K15" s="74">
        <f t="shared" si="2"/>
        <v>1</v>
      </c>
      <c r="L15" s="74" t="s">
        <v>78</v>
      </c>
      <c r="M15" s="74">
        <f t="shared" si="3"/>
        <v>2</v>
      </c>
      <c r="N15" s="74" t="s">
        <v>37</v>
      </c>
      <c r="O15" s="74" t="s">
        <v>41</v>
      </c>
      <c r="P15" s="74" t="s">
        <v>131</v>
      </c>
      <c r="Q15" s="74" t="s">
        <v>132</v>
      </c>
      <c r="R15" s="74" t="s">
        <v>41</v>
      </c>
      <c r="S15" s="74"/>
      <c r="T15" s="74" t="s">
        <v>82</v>
      </c>
      <c r="U15" s="74" t="s">
        <v>56</v>
      </c>
      <c r="V15" s="74" t="s">
        <v>74</v>
      </c>
      <c r="W15" s="74" t="s">
        <v>68</v>
      </c>
      <c r="X15" s="74">
        <f t="shared" si="4"/>
        <v>1</v>
      </c>
      <c r="Y15" s="74"/>
      <c r="Z15" s="74">
        <f t="shared" si="7"/>
        <v>0</v>
      </c>
      <c r="AA15" s="74"/>
      <c r="AB15" s="74"/>
      <c r="AC15" s="74"/>
      <c r="AD15" s="74"/>
      <c r="AE15" s="74"/>
      <c r="AF15" s="74"/>
      <c r="AG15" s="74"/>
      <c r="AH15" s="74"/>
      <c r="AI15" s="74"/>
      <c r="AJ15" s="74" t="s">
        <v>41</v>
      </c>
      <c r="AK15" s="74" t="s">
        <v>46</v>
      </c>
      <c r="AL15" s="74" t="s">
        <v>46</v>
      </c>
      <c r="AM15" s="74" t="s">
        <v>46</v>
      </c>
      <c r="AN15" s="74" t="s">
        <v>46</v>
      </c>
      <c r="AO15" s="74" t="s">
        <v>46</v>
      </c>
    </row>
    <row r="16">
      <c r="A16" s="74" t="s">
        <v>62</v>
      </c>
      <c r="B16" s="74" t="s">
        <v>30</v>
      </c>
      <c r="C16" s="74">
        <f>if('Copy of Raw'!B16="below 18",1,IF('Copy of Raw'!B16="18-25",1,2))</f>
        <v>1</v>
      </c>
      <c r="D16" s="74" t="s">
        <v>31</v>
      </c>
      <c r="E16" s="74">
        <f t="shared" si="1"/>
        <v>1</v>
      </c>
      <c r="F16" s="74" t="s">
        <v>32</v>
      </c>
      <c r="G16" s="74" t="s">
        <v>77</v>
      </c>
      <c r="H16" s="74" t="s">
        <v>34</v>
      </c>
      <c r="I16" s="74" t="s">
        <v>35</v>
      </c>
      <c r="J16" s="73">
        <v>2.0</v>
      </c>
      <c r="K16" s="74">
        <f t="shared" si="2"/>
        <v>1</v>
      </c>
      <c r="L16" s="74" t="s">
        <v>86</v>
      </c>
      <c r="M16" s="74">
        <f t="shared" si="3"/>
        <v>2</v>
      </c>
      <c r="N16" s="74" t="s">
        <v>105</v>
      </c>
      <c r="O16" s="74" t="s">
        <v>41</v>
      </c>
      <c r="P16" s="74" t="s">
        <v>41</v>
      </c>
      <c r="Q16" s="74" t="s">
        <v>135</v>
      </c>
      <c r="R16" s="74" t="s">
        <v>41</v>
      </c>
      <c r="S16" s="74"/>
      <c r="T16" s="74" t="s">
        <v>42</v>
      </c>
      <c r="U16" s="74" t="s">
        <v>83</v>
      </c>
      <c r="V16" s="74" t="s">
        <v>44</v>
      </c>
      <c r="W16" s="74" t="s">
        <v>45</v>
      </c>
      <c r="X16" s="74">
        <f t="shared" si="4"/>
        <v>0</v>
      </c>
      <c r="Y16" s="74"/>
      <c r="Z16" s="74">
        <f t="shared" si="7"/>
        <v>0</v>
      </c>
      <c r="AA16" s="74"/>
      <c r="AB16" s="74"/>
      <c r="AC16" s="74"/>
      <c r="AD16" s="74"/>
      <c r="AE16" s="74"/>
      <c r="AF16" s="74"/>
      <c r="AG16" s="74"/>
      <c r="AH16" s="74"/>
      <c r="AI16" s="74"/>
      <c r="AJ16" s="74" t="s">
        <v>41</v>
      </c>
      <c r="AK16" s="74" t="s">
        <v>41</v>
      </c>
      <c r="AL16" s="74" t="s">
        <v>48</v>
      </c>
      <c r="AM16" s="74" t="s">
        <v>41</v>
      </c>
      <c r="AN16" s="74" t="s">
        <v>41</v>
      </c>
      <c r="AO16" s="74" t="s">
        <v>41</v>
      </c>
    </row>
    <row r="17">
      <c r="A17" s="74" t="s">
        <v>29</v>
      </c>
      <c r="B17" s="74" t="s">
        <v>30</v>
      </c>
      <c r="C17" s="74">
        <f>if('Copy of Raw'!B17="below 18",1,IF('Copy of Raw'!B17="18-25",1,2))</f>
        <v>1</v>
      </c>
      <c r="D17" s="74" t="s">
        <v>31</v>
      </c>
      <c r="E17" s="74">
        <f t="shared" si="1"/>
        <v>1</v>
      </c>
      <c r="F17" s="74" t="s">
        <v>32</v>
      </c>
      <c r="G17" s="74" t="s">
        <v>55</v>
      </c>
      <c r="H17" s="74" t="s">
        <v>34</v>
      </c>
      <c r="I17" s="74" t="s">
        <v>35</v>
      </c>
      <c r="J17" s="73">
        <v>1.0</v>
      </c>
      <c r="K17" s="74">
        <f t="shared" si="2"/>
        <v>1</v>
      </c>
      <c r="L17" s="74" t="s">
        <v>36</v>
      </c>
      <c r="M17" s="74">
        <f t="shared" si="3"/>
        <v>1</v>
      </c>
      <c r="N17" s="74" t="s">
        <v>37</v>
      </c>
      <c r="O17" s="74" t="s">
        <v>46</v>
      </c>
      <c r="P17" s="74" t="s">
        <v>137</v>
      </c>
      <c r="Q17" s="74" t="s">
        <v>138</v>
      </c>
      <c r="R17" s="74" t="s">
        <v>41</v>
      </c>
      <c r="S17" s="74"/>
      <c r="T17" s="74" t="s">
        <v>55</v>
      </c>
      <c r="U17" s="74" t="s">
        <v>43</v>
      </c>
      <c r="V17" s="74" t="s">
        <v>74</v>
      </c>
      <c r="W17" s="74" t="s">
        <v>45</v>
      </c>
      <c r="X17" s="74">
        <f t="shared" si="4"/>
        <v>0</v>
      </c>
      <c r="Y17" s="74"/>
      <c r="Z17" s="74">
        <f t="shared" si="7"/>
        <v>0</v>
      </c>
      <c r="AA17" s="74"/>
      <c r="AB17" s="74"/>
      <c r="AC17" s="74"/>
      <c r="AD17" s="74"/>
      <c r="AE17" s="74"/>
      <c r="AF17" s="74"/>
      <c r="AG17" s="74"/>
      <c r="AH17" s="74"/>
      <c r="AI17" s="74"/>
      <c r="AJ17" s="74" t="s">
        <v>41</v>
      </c>
      <c r="AK17" s="74" t="s">
        <v>46</v>
      </c>
      <c r="AL17" s="74" t="s">
        <v>46</v>
      </c>
      <c r="AM17" s="74" t="s">
        <v>46</v>
      </c>
      <c r="AN17" s="74" t="s">
        <v>46</v>
      </c>
      <c r="AO17" s="74" t="s">
        <v>46</v>
      </c>
    </row>
    <row r="18">
      <c r="A18" s="74" t="s">
        <v>62</v>
      </c>
      <c r="B18" s="74" t="s">
        <v>30</v>
      </c>
      <c r="C18" s="74">
        <f>if('Copy of Raw'!B18="below 18",1,IF('Copy of Raw'!B18="18-25",1,2))</f>
        <v>1</v>
      </c>
      <c r="D18" s="74" t="s">
        <v>31</v>
      </c>
      <c r="E18" s="74">
        <f t="shared" si="1"/>
        <v>1</v>
      </c>
      <c r="F18" s="74" t="s">
        <v>32</v>
      </c>
      <c r="G18" s="74" t="s">
        <v>42</v>
      </c>
      <c r="H18" s="74" t="s">
        <v>92</v>
      </c>
      <c r="I18" s="74" t="s">
        <v>140</v>
      </c>
      <c r="J18" s="73">
        <v>2.0</v>
      </c>
      <c r="K18" s="74">
        <f t="shared" si="2"/>
        <v>2</v>
      </c>
      <c r="L18" s="74" t="s">
        <v>86</v>
      </c>
      <c r="M18" s="74">
        <f t="shared" si="3"/>
        <v>2</v>
      </c>
      <c r="N18" s="74" t="s">
        <v>105</v>
      </c>
      <c r="O18" s="74" t="s">
        <v>52</v>
      </c>
      <c r="P18" s="74" t="s">
        <v>141</v>
      </c>
      <c r="Q18" s="74" t="s">
        <v>142</v>
      </c>
      <c r="R18" s="74" t="s">
        <v>52</v>
      </c>
      <c r="S18" s="74"/>
      <c r="T18" s="74"/>
      <c r="U18" s="74"/>
      <c r="V18" s="74"/>
      <c r="W18" s="74"/>
      <c r="X18" s="74">
        <f t="shared" si="4"/>
        <v>0</v>
      </c>
      <c r="Y18" s="74" t="s">
        <v>82</v>
      </c>
      <c r="Z18" s="74">
        <f t="shared" si="7"/>
        <v>1</v>
      </c>
      <c r="AA18" s="74" t="s">
        <v>67</v>
      </c>
      <c r="AB18" s="74" t="s">
        <v>74</v>
      </c>
      <c r="AC18" s="74"/>
      <c r="AD18" s="74" t="s">
        <v>120</v>
      </c>
      <c r="AE18" s="74">
        <f t="shared" ref="AE18:AE19" si="8">if(AD18="Go to another shop and look for your own brand",1,IF(AD18="Wait and delay the purchase till the brand is available",1,2))</f>
        <v>1</v>
      </c>
      <c r="AF18" s="74"/>
      <c r="AG18" s="74"/>
      <c r="AH18" s="74"/>
      <c r="AI18" s="74"/>
      <c r="AJ18" s="74" t="s">
        <v>143</v>
      </c>
      <c r="AK18" s="74" t="s">
        <v>97</v>
      </c>
      <c r="AL18" s="74" t="s">
        <v>109</v>
      </c>
      <c r="AM18" s="74" t="s">
        <v>47</v>
      </c>
      <c r="AN18" s="74" t="s">
        <v>59</v>
      </c>
      <c r="AO18" s="74" t="s">
        <v>46</v>
      </c>
    </row>
    <row r="19" hidden="1">
      <c r="A19" s="74" t="s">
        <v>29</v>
      </c>
      <c r="B19" s="74" t="s">
        <v>30</v>
      </c>
      <c r="C19" s="74">
        <f>if('Copy of Raw'!B19="below 18",1,IF('Copy of Raw'!B19="18-25",1,2))</f>
        <v>1</v>
      </c>
      <c r="D19" s="74" t="s">
        <v>31</v>
      </c>
      <c r="E19" s="74">
        <f t="shared" si="1"/>
        <v>1</v>
      </c>
      <c r="F19" s="74" t="s">
        <v>145</v>
      </c>
      <c r="G19" s="74" t="s">
        <v>55</v>
      </c>
      <c r="H19" s="74" t="s">
        <v>34</v>
      </c>
      <c r="I19" s="74" t="s">
        <v>35</v>
      </c>
      <c r="J19" s="73">
        <v>1.0</v>
      </c>
      <c r="K19" s="74">
        <f t="shared" si="2"/>
        <v>1</v>
      </c>
      <c r="L19" s="74" t="s">
        <v>36</v>
      </c>
      <c r="M19" s="74">
        <f t="shared" si="3"/>
        <v>1</v>
      </c>
      <c r="N19" s="74" t="s">
        <v>37</v>
      </c>
      <c r="O19" s="74" t="s">
        <v>146</v>
      </c>
      <c r="P19" s="74" t="s">
        <v>102</v>
      </c>
      <c r="Q19" s="74" t="s">
        <v>102</v>
      </c>
      <c r="R19" s="74" t="s">
        <v>52</v>
      </c>
      <c r="S19" s="74"/>
      <c r="T19" s="74"/>
      <c r="U19" s="74"/>
      <c r="V19" s="74"/>
      <c r="W19" s="74"/>
      <c r="X19" s="74">
        <f t="shared" si="4"/>
        <v>0</v>
      </c>
      <c r="Y19" s="74" t="s">
        <v>82</v>
      </c>
      <c r="Z19" s="74">
        <f t="shared" si="7"/>
        <v>1</v>
      </c>
      <c r="AA19" s="74" t="s">
        <v>73</v>
      </c>
      <c r="AB19" s="74" t="s">
        <v>74</v>
      </c>
      <c r="AC19" s="74"/>
      <c r="AD19" s="74" t="s">
        <v>68</v>
      </c>
      <c r="AE19" s="74">
        <f t="shared" si="8"/>
        <v>1</v>
      </c>
      <c r="AF19" s="74"/>
      <c r="AG19" s="74"/>
      <c r="AH19" s="74"/>
      <c r="AI19" s="74"/>
      <c r="AJ19" s="74" t="s">
        <v>48</v>
      </c>
      <c r="AK19" s="74" t="s">
        <v>48</v>
      </c>
      <c r="AL19" s="74" t="s">
        <v>48</v>
      </c>
      <c r="AM19" s="74" t="s">
        <v>48</v>
      </c>
      <c r="AN19" s="74" t="s">
        <v>48</v>
      </c>
      <c r="AO19" s="74" t="s">
        <v>48</v>
      </c>
    </row>
    <row r="20">
      <c r="A20" s="74" t="s">
        <v>29</v>
      </c>
      <c r="B20" s="74" t="s">
        <v>30</v>
      </c>
      <c r="C20" s="74">
        <f>if('Copy of Raw'!B20="below 18",1,IF('Copy of Raw'!B20="18-25",1,2))</f>
        <v>1</v>
      </c>
      <c r="D20" s="74" t="s">
        <v>85</v>
      </c>
      <c r="E20" s="74">
        <f t="shared" si="1"/>
        <v>2</v>
      </c>
      <c r="F20" s="74" t="s">
        <v>32</v>
      </c>
      <c r="G20" s="74" t="s">
        <v>55</v>
      </c>
      <c r="H20" s="74" t="s">
        <v>34</v>
      </c>
      <c r="I20" s="74" t="s">
        <v>51</v>
      </c>
      <c r="J20" s="73">
        <v>1.0</v>
      </c>
      <c r="K20" s="74">
        <f t="shared" si="2"/>
        <v>1</v>
      </c>
      <c r="L20" s="74" t="s">
        <v>36</v>
      </c>
      <c r="M20" s="74">
        <f t="shared" si="3"/>
        <v>1</v>
      </c>
      <c r="N20" s="74" t="s">
        <v>105</v>
      </c>
      <c r="O20" s="74" t="s">
        <v>46</v>
      </c>
      <c r="P20" s="74" t="s">
        <v>148</v>
      </c>
      <c r="Q20" s="74" t="s">
        <v>149</v>
      </c>
      <c r="R20" s="74" t="s">
        <v>41</v>
      </c>
      <c r="S20" s="74"/>
      <c r="T20" s="74" t="s">
        <v>55</v>
      </c>
      <c r="U20" s="74" t="s">
        <v>56</v>
      </c>
      <c r="V20" s="74" t="s">
        <v>44</v>
      </c>
      <c r="W20" s="74" t="s">
        <v>116</v>
      </c>
      <c r="X20" s="74">
        <f t="shared" si="4"/>
        <v>0</v>
      </c>
      <c r="Y20" s="74"/>
      <c r="Z20" s="74">
        <f t="shared" si="7"/>
        <v>0</v>
      </c>
      <c r="AA20" s="74"/>
      <c r="AB20" s="74"/>
      <c r="AC20" s="74"/>
      <c r="AD20" s="74"/>
      <c r="AE20" s="74"/>
      <c r="AF20" s="74"/>
      <c r="AG20" s="74"/>
      <c r="AH20" s="74"/>
      <c r="AI20" s="74"/>
      <c r="AJ20" s="74" t="s">
        <v>150</v>
      </c>
      <c r="AK20" s="74" t="s">
        <v>151</v>
      </c>
      <c r="AL20" s="74" t="s">
        <v>46</v>
      </c>
      <c r="AM20" s="74" t="s">
        <v>97</v>
      </c>
      <c r="AN20" s="74" t="s">
        <v>143</v>
      </c>
      <c r="AO20" s="74" t="s">
        <v>150</v>
      </c>
    </row>
    <row r="21">
      <c r="A21" s="74" t="s">
        <v>62</v>
      </c>
      <c r="B21" s="74" t="s">
        <v>30</v>
      </c>
      <c r="C21" s="74">
        <f>if('Copy of Raw'!B21="below 18",1,IF('Copy of Raw'!B21="18-25",1,2))</f>
        <v>1</v>
      </c>
      <c r="D21" s="74" t="s">
        <v>85</v>
      </c>
      <c r="E21" s="74">
        <f t="shared" si="1"/>
        <v>2</v>
      </c>
      <c r="F21" s="74" t="s">
        <v>32</v>
      </c>
      <c r="G21" s="74" t="s">
        <v>55</v>
      </c>
      <c r="H21" s="74" t="s">
        <v>34</v>
      </c>
      <c r="I21" s="74" t="s">
        <v>35</v>
      </c>
      <c r="J21" s="73">
        <v>2.0</v>
      </c>
      <c r="K21" s="74">
        <f t="shared" si="2"/>
        <v>1</v>
      </c>
      <c r="L21" s="74" t="s">
        <v>36</v>
      </c>
      <c r="M21" s="74">
        <f t="shared" si="3"/>
        <v>1</v>
      </c>
      <c r="N21" s="74" t="s">
        <v>37</v>
      </c>
      <c r="O21" s="74" t="s">
        <v>153</v>
      </c>
      <c r="P21" s="74" t="s">
        <v>154</v>
      </c>
      <c r="Q21" s="74" t="s">
        <v>155</v>
      </c>
      <c r="R21" s="74" t="s">
        <v>41</v>
      </c>
      <c r="S21" s="74"/>
      <c r="T21" s="74" t="s">
        <v>55</v>
      </c>
      <c r="U21" s="74" t="s">
        <v>56</v>
      </c>
      <c r="V21" s="74" t="s">
        <v>74</v>
      </c>
      <c r="W21" s="74" t="s">
        <v>68</v>
      </c>
      <c r="X21" s="74">
        <f t="shared" si="4"/>
        <v>1</v>
      </c>
      <c r="Y21" s="74"/>
      <c r="Z21" s="74">
        <f t="shared" si="7"/>
        <v>0</v>
      </c>
      <c r="AA21" s="74"/>
      <c r="AB21" s="74"/>
      <c r="AC21" s="74"/>
      <c r="AD21" s="74"/>
      <c r="AE21" s="74"/>
      <c r="AF21" s="74"/>
      <c r="AG21" s="74"/>
      <c r="AH21" s="74"/>
      <c r="AI21" s="74"/>
      <c r="AJ21" s="74" t="s">
        <v>75</v>
      </c>
      <c r="AK21" s="74" t="s">
        <v>156</v>
      </c>
      <c r="AL21" s="74" t="s">
        <v>41</v>
      </c>
      <c r="AM21" s="74" t="s">
        <v>41</v>
      </c>
      <c r="AN21" s="74" t="s">
        <v>41</v>
      </c>
      <c r="AO21" s="74" t="s">
        <v>41</v>
      </c>
    </row>
    <row r="22">
      <c r="A22" s="74" t="s">
        <v>62</v>
      </c>
      <c r="B22" s="74" t="s">
        <v>30</v>
      </c>
      <c r="C22" s="74">
        <f>if('Copy of Raw'!B22="below 18",1,IF('Copy of Raw'!B22="18-25",1,2))</f>
        <v>1</v>
      </c>
      <c r="D22" s="74" t="s">
        <v>31</v>
      </c>
      <c r="E22" s="74">
        <f t="shared" si="1"/>
        <v>1</v>
      </c>
      <c r="F22" s="74" t="s">
        <v>50</v>
      </c>
      <c r="G22" s="74" t="s">
        <v>77</v>
      </c>
      <c r="H22" s="74" t="s">
        <v>34</v>
      </c>
      <c r="I22" s="74" t="s">
        <v>35</v>
      </c>
      <c r="J22" s="73">
        <v>2.0</v>
      </c>
      <c r="K22" s="74">
        <f t="shared" si="2"/>
        <v>1</v>
      </c>
      <c r="L22" s="74" t="s">
        <v>86</v>
      </c>
      <c r="M22" s="74">
        <f t="shared" si="3"/>
        <v>2</v>
      </c>
      <c r="N22" s="74" t="s">
        <v>64</v>
      </c>
      <c r="O22" s="74" t="s">
        <v>158</v>
      </c>
      <c r="P22" s="74" t="s">
        <v>159</v>
      </c>
      <c r="Q22" s="74" t="s">
        <v>160</v>
      </c>
      <c r="R22" s="74" t="s">
        <v>41</v>
      </c>
      <c r="S22" s="74"/>
      <c r="T22" s="74" t="s">
        <v>55</v>
      </c>
      <c r="U22" s="74" t="s">
        <v>67</v>
      </c>
      <c r="V22" s="74" t="s">
        <v>74</v>
      </c>
      <c r="W22" s="74" t="s">
        <v>45</v>
      </c>
      <c r="X22" s="74">
        <f t="shared" si="4"/>
        <v>0</v>
      </c>
      <c r="Y22" s="74"/>
      <c r="Z22" s="74">
        <f t="shared" si="7"/>
        <v>0</v>
      </c>
      <c r="AA22" s="74"/>
      <c r="AB22" s="74"/>
      <c r="AC22" s="74"/>
      <c r="AD22" s="74"/>
      <c r="AE22" s="74"/>
      <c r="AF22" s="74"/>
      <c r="AG22" s="74"/>
      <c r="AH22" s="74"/>
      <c r="AI22" s="74"/>
      <c r="AJ22" s="74" t="s">
        <v>57</v>
      </c>
      <c r="AK22" s="74" t="s">
        <v>57</v>
      </c>
      <c r="AL22" s="74" t="s">
        <v>161</v>
      </c>
      <c r="AM22" s="74" t="s">
        <v>109</v>
      </c>
      <c r="AN22" s="74" t="s">
        <v>161</v>
      </c>
      <c r="AO22" s="74" t="s">
        <v>47</v>
      </c>
    </row>
    <row r="23">
      <c r="A23" s="74" t="s">
        <v>29</v>
      </c>
      <c r="B23" s="74" t="s">
        <v>30</v>
      </c>
      <c r="C23" s="74">
        <f>if('Copy of Raw'!B23="below 18",1,IF('Copy of Raw'!B23="18-25",1,2))</f>
        <v>1</v>
      </c>
      <c r="D23" s="74" t="s">
        <v>31</v>
      </c>
      <c r="E23" s="74">
        <f t="shared" si="1"/>
        <v>1</v>
      </c>
      <c r="F23" s="74" t="s">
        <v>32</v>
      </c>
      <c r="G23" s="74" t="s">
        <v>55</v>
      </c>
      <c r="H23" s="74" t="s">
        <v>34</v>
      </c>
      <c r="I23" s="74" t="s">
        <v>35</v>
      </c>
      <c r="J23" s="73">
        <v>1.0</v>
      </c>
      <c r="K23" s="74">
        <f t="shared" si="2"/>
        <v>1</v>
      </c>
      <c r="L23" s="74" t="s">
        <v>78</v>
      </c>
      <c r="M23" s="74">
        <f t="shared" si="3"/>
        <v>2</v>
      </c>
      <c r="N23" s="74" t="s">
        <v>37</v>
      </c>
      <c r="O23" s="74" t="s">
        <v>38</v>
      </c>
      <c r="P23" s="74" t="s">
        <v>163</v>
      </c>
      <c r="Q23" s="74" t="s">
        <v>119</v>
      </c>
      <c r="R23" s="74" t="s">
        <v>52</v>
      </c>
      <c r="S23" s="74"/>
      <c r="T23" s="74"/>
      <c r="U23" s="74"/>
      <c r="V23" s="74"/>
      <c r="W23" s="74"/>
      <c r="X23" s="74">
        <f t="shared" si="4"/>
        <v>0</v>
      </c>
      <c r="Y23" s="74" t="s">
        <v>82</v>
      </c>
      <c r="Z23" s="74">
        <f t="shared" si="7"/>
        <v>1</v>
      </c>
      <c r="AA23" s="74" t="s">
        <v>67</v>
      </c>
      <c r="AB23" s="74" t="s">
        <v>164</v>
      </c>
      <c r="AC23" s="74"/>
      <c r="AD23" s="74" t="s">
        <v>45</v>
      </c>
      <c r="AE23" s="74">
        <f t="shared" ref="AE23:AE24" si="9">if(AD23="Go to another shop and look for your own brand",1,IF(AD23="Wait and delay the purchase till the brand is available",1,2))</f>
        <v>2</v>
      </c>
      <c r="AF23" s="74"/>
      <c r="AG23" s="74"/>
      <c r="AH23" s="74"/>
      <c r="AI23" s="74"/>
      <c r="AJ23" s="74" t="s">
        <v>41</v>
      </c>
      <c r="AK23" s="74" t="s">
        <v>48</v>
      </c>
      <c r="AL23" s="74" t="s">
        <v>48</v>
      </c>
      <c r="AM23" s="74" t="s">
        <v>41</v>
      </c>
      <c r="AN23" s="74" t="s">
        <v>48</v>
      </c>
      <c r="AO23" s="74" t="s">
        <v>48</v>
      </c>
    </row>
    <row r="24">
      <c r="A24" s="74" t="s">
        <v>62</v>
      </c>
      <c r="B24" s="74" t="s">
        <v>30</v>
      </c>
      <c r="C24" s="74">
        <f>if('Copy of Raw'!B24="below 18",1,IF('Copy of Raw'!B24="18-25",1,2))</f>
        <v>1</v>
      </c>
      <c r="D24" s="74" t="s">
        <v>31</v>
      </c>
      <c r="E24" s="74">
        <f t="shared" si="1"/>
        <v>1</v>
      </c>
      <c r="F24" s="74" t="s">
        <v>32</v>
      </c>
      <c r="G24" s="74" t="s">
        <v>55</v>
      </c>
      <c r="H24" s="74" t="s">
        <v>34</v>
      </c>
      <c r="I24" s="74" t="s">
        <v>35</v>
      </c>
      <c r="J24" s="73">
        <v>2.0</v>
      </c>
      <c r="K24" s="74">
        <f t="shared" si="2"/>
        <v>1</v>
      </c>
      <c r="L24" s="74" t="s">
        <v>78</v>
      </c>
      <c r="M24" s="74">
        <f t="shared" si="3"/>
        <v>2</v>
      </c>
      <c r="N24" s="74" t="s">
        <v>105</v>
      </c>
      <c r="O24" s="74" t="s">
        <v>102</v>
      </c>
      <c r="P24" s="74" t="s">
        <v>131</v>
      </c>
      <c r="Q24" s="74" t="s">
        <v>166</v>
      </c>
      <c r="R24" s="74" t="s">
        <v>52</v>
      </c>
      <c r="S24" s="74"/>
      <c r="T24" s="74"/>
      <c r="U24" s="74"/>
      <c r="V24" s="74"/>
      <c r="W24" s="74"/>
      <c r="X24" s="74">
        <f t="shared" si="4"/>
        <v>0</v>
      </c>
      <c r="Y24" s="74" t="s">
        <v>77</v>
      </c>
      <c r="Z24" s="74">
        <f t="shared" si="7"/>
        <v>0</v>
      </c>
      <c r="AA24" s="74" t="s">
        <v>73</v>
      </c>
      <c r="AB24" s="74" t="s">
        <v>44</v>
      </c>
      <c r="AC24" s="74"/>
      <c r="AD24" s="74" t="s">
        <v>68</v>
      </c>
      <c r="AE24" s="74">
        <f t="shared" si="9"/>
        <v>1</v>
      </c>
      <c r="AF24" s="74"/>
      <c r="AG24" s="74"/>
      <c r="AH24" s="74"/>
      <c r="AI24" s="74"/>
      <c r="AJ24" s="74" t="s">
        <v>41</v>
      </c>
      <c r="AK24" s="74" t="s">
        <v>48</v>
      </c>
      <c r="AL24" s="74" t="s">
        <v>98</v>
      </c>
      <c r="AM24" s="74" t="s">
        <v>47</v>
      </c>
      <c r="AN24" s="74" t="s">
        <v>97</v>
      </c>
      <c r="AO24" s="74" t="s">
        <v>75</v>
      </c>
    </row>
    <row r="25">
      <c r="A25" s="74" t="s">
        <v>62</v>
      </c>
      <c r="B25" s="74" t="s">
        <v>100</v>
      </c>
      <c r="C25" s="74">
        <f>if('Copy of Raw'!B25="below 18",1,IF('Copy of Raw'!B25="18-25",1,2))</f>
        <v>2</v>
      </c>
      <c r="D25" s="74" t="s">
        <v>31</v>
      </c>
      <c r="E25" s="74">
        <f t="shared" si="1"/>
        <v>1</v>
      </c>
      <c r="F25" s="74" t="s">
        <v>32</v>
      </c>
      <c r="G25" s="74" t="s">
        <v>55</v>
      </c>
      <c r="H25" s="74" t="s">
        <v>34</v>
      </c>
      <c r="I25" s="74" t="s">
        <v>35</v>
      </c>
      <c r="J25" s="73">
        <v>2.0</v>
      </c>
      <c r="K25" s="74">
        <f t="shared" si="2"/>
        <v>1</v>
      </c>
      <c r="L25" s="74" t="s">
        <v>86</v>
      </c>
      <c r="M25" s="74">
        <f t="shared" si="3"/>
        <v>2</v>
      </c>
      <c r="N25" s="74" t="s">
        <v>105</v>
      </c>
      <c r="O25" s="74" t="s">
        <v>168</v>
      </c>
      <c r="P25" s="74" t="s">
        <v>169</v>
      </c>
      <c r="Q25" s="74" t="s">
        <v>170</v>
      </c>
      <c r="R25" s="74" t="s">
        <v>41</v>
      </c>
      <c r="S25" s="74"/>
      <c r="T25" s="74" t="s">
        <v>42</v>
      </c>
      <c r="U25" s="74" t="s">
        <v>83</v>
      </c>
      <c r="V25" s="74" t="s">
        <v>44</v>
      </c>
      <c r="W25" s="74" t="s">
        <v>120</v>
      </c>
      <c r="X25" s="74">
        <f t="shared" si="4"/>
        <v>1</v>
      </c>
      <c r="Y25" s="74"/>
      <c r="Z25" s="74">
        <f t="shared" si="7"/>
        <v>0</v>
      </c>
      <c r="AA25" s="74"/>
      <c r="AB25" s="74"/>
      <c r="AC25" s="74"/>
      <c r="AD25" s="74"/>
      <c r="AE25" s="74"/>
      <c r="AF25" s="74"/>
      <c r="AG25" s="74"/>
      <c r="AH25" s="74"/>
      <c r="AI25" s="74"/>
      <c r="AJ25" s="74" t="s">
        <v>41</v>
      </c>
      <c r="AK25" s="74" t="s">
        <v>75</v>
      </c>
      <c r="AL25" s="74" t="s">
        <v>109</v>
      </c>
      <c r="AM25" s="74" t="s">
        <v>75</v>
      </c>
      <c r="AN25" s="74" t="s">
        <v>41</v>
      </c>
      <c r="AO25" s="74" t="s">
        <v>41</v>
      </c>
    </row>
    <row r="26" hidden="1">
      <c r="A26" s="74" t="s">
        <v>62</v>
      </c>
      <c r="B26" s="74" t="s">
        <v>30</v>
      </c>
      <c r="C26" s="74">
        <f>if('Copy of Raw'!B26="below 18",1,IF('Copy of Raw'!B26="18-25",1,2))</f>
        <v>1</v>
      </c>
      <c r="D26" s="74" t="s">
        <v>85</v>
      </c>
      <c r="E26" s="74">
        <f t="shared" si="1"/>
        <v>2</v>
      </c>
      <c r="F26" s="74" t="s">
        <v>50</v>
      </c>
      <c r="G26" s="74" t="s">
        <v>55</v>
      </c>
      <c r="H26" s="74" t="s">
        <v>34</v>
      </c>
      <c r="I26" s="74" t="s">
        <v>51</v>
      </c>
      <c r="J26" s="73">
        <v>2.0</v>
      </c>
      <c r="K26" s="74">
        <f t="shared" si="2"/>
        <v>1</v>
      </c>
      <c r="L26" s="74" t="s">
        <v>78</v>
      </c>
      <c r="M26" s="74">
        <f t="shared" si="3"/>
        <v>2</v>
      </c>
      <c r="N26" s="74" t="s">
        <v>64</v>
      </c>
      <c r="O26" s="74" t="s">
        <v>172</v>
      </c>
      <c r="P26" s="74" t="s">
        <v>126</v>
      </c>
      <c r="Q26" s="74" t="s">
        <v>173</v>
      </c>
      <c r="R26" s="74" t="s">
        <v>47</v>
      </c>
      <c r="S26" s="74"/>
      <c r="T26" s="74"/>
      <c r="U26" s="74"/>
      <c r="V26" s="74"/>
      <c r="W26" s="74"/>
      <c r="X26" s="74">
        <f t="shared" si="4"/>
        <v>0</v>
      </c>
      <c r="Y26" s="74"/>
      <c r="Z26" s="74">
        <f t="shared" si="7"/>
        <v>0</v>
      </c>
      <c r="AA26" s="74"/>
      <c r="AB26" s="74"/>
      <c r="AC26" s="74"/>
      <c r="AD26" s="74"/>
      <c r="AE26" s="74"/>
      <c r="AF26" s="74" t="s">
        <v>55</v>
      </c>
      <c r="AG26" s="74" t="s">
        <v>56</v>
      </c>
      <c r="AH26" s="74" t="s">
        <v>44</v>
      </c>
      <c r="AI26" s="74" t="s">
        <v>45</v>
      </c>
      <c r="AJ26" s="74" t="s">
        <v>97</v>
      </c>
      <c r="AK26" s="74" t="s">
        <v>47</v>
      </c>
      <c r="AL26" s="74" t="s">
        <v>47</v>
      </c>
      <c r="AM26" s="74" t="s">
        <v>47</v>
      </c>
      <c r="AN26" s="74" t="s">
        <v>47</v>
      </c>
      <c r="AO26" s="74" t="s">
        <v>47</v>
      </c>
    </row>
    <row r="27" hidden="1">
      <c r="A27" s="74" t="s">
        <v>62</v>
      </c>
      <c r="B27" s="74" t="s">
        <v>30</v>
      </c>
      <c r="C27" s="74">
        <f>if('Copy of Raw'!B27="below 18",1,IF('Copy of Raw'!B27="18-25",1,2))</f>
        <v>1</v>
      </c>
      <c r="D27" s="74" t="s">
        <v>31</v>
      </c>
      <c r="E27" s="74">
        <f t="shared" si="1"/>
        <v>1</v>
      </c>
      <c r="F27" s="74" t="s">
        <v>32</v>
      </c>
      <c r="G27" s="74" t="s">
        <v>77</v>
      </c>
      <c r="H27" s="74" t="s">
        <v>34</v>
      </c>
      <c r="I27" s="74" t="s">
        <v>51</v>
      </c>
      <c r="J27" s="73">
        <v>2.0</v>
      </c>
      <c r="K27" s="74">
        <f t="shared" si="2"/>
        <v>1</v>
      </c>
      <c r="L27" s="74" t="s">
        <v>36</v>
      </c>
      <c r="M27" s="74">
        <f t="shared" si="3"/>
        <v>1</v>
      </c>
      <c r="N27" s="74" t="s">
        <v>37</v>
      </c>
      <c r="O27" s="74" t="s">
        <v>175</v>
      </c>
      <c r="P27" s="74" t="s">
        <v>131</v>
      </c>
      <c r="Q27" s="74" t="s">
        <v>176</v>
      </c>
      <c r="R27" s="74" t="s">
        <v>47</v>
      </c>
      <c r="S27" s="74"/>
      <c r="T27" s="74"/>
      <c r="U27" s="74"/>
      <c r="V27" s="74"/>
      <c r="W27" s="74"/>
      <c r="X27" s="74">
        <f t="shared" si="4"/>
        <v>0</v>
      </c>
      <c r="Y27" s="74"/>
      <c r="Z27" s="74">
        <f t="shared" si="7"/>
        <v>0</v>
      </c>
      <c r="AA27" s="74"/>
      <c r="AB27" s="74"/>
      <c r="AC27" s="74"/>
      <c r="AD27" s="74"/>
      <c r="AE27" s="74"/>
      <c r="AF27" s="74" t="s">
        <v>82</v>
      </c>
      <c r="AG27" s="74" t="s">
        <v>56</v>
      </c>
      <c r="AH27" s="74" t="s">
        <v>74</v>
      </c>
      <c r="AI27" s="74" t="s">
        <v>68</v>
      </c>
      <c r="AJ27" s="74" t="s">
        <v>48</v>
      </c>
      <c r="AK27" s="74" t="s">
        <v>47</v>
      </c>
      <c r="AL27" s="74" t="s">
        <v>47</v>
      </c>
      <c r="AM27" s="74" t="s">
        <v>109</v>
      </c>
      <c r="AN27" s="74" t="s">
        <v>47</v>
      </c>
      <c r="AO27" s="74" t="s">
        <v>47</v>
      </c>
    </row>
    <row r="28" hidden="1">
      <c r="A28" s="74" t="s">
        <v>62</v>
      </c>
      <c r="B28" s="74" t="s">
        <v>100</v>
      </c>
      <c r="C28" s="74">
        <f>if('Copy of Raw'!B28="below 18",1,IF('Copy of Raw'!B28="18-25",1,2))</f>
        <v>2</v>
      </c>
      <c r="D28" s="74" t="s">
        <v>85</v>
      </c>
      <c r="E28" s="74">
        <f t="shared" si="1"/>
        <v>2</v>
      </c>
      <c r="F28" s="74" t="s">
        <v>32</v>
      </c>
      <c r="G28" s="74" t="s">
        <v>42</v>
      </c>
      <c r="H28" s="74" t="s">
        <v>92</v>
      </c>
      <c r="I28" s="74" t="s">
        <v>51</v>
      </c>
      <c r="J28" s="73">
        <v>2.0</v>
      </c>
      <c r="K28" s="74">
        <f t="shared" si="2"/>
        <v>1</v>
      </c>
      <c r="L28" s="74" t="s">
        <v>78</v>
      </c>
      <c r="M28" s="74">
        <f t="shared" si="3"/>
        <v>2</v>
      </c>
      <c r="N28" s="184" t="s">
        <v>86</v>
      </c>
      <c r="O28" s="184" t="s">
        <v>146</v>
      </c>
      <c r="P28" s="184" t="s">
        <v>159</v>
      </c>
      <c r="Q28" s="184" t="s">
        <v>66</v>
      </c>
      <c r="R28" s="184" t="s">
        <v>52</v>
      </c>
      <c r="S28" s="74"/>
      <c r="T28" s="74"/>
      <c r="U28" s="74"/>
      <c r="V28" s="74"/>
      <c r="W28" s="74"/>
      <c r="X28" s="74">
        <f t="shared" si="4"/>
        <v>0</v>
      </c>
      <c r="Y28" s="74" t="s">
        <v>77</v>
      </c>
      <c r="Z28" s="74">
        <f t="shared" si="7"/>
        <v>0</v>
      </c>
      <c r="AA28" s="74" t="s">
        <v>73</v>
      </c>
      <c r="AB28" s="74" t="s">
        <v>44</v>
      </c>
      <c r="AC28" s="74"/>
      <c r="AD28" s="74" t="s">
        <v>120</v>
      </c>
      <c r="AE28" s="74">
        <f>if(AD28="Go to another shop and look for your own brand",1,IF(AD28="Wait and delay the purchase till the brand is available",1,2))</f>
        <v>1</v>
      </c>
      <c r="AF28" s="74"/>
      <c r="AG28" s="74"/>
      <c r="AH28" s="74"/>
      <c r="AI28" s="74"/>
      <c r="AJ28" s="74" t="s">
        <v>48</v>
      </c>
      <c r="AK28" s="74" t="s">
        <v>48</v>
      </c>
      <c r="AL28" s="74" t="s">
        <v>48</v>
      </c>
      <c r="AM28" s="74" t="s">
        <v>48</v>
      </c>
      <c r="AN28" s="74" t="s">
        <v>48</v>
      </c>
      <c r="AO28" s="74" t="s">
        <v>48</v>
      </c>
    </row>
    <row r="29">
      <c r="A29" s="74" t="s">
        <v>29</v>
      </c>
      <c r="B29" s="74" t="s">
        <v>179</v>
      </c>
      <c r="C29" s="74">
        <f>if('Copy of Raw'!B29="below 18",1,IF('Copy of Raw'!B29="18-25",1,2))</f>
        <v>2</v>
      </c>
      <c r="D29" s="74" t="s">
        <v>180</v>
      </c>
      <c r="E29" s="74">
        <f t="shared" si="1"/>
        <v>2</v>
      </c>
      <c r="F29" s="74" t="s">
        <v>32</v>
      </c>
      <c r="G29" s="74" t="s">
        <v>55</v>
      </c>
      <c r="H29" s="74" t="s">
        <v>34</v>
      </c>
      <c r="I29" s="74" t="s">
        <v>35</v>
      </c>
      <c r="J29" s="73">
        <v>1.0</v>
      </c>
      <c r="K29" s="74">
        <f t="shared" si="2"/>
        <v>1</v>
      </c>
      <c r="L29" s="74" t="s">
        <v>36</v>
      </c>
      <c r="M29" s="74">
        <f t="shared" si="3"/>
        <v>1</v>
      </c>
      <c r="N29" s="74" t="s">
        <v>37</v>
      </c>
      <c r="O29" s="74" t="s">
        <v>41</v>
      </c>
      <c r="P29" s="74" t="s">
        <v>181</v>
      </c>
      <c r="Q29" s="74" t="s">
        <v>182</v>
      </c>
      <c r="R29" s="74" t="s">
        <v>41</v>
      </c>
      <c r="S29" s="74"/>
      <c r="T29" s="74" t="s">
        <v>82</v>
      </c>
      <c r="U29" s="74" t="s">
        <v>43</v>
      </c>
      <c r="V29" s="74" t="s">
        <v>44</v>
      </c>
      <c r="W29" s="74" t="s">
        <v>68</v>
      </c>
      <c r="X29" s="74">
        <f t="shared" si="4"/>
        <v>1</v>
      </c>
      <c r="Y29" s="74"/>
      <c r="Z29" s="74">
        <f t="shared" si="7"/>
        <v>0</v>
      </c>
      <c r="AA29" s="74"/>
      <c r="AB29" s="74"/>
      <c r="AC29" s="74"/>
      <c r="AD29" s="74"/>
      <c r="AE29" s="74"/>
      <c r="AF29" s="74"/>
      <c r="AG29" s="74"/>
      <c r="AH29" s="74"/>
      <c r="AI29" s="74"/>
      <c r="AJ29" s="74" t="s">
        <v>75</v>
      </c>
      <c r="AK29" s="74" t="s">
        <v>41</v>
      </c>
      <c r="AL29" s="74" t="s">
        <v>46</v>
      </c>
      <c r="AM29" s="74" t="s">
        <v>47</v>
      </c>
      <c r="AN29" s="74" t="s">
        <v>109</v>
      </c>
      <c r="AO29" s="74" t="s">
        <v>41</v>
      </c>
    </row>
    <row r="30">
      <c r="A30" s="74" t="s">
        <v>62</v>
      </c>
      <c r="B30" s="74" t="s">
        <v>30</v>
      </c>
      <c r="C30" s="74">
        <f>if('Copy of Raw'!B30="below 18",1,IF('Copy of Raw'!B30="18-25",1,2))</f>
        <v>1</v>
      </c>
      <c r="D30" s="74" t="s">
        <v>85</v>
      </c>
      <c r="E30" s="74">
        <f t="shared" si="1"/>
        <v>2</v>
      </c>
      <c r="F30" s="74" t="s">
        <v>50</v>
      </c>
      <c r="G30" s="74" t="s">
        <v>55</v>
      </c>
      <c r="H30" s="74" t="s">
        <v>34</v>
      </c>
      <c r="I30" s="74" t="s">
        <v>35</v>
      </c>
      <c r="J30" s="73">
        <v>2.0</v>
      </c>
      <c r="K30" s="74">
        <f t="shared" si="2"/>
        <v>1</v>
      </c>
      <c r="L30" s="74" t="s">
        <v>78</v>
      </c>
      <c r="M30" s="74">
        <f t="shared" si="3"/>
        <v>2</v>
      </c>
      <c r="N30" s="74" t="s">
        <v>37</v>
      </c>
      <c r="O30" s="74" t="s">
        <v>184</v>
      </c>
      <c r="P30" s="74" t="s">
        <v>131</v>
      </c>
      <c r="Q30" s="74" t="s">
        <v>87</v>
      </c>
      <c r="R30" s="74" t="s">
        <v>47</v>
      </c>
      <c r="S30" s="74"/>
      <c r="T30" s="74"/>
      <c r="U30" s="74"/>
      <c r="V30" s="74"/>
      <c r="W30" s="74"/>
      <c r="X30" s="74">
        <f t="shared" si="4"/>
        <v>0</v>
      </c>
      <c r="Y30" s="74"/>
      <c r="Z30" s="74">
        <f t="shared" si="7"/>
        <v>0</v>
      </c>
      <c r="AA30" s="74"/>
      <c r="AB30" s="74"/>
      <c r="AC30" s="74"/>
      <c r="AD30" s="74"/>
      <c r="AE30" s="74"/>
      <c r="AF30" s="74" t="s">
        <v>82</v>
      </c>
      <c r="AG30" s="74" t="s">
        <v>56</v>
      </c>
      <c r="AH30" s="74" t="s">
        <v>74</v>
      </c>
      <c r="AI30" s="74" t="s">
        <v>68</v>
      </c>
      <c r="AJ30" s="74" t="s">
        <v>41</v>
      </c>
      <c r="AK30" s="74" t="s">
        <v>97</v>
      </c>
      <c r="AL30" s="74" t="s">
        <v>185</v>
      </c>
      <c r="AM30" s="74" t="s">
        <v>47</v>
      </c>
      <c r="AN30" s="74" t="s">
        <v>151</v>
      </c>
      <c r="AO30" s="74" t="s">
        <v>97</v>
      </c>
    </row>
    <row r="31">
      <c r="A31" s="74" t="s">
        <v>62</v>
      </c>
      <c r="B31" s="74" t="s">
        <v>30</v>
      </c>
      <c r="C31" s="74">
        <f>if('Copy of Raw'!B31="below 18",1,IF('Copy of Raw'!B31="18-25",1,2))</f>
        <v>1</v>
      </c>
      <c r="D31" s="74" t="s">
        <v>31</v>
      </c>
      <c r="E31" s="74">
        <f t="shared" si="1"/>
        <v>1</v>
      </c>
      <c r="F31" s="74" t="s">
        <v>32</v>
      </c>
      <c r="G31" s="74" t="s">
        <v>77</v>
      </c>
      <c r="H31" s="74" t="s">
        <v>34</v>
      </c>
      <c r="I31" s="74" t="s">
        <v>35</v>
      </c>
      <c r="J31" s="73">
        <v>2.0</v>
      </c>
      <c r="K31" s="74">
        <f t="shared" si="2"/>
        <v>1</v>
      </c>
      <c r="L31" s="74" t="s">
        <v>86</v>
      </c>
      <c r="M31" s="74">
        <f t="shared" si="3"/>
        <v>2</v>
      </c>
      <c r="N31" s="74" t="s">
        <v>37</v>
      </c>
      <c r="O31" s="74" t="s">
        <v>146</v>
      </c>
      <c r="P31" s="74" t="s">
        <v>53</v>
      </c>
      <c r="Q31" s="74" t="s">
        <v>187</v>
      </c>
      <c r="R31" s="74" t="s">
        <v>52</v>
      </c>
      <c r="S31" s="74"/>
      <c r="T31" s="74"/>
      <c r="U31" s="74"/>
      <c r="V31" s="74"/>
      <c r="W31" s="74"/>
      <c r="X31" s="74">
        <f t="shared" si="4"/>
        <v>0</v>
      </c>
      <c r="Y31" s="74" t="s">
        <v>42</v>
      </c>
      <c r="Z31" s="74">
        <f t="shared" si="7"/>
        <v>0</v>
      </c>
      <c r="AA31" s="74" t="s">
        <v>88</v>
      </c>
      <c r="AB31" s="74" t="s">
        <v>44</v>
      </c>
      <c r="AC31" s="74"/>
      <c r="AD31" s="74" t="s">
        <v>45</v>
      </c>
      <c r="AE31" s="74">
        <f>if(AD31="Go to another shop and look for your own brand",1,IF(AD31="Wait and delay the purchase till the brand is available",1,2))</f>
        <v>2</v>
      </c>
      <c r="AF31" s="74"/>
      <c r="AG31" s="74"/>
      <c r="AH31" s="74"/>
      <c r="AI31" s="74"/>
      <c r="AJ31" s="74" t="s">
        <v>41</v>
      </c>
      <c r="AK31" s="74" t="s">
        <v>48</v>
      </c>
      <c r="AL31" s="74" t="s">
        <v>46</v>
      </c>
      <c r="AM31" s="74" t="s">
        <v>109</v>
      </c>
      <c r="AN31" s="74" t="s">
        <v>41</v>
      </c>
      <c r="AO31" s="74" t="s">
        <v>47</v>
      </c>
    </row>
    <row r="32">
      <c r="A32" s="74" t="s">
        <v>62</v>
      </c>
      <c r="B32" s="74" t="s">
        <v>30</v>
      </c>
      <c r="C32" s="74">
        <f>if('Copy of Raw'!B32="below 18",1,IF('Copy of Raw'!B32="18-25",1,2))</f>
        <v>1</v>
      </c>
      <c r="D32" s="74" t="s">
        <v>31</v>
      </c>
      <c r="E32" s="74">
        <f t="shared" si="1"/>
        <v>1</v>
      </c>
      <c r="F32" s="74" t="s">
        <v>32</v>
      </c>
      <c r="G32" s="74" t="s">
        <v>55</v>
      </c>
      <c r="H32" s="74" t="s">
        <v>34</v>
      </c>
      <c r="I32" s="74" t="s">
        <v>140</v>
      </c>
      <c r="J32" s="73">
        <v>2.0</v>
      </c>
      <c r="K32" s="74">
        <f t="shared" si="2"/>
        <v>2</v>
      </c>
      <c r="L32" s="74" t="s">
        <v>36</v>
      </c>
      <c r="M32" s="74">
        <f t="shared" si="3"/>
        <v>1</v>
      </c>
      <c r="N32" s="74" t="s">
        <v>64</v>
      </c>
      <c r="O32" s="74" t="s">
        <v>189</v>
      </c>
      <c r="P32" s="74" t="s">
        <v>190</v>
      </c>
      <c r="Q32" s="74" t="s">
        <v>190</v>
      </c>
      <c r="R32" s="74" t="s">
        <v>41</v>
      </c>
      <c r="S32" s="74"/>
      <c r="T32" s="74" t="s">
        <v>55</v>
      </c>
      <c r="U32" s="74" t="s">
        <v>56</v>
      </c>
      <c r="V32" s="74" t="s">
        <v>74</v>
      </c>
      <c r="W32" s="74" t="s">
        <v>68</v>
      </c>
      <c r="X32" s="74">
        <f t="shared" si="4"/>
        <v>1</v>
      </c>
      <c r="Y32" s="74"/>
      <c r="Z32" s="74">
        <f t="shared" si="7"/>
        <v>0</v>
      </c>
      <c r="AA32" s="74"/>
      <c r="AB32" s="74"/>
      <c r="AC32" s="74"/>
      <c r="AD32" s="74"/>
      <c r="AE32" s="74"/>
      <c r="AF32" s="74"/>
      <c r="AG32" s="74"/>
      <c r="AH32" s="74"/>
      <c r="AI32" s="74"/>
      <c r="AJ32" s="74" t="s">
        <v>41</v>
      </c>
      <c r="AK32" s="74" t="s">
        <v>48</v>
      </c>
      <c r="AL32" s="74" t="s">
        <v>47</v>
      </c>
      <c r="AM32" s="74" t="s">
        <v>161</v>
      </c>
      <c r="AN32" s="74" t="s">
        <v>41</v>
      </c>
      <c r="AO32" s="74" t="s">
        <v>48</v>
      </c>
    </row>
    <row r="33" hidden="1">
      <c r="A33" s="74" t="s">
        <v>29</v>
      </c>
      <c r="B33" s="74" t="s">
        <v>100</v>
      </c>
      <c r="C33" s="74">
        <f>if('Copy of Raw'!B33="below 18",1,IF('Copy of Raw'!B33="18-25",1,2))</f>
        <v>2</v>
      </c>
      <c r="D33" s="74" t="s">
        <v>192</v>
      </c>
      <c r="E33" s="74">
        <f t="shared" si="1"/>
        <v>2</v>
      </c>
      <c r="F33" s="74" t="s">
        <v>50</v>
      </c>
      <c r="G33" s="74" t="s">
        <v>42</v>
      </c>
      <c r="H33" s="74" t="s">
        <v>34</v>
      </c>
      <c r="I33" s="74" t="s">
        <v>35</v>
      </c>
      <c r="J33" s="73">
        <v>1.0</v>
      </c>
      <c r="K33" s="74">
        <f t="shared" si="2"/>
        <v>1</v>
      </c>
      <c r="L33" s="74" t="s">
        <v>36</v>
      </c>
      <c r="M33" s="74">
        <f t="shared" si="3"/>
        <v>1</v>
      </c>
      <c r="N33" s="74" t="s">
        <v>86</v>
      </c>
      <c r="O33" s="74" t="s">
        <v>46</v>
      </c>
      <c r="P33" s="74" t="s">
        <v>46</v>
      </c>
      <c r="Q33" s="74" t="s">
        <v>41</v>
      </c>
      <c r="R33" s="74" t="s">
        <v>41</v>
      </c>
      <c r="S33" s="74"/>
      <c r="T33" s="74" t="s">
        <v>55</v>
      </c>
      <c r="U33" s="74" t="s">
        <v>83</v>
      </c>
      <c r="V33" s="74" t="s">
        <v>44</v>
      </c>
      <c r="W33" s="74" t="s">
        <v>68</v>
      </c>
      <c r="X33" s="74">
        <f t="shared" si="4"/>
        <v>1</v>
      </c>
      <c r="Y33" s="74"/>
      <c r="Z33" s="74">
        <f t="shared" si="7"/>
        <v>0</v>
      </c>
      <c r="AA33" s="74"/>
      <c r="AB33" s="74"/>
      <c r="AC33" s="74"/>
      <c r="AD33" s="74"/>
      <c r="AE33" s="74"/>
      <c r="AF33" s="74"/>
      <c r="AG33" s="74"/>
      <c r="AH33" s="74"/>
      <c r="AI33" s="74"/>
      <c r="AJ33" s="74" t="s">
        <v>46</v>
      </c>
      <c r="AK33" s="74" t="s">
        <v>46</v>
      </c>
      <c r="AL33" s="74" t="s">
        <v>46</v>
      </c>
      <c r="AM33" s="74" t="s">
        <v>46</v>
      </c>
      <c r="AN33" s="74" t="s">
        <v>46</v>
      </c>
      <c r="AO33" s="74" t="s">
        <v>46</v>
      </c>
    </row>
    <row r="34">
      <c r="A34" s="74" t="s">
        <v>29</v>
      </c>
      <c r="B34" s="74" t="s">
        <v>30</v>
      </c>
      <c r="C34" s="74">
        <f>if('Copy of Raw'!B34="below 18",1,IF('Copy of Raw'!B34="18-25",1,2))</f>
        <v>1</v>
      </c>
      <c r="D34" s="74" t="s">
        <v>31</v>
      </c>
      <c r="E34" s="74">
        <f t="shared" si="1"/>
        <v>1</v>
      </c>
      <c r="F34" s="74" t="s">
        <v>32</v>
      </c>
      <c r="G34" s="74" t="s">
        <v>55</v>
      </c>
      <c r="H34" s="74" t="s">
        <v>92</v>
      </c>
      <c r="I34" s="74" t="s">
        <v>35</v>
      </c>
      <c r="J34" s="73">
        <v>1.0</v>
      </c>
      <c r="K34" s="74">
        <f t="shared" si="2"/>
        <v>1</v>
      </c>
      <c r="L34" s="74" t="s">
        <v>78</v>
      </c>
      <c r="M34" s="74">
        <f t="shared" si="3"/>
        <v>2</v>
      </c>
      <c r="N34" s="74" t="s">
        <v>37</v>
      </c>
      <c r="O34" s="74" t="s">
        <v>41</v>
      </c>
      <c r="P34" s="74" t="s">
        <v>194</v>
      </c>
      <c r="Q34" s="74" t="s">
        <v>151</v>
      </c>
      <c r="R34" s="74" t="s">
        <v>41</v>
      </c>
      <c r="S34" s="74"/>
      <c r="T34" s="74" t="s">
        <v>82</v>
      </c>
      <c r="U34" s="74" t="s">
        <v>56</v>
      </c>
      <c r="V34" s="74" t="s">
        <v>74</v>
      </c>
      <c r="W34" s="74" t="s">
        <v>68</v>
      </c>
      <c r="X34" s="74">
        <f t="shared" si="4"/>
        <v>1</v>
      </c>
      <c r="Y34" s="74"/>
      <c r="Z34" s="74">
        <f t="shared" si="7"/>
        <v>0</v>
      </c>
      <c r="AA34" s="74"/>
      <c r="AB34" s="74"/>
      <c r="AC34" s="74"/>
      <c r="AD34" s="74"/>
      <c r="AE34" s="74"/>
      <c r="AF34" s="74"/>
      <c r="AG34" s="74"/>
      <c r="AH34" s="74"/>
      <c r="AI34" s="74"/>
      <c r="AJ34" s="74" t="s">
        <v>41</v>
      </c>
      <c r="AK34" s="74" t="s">
        <v>98</v>
      </c>
      <c r="AL34" s="74" t="s">
        <v>48</v>
      </c>
      <c r="AM34" s="74" t="s">
        <v>47</v>
      </c>
      <c r="AN34" s="74" t="s">
        <v>41</v>
      </c>
      <c r="AO34" s="74" t="s">
        <v>46</v>
      </c>
    </row>
    <row r="35">
      <c r="A35" s="74" t="s">
        <v>62</v>
      </c>
      <c r="B35" s="74" t="s">
        <v>100</v>
      </c>
      <c r="C35" s="74">
        <f>if('Copy of Raw'!B35="below 18",1,IF('Copy of Raw'!B35="18-25",1,2))</f>
        <v>2</v>
      </c>
      <c r="D35" s="74" t="s">
        <v>31</v>
      </c>
      <c r="E35" s="74">
        <f t="shared" si="1"/>
        <v>1</v>
      </c>
      <c r="F35" s="74" t="s">
        <v>32</v>
      </c>
      <c r="G35" s="74" t="s">
        <v>42</v>
      </c>
      <c r="H35" s="74" t="s">
        <v>34</v>
      </c>
      <c r="I35" s="74" t="s">
        <v>196</v>
      </c>
      <c r="J35" s="73">
        <v>2.0</v>
      </c>
      <c r="K35" s="74">
        <f t="shared" si="2"/>
        <v>2</v>
      </c>
      <c r="L35" s="74" t="s">
        <v>86</v>
      </c>
      <c r="M35" s="74">
        <f t="shared" si="3"/>
        <v>2</v>
      </c>
      <c r="N35" s="74" t="s">
        <v>105</v>
      </c>
      <c r="O35" s="74" t="s">
        <v>197</v>
      </c>
      <c r="P35" s="74" t="s">
        <v>192</v>
      </c>
      <c r="Q35" s="74" t="s">
        <v>135</v>
      </c>
      <c r="R35" s="74" t="s">
        <v>52</v>
      </c>
      <c r="S35" s="74"/>
      <c r="T35" s="74"/>
      <c r="U35" s="74"/>
      <c r="V35" s="74"/>
      <c r="W35" s="74"/>
      <c r="X35" s="74">
        <f t="shared" si="4"/>
        <v>0</v>
      </c>
      <c r="Y35" s="74" t="s">
        <v>77</v>
      </c>
      <c r="Z35" s="74">
        <f t="shared" si="7"/>
        <v>0</v>
      </c>
      <c r="AA35" s="74" t="s">
        <v>88</v>
      </c>
      <c r="AB35" s="74" t="s">
        <v>44</v>
      </c>
      <c r="AC35" s="74"/>
      <c r="AD35" s="74" t="s">
        <v>45</v>
      </c>
      <c r="AE35" s="74">
        <f>if(AD35="Go to another shop and look for your own brand",1,IF(AD35="Wait and delay the purchase till the brand is available",1,2))</f>
        <v>2</v>
      </c>
      <c r="AF35" s="74"/>
      <c r="AG35" s="74"/>
      <c r="AH35" s="74"/>
      <c r="AI35" s="74"/>
      <c r="AJ35" s="74" t="s">
        <v>150</v>
      </c>
      <c r="AK35" s="74" t="s">
        <v>46</v>
      </c>
      <c r="AL35" s="74" t="s">
        <v>98</v>
      </c>
      <c r="AM35" s="74" t="s">
        <v>150</v>
      </c>
      <c r="AN35" s="74" t="s">
        <v>198</v>
      </c>
      <c r="AO35" s="74" t="s">
        <v>150</v>
      </c>
    </row>
    <row r="36">
      <c r="A36" s="74" t="s">
        <v>62</v>
      </c>
      <c r="B36" s="74" t="s">
        <v>30</v>
      </c>
      <c r="C36" s="74">
        <f>if('Copy of Raw'!B36="below 18",1,IF('Copy of Raw'!B36="18-25",1,2))</f>
        <v>1</v>
      </c>
      <c r="D36" s="74" t="s">
        <v>31</v>
      </c>
      <c r="E36" s="74">
        <f t="shared" si="1"/>
        <v>1</v>
      </c>
      <c r="F36" s="74" t="s">
        <v>32</v>
      </c>
      <c r="G36" s="74" t="s">
        <v>77</v>
      </c>
      <c r="H36" s="74" t="s">
        <v>34</v>
      </c>
      <c r="I36" s="74" t="s">
        <v>35</v>
      </c>
      <c r="J36" s="73">
        <v>2.0</v>
      </c>
      <c r="K36" s="74">
        <f t="shared" si="2"/>
        <v>1</v>
      </c>
      <c r="L36" s="74" t="s">
        <v>86</v>
      </c>
      <c r="M36" s="74">
        <f t="shared" si="3"/>
        <v>2</v>
      </c>
      <c r="N36" s="74" t="s">
        <v>37</v>
      </c>
      <c r="O36" s="74" t="s">
        <v>200</v>
      </c>
      <c r="P36" s="74" t="s">
        <v>41</v>
      </c>
      <c r="Q36" s="74" t="s">
        <v>102</v>
      </c>
      <c r="R36" s="74" t="s">
        <v>41</v>
      </c>
      <c r="S36" s="74"/>
      <c r="T36" s="74" t="s">
        <v>77</v>
      </c>
      <c r="U36" s="74" t="s">
        <v>56</v>
      </c>
      <c r="V36" s="74" t="s">
        <v>74</v>
      </c>
      <c r="W36" s="74" t="s">
        <v>68</v>
      </c>
      <c r="X36" s="74">
        <f t="shared" si="4"/>
        <v>1</v>
      </c>
      <c r="Y36" s="74"/>
      <c r="Z36" s="74">
        <f t="shared" si="7"/>
        <v>0</v>
      </c>
      <c r="AA36" s="74"/>
      <c r="AB36" s="74"/>
      <c r="AC36" s="74"/>
      <c r="AD36" s="74"/>
      <c r="AE36" s="74"/>
      <c r="AF36" s="74"/>
      <c r="AG36" s="74"/>
      <c r="AH36" s="74"/>
      <c r="AI36" s="74"/>
      <c r="AJ36" s="74" t="s">
        <v>41</v>
      </c>
      <c r="AK36" s="74" t="s">
        <v>48</v>
      </c>
      <c r="AL36" s="74" t="s">
        <v>47</v>
      </c>
      <c r="AM36" s="74" t="s">
        <v>41</v>
      </c>
      <c r="AN36" s="74" t="s">
        <v>46</v>
      </c>
      <c r="AO36" s="74" t="s">
        <v>41</v>
      </c>
    </row>
    <row r="37">
      <c r="A37" s="74" t="s">
        <v>29</v>
      </c>
      <c r="B37" s="74" t="s">
        <v>179</v>
      </c>
      <c r="C37" s="74">
        <f>if('Copy of Raw'!B37="below 18",1,IF('Copy of Raw'!B37="18-25",1,2))</f>
        <v>2</v>
      </c>
      <c r="D37" s="74" t="s">
        <v>180</v>
      </c>
      <c r="E37" s="74">
        <f t="shared" si="1"/>
        <v>2</v>
      </c>
      <c r="F37" s="74" t="s">
        <v>32</v>
      </c>
      <c r="G37" s="74" t="s">
        <v>55</v>
      </c>
      <c r="H37" s="74" t="s">
        <v>34</v>
      </c>
      <c r="I37" s="74" t="s">
        <v>51</v>
      </c>
      <c r="J37" s="73">
        <v>1.0</v>
      </c>
      <c r="K37" s="74">
        <f t="shared" si="2"/>
        <v>1</v>
      </c>
      <c r="L37" s="74" t="s">
        <v>36</v>
      </c>
      <c r="M37" s="74">
        <f t="shared" si="3"/>
        <v>1</v>
      </c>
      <c r="N37" s="74" t="s">
        <v>37</v>
      </c>
      <c r="O37" s="74" t="s">
        <v>202</v>
      </c>
      <c r="P37" s="74" t="s">
        <v>192</v>
      </c>
      <c r="Q37" s="74" t="s">
        <v>41</v>
      </c>
      <c r="R37" s="74" t="s">
        <v>41</v>
      </c>
      <c r="S37" s="74"/>
      <c r="T37" s="74" t="s">
        <v>82</v>
      </c>
      <c r="U37" s="74" t="s">
        <v>67</v>
      </c>
      <c r="V37" s="74" t="s">
        <v>74</v>
      </c>
      <c r="W37" s="74" t="s">
        <v>120</v>
      </c>
      <c r="X37" s="74">
        <f t="shared" si="4"/>
        <v>1</v>
      </c>
      <c r="Y37" s="74"/>
      <c r="Z37" s="74">
        <f t="shared" si="7"/>
        <v>0</v>
      </c>
      <c r="AA37" s="74"/>
      <c r="AB37" s="74"/>
      <c r="AC37" s="74"/>
      <c r="AD37" s="74"/>
      <c r="AE37" s="74"/>
      <c r="AF37" s="74"/>
      <c r="AG37" s="74"/>
      <c r="AH37" s="74"/>
      <c r="AI37" s="74"/>
      <c r="AJ37" s="74" t="s">
        <v>41</v>
      </c>
      <c r="AK37" s="74" t="s">
        <v>41</v>
      </c>
      <c r="AL37" s="74" t="s">
        <v>41</v>
      </c>
      <c r="AM37" s="74" t="s">
        <v>41</v>
      </c>
      <c r="AN37" s="74" t="s">
        <v>41</v>
      </c>
      <c r="AO37" s="74" t="s">
        <v>41</v>
      </c>
    </row>
    <row r="38" hidden="1">
      <c r="A38" s="74" t="s">
        <v>29</v>
      </c>
      <c r="B38" s="74" t="s">
        <v>30</v>
      </c>
      <c r="C38" s="74">
        <f>if('Copy of Raw'!B38="below 18",1,IF('Copy of Raw'!B38="18-25",1,2))</f>
        <v>1</v>
      </c>
      <c r="D38" s="74" t="s">
        <v>31</v>
      </c>
      <c r="E38" s="74">
        <f t="shared" si="1"/>
        <v>1</v>
      </c>
      <c r="F38" s="74" t="s">
        <v>32</v>
      </c>
      <c r="G38" s="74" t="s">
        <v>55</v>
      </c>
      <c r="H38" s="74" t="s">
        <v>92</v>
      </c>
      <c r="I38" s="74" t="s">
        <v>140</v>
      </c>
      <c r="J38" s="73">
        <v>1.0</v>
      </c>
      <c r="K38" s="74">
        <f t="shared" si="2"/>
        <v>2</v>
      </c>
      <c r="L38" s="74" t="s">
        <v>86</v>
      </c>
      <c r="M38" s="74">
        <f t="shared" si="3"/>
        <v>2</v>
      </c>
      <c r="N38" s="74" t="s">
        <v>64</v>
      </c>
      <c r="O38" s="74" t="s">
        <v>38</v>
      </c>
      <c r="P38" s="74" t="s">
        <v>204</v>
      </c>
      <c r="Q38" s="74" t="s">
        <v>205</v>
      </c>
      <c r="R38" s="74" t="s">
        <v>52</v>
      </c>
      <c r="S38" s="74"/>
      <c r="T38" s="74"/>
      <c r="U38" s="74"/>
      <c r="V38" s="74"/>
      <c r="W38" s="74"/>
      <c r="X38" s="74">
        <f t="shared" si="4"/>
        <v>0</v>
      </c>
      <c r="Y38" s="74" t="s">
        <v>77</v>
      </c>
      <c r="Z38" s="74">
        <f t="shared" si="7"/>
        <v>0</v>
      </c>
      <c r="AA38" s="74" t="s">
        <v>67</v>
      </c>
      <c r="AB38" s="74" t="s">
        <v>74</v>
      </c>
      <c r="AC38" s="74"/>
      <c r="AD38" s="74" t="s">
        <v>68</v>
      </c>
      <c r="AE38" s="74">
        <f>if(AD38="Go to another shop and look for your own brand",1,IF(AD38="Wait and delay the purchase till the brand is available",1,2))</f>
        <v>1</v>
      </c>
      <c r="AF38" s="74"/>
      <c r="AG38" s="74"/>
      <c r="AH38" s="74"/>
      <c r="AI38" s="74"/>
      <c r="AJ38" s="74" t="s">
        <v>47</v>
      </c>
      <c r="AK38" s="74" t="s">
        <v>41</v>
      </c>
      <c r="AL38" s="74" t="s">
        <v>48</v>
      </c>
      <c r="AM38" s="74" t="s">
        <v>41</v>
      </c>
      <c r="AN38" s="74" t="s">
        <v>48</v>
      </c>
      <c r="AO38" s="74" t="s">
        <v>47</v>
      </c>
    </row>
    <row r="39">
      <c r="A39" s="74" t="s">
        <v>29</v>
      </c>
      <c r="B39" s="74" t="s">
        <v>100</v>
      </c>
      <c r="C39" s="74">
        <f>if('Copy of Raw'!B39="below 18",1,IF('Copy of Raw'!B39="18-25",1,2))</f>
        <v>2</v>
      </c>
      <c r="D39" s="74" t="s">
        <v>85</v>
      </c>
      <c r="E39" s="74">
        <f t="shared" si="1"/>
        <v>2</v>
      </c>
      <c r="F39" s="74" t="s">
        <v>32</v>
      </c>
      <c r="G39" s="74" t="s">
        <v>55</v>
      </c>
      <c r="H39" s="74" t="s">
        <v>92</v>
      </c>
      <c r="I39" s="74" t="s">
        <v>51</v>
      </c>
      <c r="J39" s="73">
        <v>1.0</v>
      </c>
      <c r="K39" s="74">
        <f t="shared" si="2"/>
        <v>1</v>
      </c>
      <c r="L39" s="74" t="s">
        <v>36</v>
      </c>
      <c r="M39" s="74">
        <f t="shared" si="3"/>
        <v>1</v>
      </c>
      <c r="N39" s="74" t="s">
        <v>37</v>
      </c>
      <c r="O39" s="74" t="s">
        <v>206</v>
      </c>
      <c r="P39" s="74" t="s">
        <v>102</v>
      </c>
      <c r="Q39" s="74" t="s">
        <v>47</v>
      </c>
      <c r="R39" s="74" t="s">
        <v>41</v>
      </c>
      <c r="S39" s="74"/>
      <c r="T39" s="74" t="s">
        <v>55</v>
      </c>
      <c r="U39" s="74" t="s">
        <v>56</v>
      </c>
      <c r="V39" s="74" t="s">
        <v>44</v>
      </c>
      <c r="W39" s="74" t="s">
        <v>68</v>
      </c>
      <c r="X39" s="74">
        <f t="shared" si="4"/>
        <v>1</v>
      </c>
      <c r="Y39" s="74"/>
      <c r="Z39" s="74">
        <f t="shared" si="7"/>
        <v>0</v>
      </c>
      <c r="AA39" s="74"/>
      <c r="AB39" s="74"/>
      <c r="AC39" s="74"/>
      <c r="AD39" s="74"/>
      <c r="AE39" s="74"/>
      <c r="AF39" s="74"/>
      <c r="AG39" s="74"/>
      <c r="AH39" s="74"/>
      <c r="AI39" s="74"/>
      <c r="AJ39" s="74" t="s">
        <v>129</v>
      </c>
      <c r="AK39" s="74" t="s">
        <v>109</v>
      </c>
      <c r="AL39" s="74" t="s">
        <v>46</v>
      </c>
      <c r="AM39" s="74" t="s">
        <v>48</v>
      </c>
      <c r="AN39" s="74" t="s">
        <v>48</v>
      </c>
      <c r="AO39" s="74" t="s">
        <v>47</v>
      </c>
    </row>
    <row r="40" hidden="1">
      <c r="A40" s="74" t="s">
        <v>62</v>
      </c>
      <c r="B40" s="74" t="s">
        <v>30</v>
      </c>
      <c r="C40" s="74">
        <f>if('Copy of Raw'!B40="below 18",1,IF('Copy of Raw'!B40="18-25",1,2))</f>
        <v>1</v>
      </c>
      <c r="D40" s="74" t="s">
        <v>85</v>
      </c>
      <c r="E40" s="74">
        <f t="shared" si="1"/>
        <v>2</v>
      </c>
      <c r="F40" s="74" t="s">
        <v>50</v>
      </c>
      <c r="G40" s="74" t="s">
        <v>55</v>
      </c>
      <c r="H40" s="74" t="s">
        <v>34</v>
      </c>
      <c r="I40" s="74" t="s">
        <v>51</v>
      </c>
      <c r="J40" s="73">
        <v>2.0</v>
      </c>
      <c r="K40" s="74">
        <f t="shared" si="2"/>
        <v>1</v>
      </c>
      <c r="L40" s="74" t="s">
        <v>36</v>
      </c>
      <c r="M40" s="74">
        <f t="shared" si="3"/>
        <v>1</v>
      </c>
      <c r="N40" s="74" t="s">
        <v>105</v>
      </c>
      <c r="O40" s="74" t="s">
        <v>102</v>
      </c>
      <c r="P40" s="74" t="s">
        <v>126</v>
      </c>
      <c r="Q40" s="74" t="s">
        <v>208</v>
      </c>
      <c r="R40" s="74" t="s">
        <v>52</v>
      </c>
      <c r="S40" s="74"/>
      <c r="T40" s="74"/>
      <c r="U40" s="74"/>
      <c r="V40" s="74"/>
      <c r="W40" s="74"/>
      <c r="X40" s="74">
        <f t="shared" si="4"/>
        <v>0</v>
      </c>
      <c r="Y40" s="74" t="s">
        <v>209</v>
      </c>
      <c r="Z40" s="74">
        <f t="shared" si="7"/>
        <v>1</v>
      </c>
      <c r="AA40" s="74" t="s">
        <v>73</v>
      </c>
      <c r="AB40" s="74" t="s">
        <v>74</v>
      </c>
      <c r="AC40" s="74"/>
      <c r="AD40" s="74" t="s">
        <v>120</v>
      </c>
      <c r="AE40" s="74">
        <f>if(AD40="Go to another shop and look for your own brand",1,IF(AD40="Wait and delay the purchase till the brand is available",1,2))</f>
        <v>1</v>
      </c>
      <c r="AF40" s="74"/>
      <c r="AG40" s="74"/>
      <c r="AH40" s="74"/>
      <c r="AI40" s="74"/>
      <c r="AJ40" s="74" t="s">
        <v>48</v>
      </c>
      <c r="AK40" s="74" t="s">
        <v>48</v>
      </c>
      <c r="AL40" s="74" t="s">
        <v>48</v>
      </c>
      <c r="AM40" s="74" t="s">
        <v>98</v>
      </c>
      <c r="AN40" s="74" t="s">
        <v>58</v>
      </c>
      <c r="AO40" s="74" t="s">
        <v>210</v>
      </c>
    </row>
    <row r="41">
      <c r="A41" s="74" t="s">
        <v>62</v>
      </c>
      <c r="B41" s="74" t="s">
        <v>30</v>
      </c>
      <c r="C41" s="74">
        <f>if('Copy of Raw'!B41="below 18",1,IF('Copy of Raw'!B41="18-25",1,2))</f>
        <v>1</v>
      </c>
      <c r="D41" s="74" t="s">
        <v>192</v>
      </c>
      <c r="E41" s="74">
        <f t="shared" si="1"/>
        <v>2</v>
      </c>
      <c r="F41" s="74" t="s">
        <v>32</v>
      </c>
      <c r="G41" s="74" t="s">
        <v>55</v>
      </c>
      <c r="H41" s="74" t="s">
        <v>34</v>
      </c>
      <c r="I41" s="74" t="s">
        <v>35</v>
      </c>
      <c r="J41" s="73">
        <v>2.0</v>
      </c>
      <c r="K41" s="74">
        <f t="shared" si="2"/>
        <v>1</v>
      </c>
      <c r="L41" s="74" t="s">
        <v>78</v>
      </c>
      <c r="M41" s="74">
        <f t="shared" si="3"/>
        <v>2</v>
      </c>
      <c r="N41" s="74" t="s">
        <v>86</v>
      </c>
      <c r="O41" s="74" t="s">
        <v>212</v>
      </c>
      <c r="P41" s="74" t="s">
        <v>192</v>
      </c>
      <c r="Q41" s="74" t="s">
        <v>47</v>
      </c>
      <c r="R41" s="74" t="s">
        <v>47</v>
      </c>
      <c r="S41" s="74"/>
      <c r="T41" s="74"/>
      <c r="U41" s="74"/>
      <c r="V41" s="74"/>
      <c r="W41" s="74"/>
      <c r="X41" s="74">
        <f t="shared" si="4"/>
        <v>0</v>
      </c>
      <c r="Y41" s="74"/>
      <c r="Z41" s="74">
        <f t="shared" si="7"/>
        <v>0</v>
      </c>
      <c r="AA41" s="74"/>
      <c r="AB41" s="74"/>
      <c r="AC41" s="74"/>
      <c r="AD41" s="74"/>
      <c r="AE41" s="74"/>
      <c r="AF41" s="74" t="s">
        <v>55</v>
      </c>
      <c r="AG41" s="74" t="s">
        <v>83</v>
      </c>
      <c r="AH41" s="74" t="s">
        <v>74</v>
      </c>
      <c r="AI41" s="74" t="s">
        <v>116</v>
      </c>
      <c r="AJ41" s="74" t="s">
        <v>41</v>
      </c>
      <c r="AK41" s="74" t="s">
        <v>47</v>
      </c>
      <c r="AL41" s="74" t="s">
        <v>48</v>
      </c>
      <c r="AM41" s="74" t="s">
        <v>41</v>
      </c>
      <c r="AN41" s="74" t="s">
        <v>47</v>
      </c>
      <c r="AO41" s="74" t="s">
        <v>41</v>
      </c>
    </row>
    <row r="42">
      <c r="A42" s="74" t="s">
        <v>62</v>
      </c>
      <c r="B42" s="74" t="s">
        <v>30</v>
      </c>
      <c r="C42" s="74">
        <f>if('Copy of Raw'!B42="below 18",1,IF('Copy of Raw'!B42="18-25",1,2))</f>
        <v>1</v>
      </c>
      <c r="D42" s="74" t="s">
        <v>85</v>
      </c>
      <c r="E42" s="74">
        <f t="shared" si="1"/>
        <v>2</v>
      </c>
      <c r="F42" s="74" t="s">
        <v>32</v>
      </c>
      <c r="G42" s="74" t="s">
        <v>55</v>
      </c>
      <c r="H42" s="74" t="s">
        <v>92</v>
      </c>
      <c r="I42" s="74" t="s">
        <v>35</v>
      </c>
      <c r="J42" s="73">
        <v>2.0</v>
      </c>
      <c r="K42" s="74">
        <f t="shared" si="2"/>
        <v>1</v>
      </c>
      <c r="L42" s="74" t="s">
        <v>36</v>
      </c>
      <c r="M42" s="74">
        <f t="shared" si="3"/>
        <v>1</v>
      </c>
      <c r="N42" s="74" t="s">
        <v>37</v>
      </c>
      <c r="O42" s="74" t="s">
        <v>214</v>
      </c>
      <c r="P42" s="74" t="s">
        <v>215</v>
      </c>
      <c r="Q42" s="74" t="s">
        <v>40</v>
      </c>
      <c r="R42" s="74" t="s">
        <v>41</v>
      </c>
      <c r="S42" s="74"/>
      <c r="T42" s="74" t="s">
        <v>55</v>
      </c>
      <c r="U42" s="74" t="s">
        <v>43</v>
      </c>
      <c r="V42" s="74" t="s">
        <v>44</v>
      </c>
      <c r="W42" s="74" t="s">
        <v>68</v>
      </c>
      <c r="X42" s="74">
        <f t="shared" si="4"/>
        <v>1</v>
      </c>
      <c r="Y42" s="74"/>
      <c r="Z42" s="74">
        <f t="shared" si="7"/>
        <v>0</v>
      </c>
      <c r="AA42" s="74"/>
      <c r="AB42" s="74"/>
      <c r="AC42" s="74"/>
      <c r="AD42" s="74"/>
      <c r="AE42" s="74"/>
      <c r="AF42" s="74"/>
      <c r="AG42" s="74"/>
      <c r="AH42" s="74"/>
      <c r="AI42" s="74"/>
      <c r="AJ42" s="74" t="s">
        <v>41</v>
      </c>
      <c r="AK42" s="74" t="s">
        <v>48</v>
      </c>
      <c r="AL42" s="74" t="s">
        <v>41</v>
      </c>
      <c r="AM42" s="74" t="s">
        <v>75</v>
      </c>
      <c r="AN42" s="74" t="s">
        <v>41</v>
      </c>
      <c r="AO42" s="74" t="s">
        <v>47</v>
      </c>
    </row>
    <row r="43">
      <c r="A43" s="74" t="s">
        <v>62</v>
      </c>
      <c r="B43" s="74" t="s">
        <v>30</v>
      </c>
      <c r="C43" s="74">
        <f>if('Copy of Raw'!B43="below 18",1,IF('Copy of Raw'!B43="18-25",1,2))</f>
        <v>1</v>
      </c>
      <c r="D43" s="74" t="s">
        <v>31</v>
      </c>
      <c r="E43" s="74">
        <f t="shared" si="1"/>
        <v>1</v>
      </c>
      <c r="F43" s="74" t="s">
        <v>50</v>
      </c>
      <c r="G43" s="74" t="s">
        <v>55</v>
      </c>
      <c r="H43" s="74" t="s">
        <v>34</v>
      </c>
      <c r="I43" s="74" t="s">
        <v>35</v>
      </c>
      <c r="J43" s="73">
        <v>2.0</v>
      </c>
      <c r="K43" s="74">
        <f t="shared" si="2"/>
        <v>1</v>
      </c>
      <c r="L43" s="74" t="s">
        <v>63</v>
      </c>
      <c r="M43" s="74">
        <f t="shared" si="3"/>
        <v>1</v>
      </c>
      <c r="N43" s="74" t="s">
        <v>105</v>
      </c>
      <c r="O43" s="74" t="s">
        <v>217</v>
      </c>
      <c r="P43" s="74" t="s">
        <v>126</v>
      </c>
      <c r="Q43" s="74" t="s">
        <v>218</v>
      </c>
      <c r="R43" s="74" t="s">
        <v>41</v>
      </c>
      <c r="S43" s="74"/>
      <c r="T43" s="74" t="s">
        <v>42</v>
      </c>
      <c r="U43" s="74" t="s">
        <v>83</v>
      </c>
      <c r="V43" s="74" t="s">
        <v>164</v>
      </c>
      <c r="W43" s="74" t="s">
        <v>68</v>
      </c>
      <c r="X43" s="74">
        <f t="shared" si="4"/>
        <v>1</v>
      </c>
      <c r="Y43" s="74"/>
      <c r="Z43" s="74">
        <f t="shared" si="7"/>
        <v>0</v>
      </c>
      <c r="AA43" s="74"/>
      <c r="AB43" s="74"/>
      <c r="AC43" s="74"/>
      <c r="AD43" s="74"/>
      <c r="AE43" s="74"/>
      <c r="AF43" s="74"/>
      <c r="AG43" s="74"/>
      <c r="AH43" s="74"/>
      <c r="AI43" s="74"/>
      <c r="AJ43" s="74" t="s">
        <v>41</v>
      </c>
      <c r="AK43" s="74" t="s">
        <v>48</v>
      </c>
      <c r="AL43" s="74" t="s">
        <v>98</v>
      </c>
      <c r="AM43" s="74" t="s">
        <v>161</v>
      </c>
      <c r="AN43" s="74" t="s">
        <v>109</v>
      </c>
      <c r="AO43" s="74" t="s">
        <v>41</v>
      </c>
    </row>
    <row r="44">
      <c r="A44" s="74" t="s">
        <v>29</v>
      </c>
      <c r="B44" s="74" t="s">
        <v>30</v>
      </c>
      <c r="C44" s="74">
        <f>if('Copy of Raw'!B44="below 18",1,IF('Copy of Raw'!B44="18-25",1,2))</f>
        <v>1</v>
      </c>
      <c r="D44" s="74" t="s">
        <v>122</v>
      </c>
      <c r="E44" s="74">
        <f t="shared" si="1"/>
        <v>2</v>
      </c>
      <c r="F44" s="74" t="s">
        <v>32</v>
      </c>
      <c r="G44" s="74" t="s">
        <v>42</v>
      </c>
      <c r="H44" s="74" t="s">
        <v>92</v>
      </c>
      <c r="I44" s="74" t="s">
        <v>140</v>
      </c>
      <c r="J44" s="73">
        <v>1.0</v>
      </c>
      <c r="K44" s="74">
        <f t="shared" si="2"/>
        <v>2</v>
      </c>
      <c r="L44" s="74" t="s">
        <v>78</v>
      </c>
      <c r="M44" s="74">
        <f t="shared" si="3"/>
        <v>2</v>
      </c>
      <c r="N44" s="74" t="s">
        <v>64</v>
      </c>
      <c r="O44" s="74" t="s">
        <v>41</v>
      </c>
      <c r="P44" s="74" t="s">
        <v>220</v>
      </c>
      <c r="Q44" s="74" t="s">
        <v>221</v>
      </c>
      <c r="R44" s="74" t="s">
        <v>41</v>
      </c>
      <c r="S44" s="74"/>
      <c r="T44" s="74" t="s">
        <v>82</v>
      </c>
      <c r="U44" s="74" t="s">
        <v>67</v>
      </c>
      <c r="V44" s="74" t="s">
        <v>74</v>
      </c>
      <c r="W44" s="74" t="s">
        <v>120</v>
      </c>
      <c r="X44" s="74">
        <f t="shared" si="4"/>
        <v>1</v>
      </c>
      <c r="Y44" s="74"/>
      <c r="Z44" s="74">
        <f t="shared" si="7"/>
        <v>0</v>
      </c>
      <c r="AA44" s="74"/>
      <c r="AB44" s="74"/>
      <c r="AC44" s="74"/>
      <c r="AD44" s="74"/>
      <c r="AE44" s="74"/>
      <c r="AF44" s="74"/>
      <c r="AG44" s="74"/>
      <c r="AH44" s="74"/>
      <c r="AI44" s="74"/>
      <c r="AJ44" s="74" t="s">
        <v>41</v>
      </c>
      <c r="AK44" s="74" t="s">
        <v>41</v>
      </c>
      <c r="AL44" s="74" t="s">
        <v>48</v>
      </c>
      <c r="AM44" s="74" t="s">
        <v>41</v>
      </c>
      <c r="AN44" s="74" t="s">
        <v>48</v>
      </c>
      <c r="AO44" s="74" t="s">
        <v>41</v>
      </c>
    </row>
    <row r="45">
      <c r="A45" s="74" t="s">
        <v>62</v>
      </c>
      <c r="B45" s="74" t="s">
        <v>100</v>
      </c>
      <c r="C45" s="74">
        <f>if('Copy of Raw'!B45="below 18",1,IF('Copy of Raw'!B45="18-25",1,2))</f>
        <v>2</v>
      </c>
      <c r="D45" s="74" t="s">
        <v>31</v>
      </c>
      <c r="E45" s="74">
        <f t="shared" si="1"/>
        <v>1</v>
      </c>
      <c r="F45" s="74" t="s">
        <v>32</v>
      </c>
      <c r="G45" s="74" t="s">
        <v>55</v>
      </c>
      <c r="H45" s="74" t="s">
        <v>34</v>
      </c>
      <c r="I45" s="74" t="s">
        <v>104</v>
      </c>
      <c r="J45" s="73">
        <v>2.0</v>
      </c>
      <c r="K45" s="74">
        <f t="shared" si="2"/>
        <v>2</v>
      </c>
      <c r="L45" s="74" t="s">
        <v>78</v>
      </c>
      <c r="M45" s="74">
        <f t="shared" si="3"/>
        <v>2</v>
      </c>
      <c r="N45" s="74" t="s">
        <v>37</v>
      </c>
      <c r="O45" s="74" t="s">
        <v>79</v>
      </c>
      <c r="P45" s="74" t="s">
        <v>223</v>
      </c>
      <c r="Q45" s="74" t="s">
        <v>224</v>
      </c>
      <c r="R45" s="74" t="s">
        <v>41</v>
      </c>
      <c r="S45" s="74"/>
      <c r="T45" s="74" t="s">
        <v>42</v>
      </c>
      <c r="U45" s="74" t="s">
        <v>83</v>
      </c>
      <c r="V45" s="74" t="s">
        <v>74</v>
      </c>
      <c r="W45" s="74" t="s">
        <v>68</v>
      </c>
      <c r="X45" s="74">
        <f t="shared" si="4"/>
        <v>1</v>
      </c>
      <c r="Y45" s="74"/>
      <c r="Z45" s="74">
        <f t="shared" si="7"/>
        <v>0</v>
      </c>
      <c r="AA45" s="74"/>
      <c r="AB45" s="74"/>
      <c r="AC45" s="74"/>
      <c r="AD45" s="74"/>
      <c r="AE45" s="74"/>
      <c r="AF45" s="74"/>
      <c r="AG45" s="74"/>
      <c r="AH45" s="74"/>
      <c r="AI45" s="74"/>
      <c r="AJ45" s="74" t="s">
        <v>41</v>
      </c>
      <c r="AK45" s="74" t="s">
        <v>48</v>
      </c>
      <c r="AL45" s="74" t="s">
        <v>41</v>
      </c>
      <c r="AM45" s="74" t="s">
        <v>75</v>
      </c>
      <c r="AN45" s="74" t="s">
        <v>41</v>
      </c>
      <c r="AO45" s="74" t="s">
        <v>75</v>
      </c>
    </row>
    <row r="46">
      <c r="A46" s="74" t="s">
        <v>29</v>
      </c>
      <c r="B46" s="74" t="s">
        <v>179</v>
      </c>
      <c r="C46" s="74">
        <f>if('Copy of Raw'!B46="below 18",1,IF('Copy of Raw'!B46="18-25",1,2))</f>
        <v>2</v>
      </c>
      <c r="D46" s="74" t="s">
        <v>180</v>
      </c>
      <c r="E46" s="74">
        <f t="shared" si="1"/>
        <v>2</v>
      </c>
      <c r="F46" s="74" t="s">
        <v>32</v>
      </c>
      <c r="G46" s="74" t="s">
        <v>42</v>
      </c>
      <c r="H46" s="74" t="s">
        <v>34</v>
      </c>
      <c r="I46" s="74" t="s">
        <v>35</v>
      </c>
      <c r="J46" s="73">
        <v>1.0</v>
      </c>
      <c r="K46" s="74">
        <f t="shared" si="2"/>
        <v>1</v>
      </c>
      <c r="L46" s="74" t="s">
        <v>36</v>
      </c>
      <c r="M46" s="74">
        <f t="shared" si="3"/>
        <v>1</v>
      </c>
      <c r="N46" s="74" t="s">
        <v>37</v>
      </c>
      <c r="O46" s="74" t="s">
        <v>226</v>
      </c>
      <c r="P46" s="74" t="s">
        <v>131</v>
      </c>
      <c r="Q46" s="74" t="s">
        <v>187</v>
      </c>
      <c r="R46" s="74" t="s">
        <v>41</v>
      </c>
      <c r="S46" s="74"/>
      <c r="T46" s="74" t="s">
        <v>42</v>
      </c>
      <c r="U46" s="74" t="s">
        <v>83</v>
      </c>
      <c r="V46" s="74" t="s">
        <v>44</v>
      </c>
      <c r="W46" s="74" t="s">
        <v>45</v>
      </c>
      <c r="X46" s="74">
        <f t="shared" si="4"/>
        <v>0</v>
      </c>
      <c r="Y46" s="74"/>
      <c r="Z46" s="74">
        <f t="shared" si="7"/>
        <v>0</v>
      </c>
      <c r="AA46" s="74"/>
      <c r="AB46" s="74"/>
      <c r="AC46" s="74"/>
      <c r="AD46" s="74"/>
      <c r="AE46" s="74"/>
      <c r="AF46" s="74"/>
      <c r="AG46" s="74"/>
      <c r="AH46" s="74"/>
      <c r="AI46" s="74"/>
      <c r="AJ46" s="74" t="s">
        <v>41</v>
      </c>
      <c r="AK46" s="74" t="s">
        <v>41</v>
      </c>
      <c r="AL46" s="74" t="s">
        <v>143</v>
      </c>
      <c r="AM46" s="74" t="s">
        <v>46</v>
      </c>
      <c r="AN46" s="74" t="s">
        <v>46</v>
      </c>
      <c r="AO46" s="74" t="s">
        <v>46</v>
      </c>
    </row>
    <row r="47">
      <c r="A47" s="74" t="s">
        <v>62</v>
      </c>
      <c r="B47" s="74" t="s">
        <v>30</v>
      </c>
      <c r="C47" s="74">
        <f>if('Copy of Raw'!B47="below 18",1,IF('Copy of Raw'!B47="18-25",1,2))</f>
        <v>1</v>
      </c>
      <c r="D47" s="74" t="s">
        <v>31</v>
      </c>
      <c r="E47" s="74">
        <f t="shared" si="1"/>
        <v>1</v>
      </c>
      <c r="F47" s="74" t="s">
        <v>50</v>
      </c>
      <c r="G47" s="74" t="s">
        <v>55</v>
      </c>
      <c r="H47" s="74" t="s">
        <v>34</v>
      </c>
      <c r="I47" s="74" t="s">
        <v>51</v>
      </c>
      <c r="J47" s="73">
        <v>2.0</v>
      </c>
      <c r="K47" s="74">
        <f t="shared" si="2"/>
        <v>1</v>
      </c>
      <c r="L47" s="74" t="s">
        <v>78</v>
      </c>
      <c r="M47" s="74">
        <f t="shared" si="3"/>
        <v>2</v>
      </c>
      <c r="N47" s="74" t="s">
        <v>105</v>
      </c>
      <c r="O47" s="74" t="s">
        <v>228</v>
      </c>
      <c r="P47" s="74" t="s">
        <v>131</v>
      </c>
      <c r="Q47" s="74" t="s">
        <v>229</v>
      </c>
      <c r="R47" s="74" t="s">
        <v>52</v>
      </c>
      <c r="S47" s="74"/>
      <c r="T47" s="74"/>
      <c r="U47" s="74"/>
      <c r="V47" s="74"/>
      <c r="W47" s="74"/>
      <c r="X47" s="74">
        <f t="shared" si="4"/>
        <v>0</v>
      </c>
      <c r="Y47" s="74" t="s">
        <v>42</v>
      </c>
      <c r="Z47" s="74">
        <f t="shared" si="7"/>
        <v>0</v>
      </c>
      <c r="AA47" s="74" t="s">
        <v>88</v>
      </c>
      <c r="AB47" s="74" t="s">
        <v>44</v>
      </c>
      <c r="AC47" s="74"/>
      <c r="AD47" s="74" t="s">
        <v>116</v>
      </c>
      <c r="AE47" s="74">
        <f t="shared" ref="AE47:AE48" si="10">if(AD47="Go to another shop and look for your own brand",1,IF(AD47="Wait and delay the purchase till the brand is available",1,2))</f>
        <v>2</v>
      </c>
      <c r="AF47" s="74"/>
      <c r="AG47" s="74"/>
      <c r="AH47" s="74"/>
      <c r="AI47" s="74"/>
      <c r="AJ47" s="74" t="s">
        <v>75</v>
      </c>
      <c r="AK47" s="74" t="s">
        <v>58</v>
      </c>
      <c r="AL47" s="74" t="s">
        <v>128</v>
      </c>
      <c r="AM47" s="74" t="s">
        <v>98</v>
      </c>
      <c r="AN47" s="74" t="s">
        <v>48</v>
      </c>
      <c r="AO47" s="74" t="s">
        <v>47</v>
      </c>
    </row>
    <row r="48" hidden="1">
      <c r="A48" s="74" t="s">
        <v>62</v>
      </c>
      <c r="B48" s="74" t="s">
        <v>30</v>
      </c>
      <c r="C48" s="74">
        <f>if('Copy of Raw'!B48="below 18",1,IF('Copy of Raw'!B48="18-25",1,2))</f>
        <v>1</v>
      </c>
      <c r="D48" s="74" t="s">
        <v>31</v>
      </c>
      <c r="E48" s="74">
        <f t="shared" si="1"/>
        <v>1</v>
      </c>
      <c r="F48" s="74" t="s">
        <v>50</v>
      </c>
      <c r="G48" s="74" t="s">
        <v>55</v>
      </c>
      <c r="H48" s="74" t="s">
        <v>34</v>
      </c>
      <c r="I48" s="74" t="s">
        <v>35</v>
      </c>
      <c r="J48" s="73">
        <v>2.0</v>
      </c>
      <c r="K48" s="74">
        <f t="shared" si="2"/>
        <v>1</v>
      </c>
      <c r="L48" s="74" t="s">
        <v>36</v>
      </c>
      <c r="M48" s="74">
        <f t="shared" si="3"/>
        <v>1</v>
      </c>
      <c r="N48" s="74" t="s">
        <v>64</v>
      </c>
      <c r="O48" s="74" t="s">
        <v>231</v>
      </c>
      <c r="P48" s="74" t="s">
        <v>232</v>
      </c>
      <c r="Q48" s="74" t="s">
        <v>233</v>
      </c>
      <c r="R48" s="74" t="s">
        <v>52</v>
      </c>
      <c r="S48" s="74"/>
      <c r="T48" s="74"/>
      <c r="U48" s="74"/>
      <c r="V48" s="74"/>
      <c r="W48" s="74"/>
      <c r="X48" s="74">
        <f t="shared" si="4"/>
        <v>0</v>
      </c>
      <c r="Y48" s="74" t="s">
        <v>82</v>
      </c>
      <c r="Z48" s="74">
        <f t="shared" si="7"/>
        <v>1</v>
      </c>
      <c r="AA48" s="74" t="s">
        <v>73</v>
      </c>
      <c r="AB48" s="74" t="s">
        <v>74</v>
      </c>
      <c r="AC48" s="74"/>
      <c r="AD48" s="74" t="s">
        <v>68</v>
      </c>
      <c r="AE48" s="74">
        <f t="shared" si="10"/>
        <v>1</v>
      </c>
      <c r="AF48" s="74"/>
      <c r="AG48" s="74"/>
      <c r="AH48" s="74"/>
      <c r="AI48" s="74"/>
      <c r="AJ48" s="74" t="s">
        <v>48</v>
      </c>
      <c r="AK48" s="74" t="s">
        <v>48</v>
      </c>
      <c r="AL48" s="74" t="s">
        <v>46</v>
      </c>
      <c r="AM48" s="74" t="s">
        <v>48</v>
      </c>
      <c r="AN48" s="74" t="s">
        <v>48</v>
      </c>
      <c r="AO48" s="74" t="s">
        <v>47</v>
      </c>
    </row>
    <row r="49">
      <c r="A49" s="74" t="s">
        <v>62</v>
      </c>
      <c r="B49" s="74" t="s">
        <v>30</v>
      </c>
      <c r="C49" s="74">
        <f>if('Copy of Raw'!B49="below 18",1,IF('Copy of Raw'!B49="18-25",1,2))</f>
        <v>1</v>
      </c>
      <c r="D49" s="74" t="s">
        <v>31</v>
      </c>
      <c r="E49" s="74">
        <f t="shared" si="1"/>
        <v>1</v>
      </c>
      <c r="F49" s="74" t="s">
        <v>32</v>
      </c>
      <c r="G49" s="74" t="s">
        <v>55</v>
      </c>
      <c r="H49" s="74" t="s">
        <v>92</v>
      </c>
      <c r="I49" s="74" t="s">
        <v>35</v>
      </c>
      <c r="J49" s="73">
        <v>2.0</v>
      </c>
      <c r="K49" s="74">
        <f t="shared" si="2"/>
        <v>1</v>
      </c>
      <c r="L49" s="74" t="s">
        <v>36</v>
      </c>
      <c r="M49" s="74">
        <f t="shared" si="3"/>
        <v>1</v>
      </c>
      <c r="N49" s="74" t="s">
        <v>105</v>
      </c>
      <c r="O49" s="74" t="s">
        <v>234</v>
      </c>
      <c r="P49" s="74" t="s">
        <v>126</v>
      </c>
      <c r="Q49" s="74" t="s">
        <v>235</v>
      </c>
      <c r="R49" s="74" t="s">
        <v>41</v>
      </c>
      <c r="S49" s="74"/>
      <c r="T49" s="74" t="s">
        <v>55</v>
      </c>
      <c r="U49" s="74" t="s">
        <v>56</v>
      </c>
      <c r="V49" s="74" t="s">
        <v>44</v>
      </c>
      <c r="W49" s="74" t="s">
        <v>116</v>
      </c>
      <c r="X49" s="74">
        <f t="shared" si="4"/>
        <v>0</v>
      </c>
      <c r="Y49" s="74"/>
      <c r="Z49" s="74">
        <f t="shared" si="7"/>
        <v>0</v>
      </c>
      <c r="AA49" s="74"/>
      <c r="AB49" s="74"/>
      <c r="AC49" s="74"/>
      <c r="AD49" s="74"/>
      <c r="AE49" s="74"/>
      <c r="AF49" s="74"/>
      <c r="AG49" s="74"/>
      <c r="AH49" s="74"/>
      <c r="AI49" s="74"/>
      <c r="AJ49" s="74" t="s">
        <v>150</v>
      </c>
      <c r="AK49" s="74" t="s">
        <v>57</v>
      </c>
      <c r="AL49" s="74" t="s">
        <v>41</v>
      </c>
      <c r="AM49" s="74" t="s">
        <v>41</v>
      </c>
      <c r="AN49" s="74" t="s">
        <v>41</v>
      </c>
      <c r="AO49" s="74" t="s">
        <v>210</v>
      </c>
    </row>
    <row r="50">
      <c r="A50" s="74" t="s">
        <v>29</v>
      </c>
      <c r="B50" s="74" t="s">
        <v>100</v>
      </c>
      <c r="C50" s="74">
        <f>if('Copy of Raw'!B50="below 18",1,IF('Copy of Raw'!B50="18-25",1,2))</f>
        <v>2</v>
      </c>
      <c r="D50" s="74" t="s">
        <v>192</v>
      </c>
      <c r="E50" s="74">
        <f t="shared" si="1"/>
        <v>2</v>
      </c>
      <c r="F50" s="74" t="s">
        <v>50</v>
      </c>
      <c r="G50" s="74" t="s">
        <v>42</v>
      </c>
      <c r="H50" s="74" t="s">
        <v>34</v>
      </c>
      <c r="I50" s="74" t="s">
        <v>51</v>
      </c>
      <c r="J50" s="73">
        <v>1.0</v>
      </c>
      <c r="K50" s="74">
        <f t="shared" si="2"/>
        <v>1</v>
      </c>
      <c r="L50" s="74" t="s">
        <v>86</v>
      </c>
      <c r="M50" s="74">
        <f t="shared" si="3"/>
        <v>2</v>
      </c>
      <c r="N50" s="74" t="s">
        <v>64</v>
      </c>
      <c r="O50" s="74" t="s">
        <v>41</v>
      </c>
      <c r="P50" s="74" t="s">
        <v>236</v>
      </c>
      <c r="Q50" s="74" t="s">
        <v>237</v>
      </c>
      <c r="R50" s="74" t="s">
        <v>41</v>
      </c>
      <c r="S50" s="74"/>
      <c r="T50" s="74" t="s">
        <v>77</v>
      </c>
      <c r="U50" s="74" t="s">
        <v>67</v>
      </c>
      <c r="V50" s="74" t="s">
        <v>44</v>
      </c>
      <c r="W50" s="74" t="s">
        <v>68</v>
      </c>
      <c r="X50" s="74">
        <f t="shared" si="4"/>
        <v>1</v>
      </c>
      <c r="Y50" s="74"/>
      <c r="Z50" s="74">
        <f t="shared" si="7"/>
        <v>0</v>
      </c>
      <c r="AA50" s="74"/>
      <c r="AB50" s="74"/>
      <c r="AC50" s="74"/>
      <c r="AD50" s="74"/>
      <c r="AE50" s="74"/>
      <c r="AF50" s="74"/>
      <c r="AG50" s="74"/>
      <c r="AH50" s="74"/>
      <c r="AI50" s="74"/>
      <c r="AJ50" s="74" t="s">
        <v>75</v>
      </c>
      <c r="AK50" s="74" t="s">
        <v>210</v>
      </c>
      <c r="AL50" s="74" t="s">
        <v>98</v>
      </c>
      <c r="AM50" s="74" t="s">
        <v>109</v>
      </c>
      <c r="AN50" s="74" t="s">
        <v>128</v>
      </c>
      <c r="AO50" s="74" t="s">
        <v>143</v>
      </c>
    </row>
    <row r="51" hidden="1">
      <c r="A51" s="74" t="s">
        <v>62</v>
      </c>
      <c r="B51" s="74" t="s">
        <v>100</v>
      </c>
      <c r="C51" s="74">
        <f>if('Copy of Raw'!B51="below 18",1,IF('Copy of Raw'!B51="18-25",1,2))</f>
        <v>2</v>
      </c>
      <c r="D51" s="74" t="s">
        <v>192</v>
      </c>
      <c r="E51" s="74">
        <f t="shared" si="1"/>
        <v>2</v>
      </c>
      <c r="F51" s="74" t="s">
        <v>32</v>
      </c>
      <c r="G51" s="74" t="s">
        <v>55</v>
      </c>
      <c r="H51" s="74" t="s">
        <v>92</v>
      </c>
      <c r="I51" s="74" t="s">
        <v>35</v>
      </c>
      <c r="J51" s="73">
        <v>2.0</v>
      </c>
      <c r="K51" s="74">
        <f t="shared" si="2"/>
        <v>1</v>
      </c>
      <c r="L51" s="74" t="s">
        <v>63</v>
      </c>
      <c r="M51" s="74">
        <f t="shared" si="3"/>
        <v>1</v>
      </c>
      <c r="N51" s="74" t="s">
        <v>37</v>
      </c>
      <c r="O51" s="74" t="s">
        <v>231</v>
      </c>
      <c r="P51" s="74" t="s">
        <v>239</v>
      </c>
      <c r="Q51" s="74" t="s">
        <v>233</v>
      </c>
      <c r="R51" s="74" t="s">
        <v>52</v>
      </c>
      <c r="S51" s="74"/>
      <c r="T51" s="74"/>
      <c r="U51" s="74"/>
      <c r="V51" s="74"/>
      <c r="W51" s="74"/>
      <c r="X51" s="74">
        <f t="shared" si="4"/>
        <v>0</v>
      </c>
      <c r="Y51" s="74" t="s">
        <v>209</v>
      </c>
      <c r="Z51" s="74">
        <f t="shared" si="7"/>
        <v>1</v>
      </c>
      <c r="AA51" s="74" t="s">
        <v>73</v>
      </c>
      <c r="AB51" s="74" t="s">
        <v>44</v>
      </c>
      <c r="AC51" s="74"/>
      <c r="AD51" s="74" t="s">
        <v>120</v>
      </c>
      <c r="AE51" s="74">
        <f>if(AD51="Go to another shop and look for your own brand",1,IF(AD51="Wait and delay the purchase till the brand is available",1,2))</f>
        <v>1</v>
      </c>
      <c r="AF51" s="74"/>
      <c r="AG51" s="74"/>
      <c r="AH51" s="74"/>
      <c r="AI51" s="74"/>
      <c r="AJ51" s="74" t="s">
        <v>48</v>
      </c>
      <c r="AK51" s="74" t="s">
        <v>46</v>
      </c>
      <c r="AL51" s="74" t="s">
        <v>46</v>
      </c>
      <c r="AM51" s="74" t="s">
        <v>48</v>
      </c>
      <c r="AN51" s="74" t="s">
        <v>48</v>
      </c>
      <c r="AO51" s="74" t="s">
        <v>47</v>
      </c>
    </row>
    <row r="52">
      <c r="A52" s="74" t="s">
        <v>62</v>
      </c>
      <c r="B52" s="74" t="s">
        <v>100</v>
      </c>
      <c r="C52" s="74">
        <f>if('Copy of Raw'!B52="below 18",1,IF('Copy of Raw'!B52="18-25",1,2))</f>
        <v>2</v>
      </c>
      <c r="D52" s="74" t="s">
        <v>192</v>
      </c>
      <c r="E52" s="74">
        <f t="shared" si="1"/>
        <v>2</v>
      </c>
      <c r="F52" s="74" t="s">
        <v>32</v>
      </c>
      <c r="G52" s="74" t="s">
        <v>55</v>
      </c>
      <c r="H52" s="74" t="s">
        <v>92</v>
      </c>
      <c r="I52" s="74" t="s">
        <v>196</v>
      </c>
      <c r="J52" s="73">
        <v>2.0</v>
      </c>
      <c r="K52" s="74">
        <f t="shared" si="2"/>
        <v>2</v>
      </c>
      <c r="L52" s="74" t="s">
        <v>86</v>
      </c>
      <c r="M52" s="74">
        <f t="shared" si="3"/>
        <v>2</v>
      </c>
      <c r="N52" s="74" t="s">
        <v>64</v>
      </c>
      <c r="O52" s="74" t="s">
        <v>241</v>
      </c>
      <c r="P52" s="74" t="s">
        <v>159</v>
      </c>
      <c r="Q52" s="74" t="s">
        <v>46</v>
      </c>
      <c r="R52" s="74" t="s">
        <v>41</v>
      </c>
      <c r="S52" s="74"/>
      <c r="T52" s="74" t="s">
        <v>42</v>
      </c>
      <c r="U52" s="74" t="s">
        <v>83</v>
      </c>
      <c r="V52" s="74" t="s">
        <v>44</v>
      </c>
      <c r="W52" s="74" t="s">
        <v>45</v>
      </c>
      <c r="X52" s="74">
        <f t="shared" si="4"/>
        <v>0</v>
      </c>
      <c r="Y52" s="74"/>
      <c r="Z52" s="74">
        <f t="shared" si="7"/>
        <v>0</v>
      </c>
      <c r="AA52" s="74"/>
      <c r="AB52" s="74"/>
      <c r="AC52" s="74"/>
      <c r="AD52" s="74"/>
      <c r="AE52" s="74"/>
      <c r="AF52" s="74"/>
      <c r="AG52" s="74"/>
      <c r="AH52" s="74"/>
      <c r="AI52" s="74"/>
      <c r="AJ52" s="74" t="s">
        <v>75</v>
      </c>
      <c r="AK52" s="74" t="s">
        <v>46</v>
      </c>
      <c r="AL52" s="74" t="s">
        <v>47</v>
      </c>
      <c r="AM52" s="74" t="s">
        <v>41</v>
      </c>
      <c r="AN52" s="74" t="s">
        <v>128</v>
      </c>
      <c r="AO52" s="74" t="s">
        <v>98</v>
      </c>
    </row>
    <row r="53">
      <c r="A53" s="74" t="s">
        <v>62</v>
      </c>
      <c r="B53" s="74" t="s">
        <v>30</v>
      </c>
      <c r="C53" s="74">
        <f>if('Copy of Raw'!B53="below 18",1,IF('Copy of Raw'!B53="18-25",1,2))</f>
        <v>1</v>
      </c>
      <c r="D53" s="74" t="s">
        <v>192</v>
      </c>
      <c r="E53" s="74">
        <f t="shared" si="1"/>
        <v>2</v>
      </c>
      <c r="F53" s="74" t="s">
        <v>32</v>
      </c>
      <c r="G53" s="74" t="s">
        <v>77</v>
      </c>
      <c r="H53" s="74" t="s">
        <v>34</v>
      </c>
      <c r="I53" s="74" t="s">
        <v>140</v>
      </c>
      <c r="J53" s="73">
        <v>2.0</v>
      </c>
      <c r="K53" s="74">
        <f t="shared" si="2"/>
        <v>2</v>
      </c>
      <c r="L53" s="74" t="s">
        <v>86</v>
      </c>
      <c r="M53" s="74">
        <f t="shared" si="3"/>
        <v>2</v>
      </c>
      <c r="N53" s="74" t="s">
        <v>105</v>
      </c>
      <c r="O53" s="74" t="s">
        <v>243</v>
      </c>
      <c r="P53" s="74" t="s">
        <v>126</v>
      </c>
      <c r="Q53" s="74" t="s">
        <v>244</v>
      </c>
      <c r="R53" s="74" t="s">
        <v>41</v>
      </c>
      <c r="S53" s="74"/>
      <c r="T53" s="74" t="s">
        <v>42</v>
      </c>
      <c r="U53" s="74" t="s">
        <v>83</v>
      </c>
      <c r="V53" s="74" t="s">
        <v>44</v>
      </c>
      <c r="W53" s="74" t="s">
        <v>45</v>
      </c>
      <c r="X53" s="74">
        <f t="shared" si="4"/>
        <v>0</v>
      </c>
      <c r="Y53" s="74"/>
      <c r="Z53" s="74">
        <f t="shared" si="7"/>
        <v>0</v>
      </c>
      <c r="AA53" s="74"/>
      <c r="AB53" s="74"/>
      <c r="AC53" s="74"/>
      <c r="AD53" s="74"/>
      <c r="AE53" s="74"/>
      <c r="AF53" s="74"/>
      <c r="AG53" s="74"/>
      <c r="AH53" s="74"/>
      <c r="AI53" s="74"/>
      <c r="AJ53" s="74" t="s">
        <v>75</v>
      </c>
      <c r="AK53" s="74" t="s">
        <v>198</v>
      </c>
      <c r="AL53" s="74" t="s">
        <v>41</v>
      </c>
      <c r="AM53" s="74" t="s">
        <v>75</v>
      </c>
      <c r="AN53" s="74" t="s">
        <v>58</v>
      </c>
      <c r="AO53" s="74" t="s">
        <v>129</v>
      </c>
    </row>
    <row r="54">
      <c r="A54" s="74" t="s">
        <v>62</v>
      </c>
      <c r="B54" s="74" t="s">
        <v>30</v>
      </c>
      <c r="C54" s="74">
        <f>if('Copy of Raw'!B54="below 18",1,IF('Copy of Raw'!B54="18-25",1,2))</f>
        <v>1</v>
      </c>
      <c r="D54" s="74" t="s">
        <v>31</v>
      </c>
      <c r="E54" s="74">
        <f t="shared" si="1"/>
        <v>1</v>
      </c>
      <c r="F54" s="74" t="s">
        <v>32</v>
      </c>
      <c r="G54" s="74" t="s">
        <v>55</v>
      </c>
      <c r="H54" s="74" t="s">
        <v>34</v>
      </c>
      <c r="I54" s="74" t="s">
        <v>35</v>
      </c>
      <c r="J54" s="73">
        <v>2.0</v>
      </c>
      <c r="K54" s="74">
        <f t="shared" si="2"/>
        <v>1</v>
      </c>
      <c r="L54" s="74" t="s">
        <v>78</v>
      </c>
      <c r="M54" s="74">
        <f t="shared" si="3"/>
        <v>2</v>
      </c>
      <c r="N54" s="184" t="s">
        <v>86</v>
      </c>
      <c r="O54" s="184" t="s">
        <v>146</v>
      </c>
      <c r="P54" s="184" t="s">
        <v>246</v>
      </c>
      <c r="Q54" s="184" t="s">
        <v>169</v>
      </c>
      <c r="R54" s="184" t="s">
        <v>52</v>
      </c>
      <c r="S54" s="74"/>
      <c r="T54" s="74"/>
      <c r="U54" s="74"/>
      <c r="V54" s="74"/>
      <c r="W54" s="74"/>
      <c r="X54" s="74">
        <f t="shared" si="4"/>
        <v>0</v>
      </c>
      <c r="Y54" s="74" t="s">
        <v>42</v>
      </c>
      <c r="Z54" s="74">
        <f t="shared" si="7"/>
        <v>0</v>
      </c>
      <c r="AA54" s="74" t="s">
        <v>88</v>
      </c>
      <c r="AB54" s="74" t="s">
        <v>44</v>
      </c>
      <c r="AC54" s="74"/>
      <c r="AD54" s="74" t="s">
        <v>68</v>
      </c>
      <c r="AE54" s="74">
        <f t="shared" ref="AE54:AE55" si="11">if(AD54="Go to another shop and look for your own brand",1,IF(AD54="Wait and delay the purchase till the brand is available",1,2))</f>
        <v>1</v>
      </c>
      <c r="AF54" s="74"/>
      <c r="AG54" s="74"/>
      <c r="AH54" s="74"/>
      <c r="AI54" s="74"/>
      <c r="AJ54" s="74" t="s">
        <v>41</v>
      </c>
      <c r="AK54" s="74" t="s">
        <v>48</v>
      </c>
      <c r="AL54" s="74" t="s">
        <v>46</v>
      </c>
      <c r="AM54" s="74" t="s">
        <v>48</v>
      </c>
      <c r="AN54" s="74" t="s">
        <v>48</v>
      </c>
      <c r="AO54" s="74" t="s">
        <v>41</v>
      </c>
    </row>
    <row r="55" hidden="1">
      <c r="A55" s="74" t="s">
        <v>29</v>
      </c>
      <c r="B55" s="74" t="s">
        <v>100</v>
      </c>
      <c r="C55" s="74">
        <f>if('Copy of Raw'!B55="below 18",1,IF('Copy of Raw'!B55="18-25",1,2))</f>
        <v>2</v>
      </c>
      <c r="D55" s="74" t="s">
        <v>85</v>
      </c>
      <c r="E55" s="74">
        <f t="shared" si="1"/>
        <v>2</v>
      </c>
      <c r="F55" s="74" t="s">
        <v>32</v>
      </c>
      <c r="G55" s="74" t="s">
        <v>55</v>
      </c>
      <c r="H55" s="74" t="s">
        <v>92</v>
      </c>
      <c r="I55" s="74" t="s">
        <v>140</v>
      </c>
      <c r="J55" s="73">
        <v>1.0</v>
      </c>
      <c r="K55" s="74">
        <f t="shared" si="2"/>
        <v>2</v>
      </c>
      <c r="L55" s="74" t="s">
        <v>63</v>
      </c>
      <c r="M55" s="74">
        <f t="shared" si="3"/>
        <v>1</v>
      </c>
      <c r="N55" s="74" t="s">
        <v>37</v>
      </c>
      <c r="O55" s="74" t="s">
        <v>231</v>
      </c>
      <c r="P55" s="74" t="s">
        <v>248</v>
      </c>
      <c r="Q55" s="74" t="s">
        <v>249</v>
      </c>
      <c r="R55" s="74" t="s">
        <v>52</v>
      </c>
      <c r="S55" s="74"/>
      <c r="T55" s="74"/>
      <c r="U55" s="74"/>
      <c r="V55" s="74"/>
      <c r="W55" s="74"/>
      <c r="X55" s="74">
        <f t="shared" si="4"/>
        <v>0</v>
      </c>
      <c r="Y55" s="74" t="s">
        <v>209</v>
      </c>
      <c r="Z55" s="74">
        <f t="shared" si="7"/>
        <v>1</v>
      </c>
      <c r="AA55" s="74" t="s">
        <v>43</v>
      </c>
      <c r="AB55" s="74" t="s">
        <v>44</v>
      </c>
      <c r="AC55" s="74"/>
      <c r="AD55" s="74" t="s">
        <v>116</v>
      </c>
      <c r="AE55" s="74">
        <f t="shared" si="11"/>
        <v>2</v>
      </c>
      <c r="AF55" s="74"/>
      <c r="AG55" s="74"/>
      <c r="AH55" s="74"/>
      <c r="AI55" s="74"/>
      <c r="AJ55" s="74" t="s">
        <v>48</v>
      </c>
      <c r="AK55" s="74" t="s">
        <v>48</v>
      </c>
      <c r="AL55" s="74" t="s">
        <v>98</v>
      </c>
      <c r="AM55" s="74" t="s">
        <v>47</v>
      </c>
      <c r="AN55" s="74" t="s">
        <v>48</v>
      </c>
      <c r="AO55" s="74" t="s">
        <v>48</v>
      </c>
    </row>
    <row r="56">
      <c r="A56" s="74" t="s">
        <v>62</v>
      </c>
      <c r="B56" s="74" t="s">
        <v>30</v>
      </c>
      <c r="C56" s="74">
        <f>if('Copy of Raw'!B56="below 18",1,IF('Copy of Raw'!B56="18-25",1,2))</f>
        <v>1</v>
      </c>
      <c r="D56" s="74" t="s">
        <v>31</v>
      </c>
      <c r="E56" s="74">
        <f t="shared" si="1"/>
        <v>1</v>
      </c>
      <c r="F56" s="74" t="s">
        <v>50</v>
      </c>
      <c r="G56" s="74" t="s">
        <v>55</v>
      </c>
      <c r="H56" s="74" t="s">
        <v>34</v>
      </c>
      <c r="I56" s="74" t="s">
        <v>35</v>
      </c>
      <c r="J56" s="73">
        <v>2.0</v>
      </c>
      <c r="K56" s="74">
        <f t="shared" si="2"/>
        <v>1</v>
      </c>
      <c r="L56" s="74" t="s">
        <v>78</v>
      </c>
      <c r="M56" s="74">
        <f t="shared" si="3"/>
        <v>2</v>
      </c>
      <c r="N56" s="74" t="s">
        <v>37</v>
      </c>
      <c r="O56" s="74" t="s">
        <v>250</v>
      </c>
      <c r="P56" s="74" t="s">
        <v>251</v>
      </c>
      <c r="Q56" s="74" t="s">
        <v>252</v>
      </c>
      <c r="R56" s="74" t="s">
        <v>41</v>
      </c>
      <c r="S56" s="74"/>
      <c r="T56" s="74" t="s">
        <v>82</v>
      </c>
      <c r="U56" s="74" t="s">
        <v>83</v>
      </c>
      <c r="V56" s="74" t="s">
        <v>74</v>
      </c>
      <c r="W56" s="74" t="s">
        <v>68</v>
      </c>
      <c r="X56" s="74">
        <f t="shared" si="4"/>
        <v>1</v>
      </c>
      <c r="Y56" s="74"/>
      <c r="Z56" s="74">
        <f t="shared" si="7"/>
        <v>0</v>
      </c>
      <c r="AA56" s="74"/>
      <c r="AB56" s="74"/>
      <c r="AC56" s="74"/>
      <c r="AD56" s="74"/>
      <c r="AE56" s="74"/>
      <c r="AF56" s="74"/>
      <c r="AG56" s="74"/>
      <c r="AH56" s="74"/>
      <c r="AI56" s="74"/>
      <c r="AJ56" s="74" t="s">
        <v>41</v>
      </c>
      <c r="AK56" s="74" t="s">
        <v>41</v>
      </c>
      <c r="AL56" s="74" t="s">
        <v>47</v>
      </c>
      <c r="AM56" s="74" t="s">
        <v>41</v>
      </c>
      <c r="AN56" s="74" t="s">
        <v>41</v>
      </c>
      <c r="AO56" s="74" t="s">
        <v>41</v>
      </c>
    </row>
    <row r="57" hidden="1">
      <c r="A57" s="74" t="s">
        <v>29</v>
      </c>
      <c r="B57" s="74" t="s">
        <v>179</v>
      </c>
      <c r="C57" s="74">
        <f>if('Copy of Raw'!B57="below 18",1,IF('Copy of Raw'!B57="18-25",1,2))</f>
        <v>2</v>
      </c>
      <c r="D57" s="74" t="s">
        <v>180</v>
      </c>
      <c r="E57" s="74">
        <f t="shared" si="1"/>
        <v>2</v>
      </c>
      <c r="F57" s="74" t="s">
        <v>32</v>
      </c>
      <c r="G57" s="74" t="s">
        <v>55</v>
      </c>
      <c r="H57" s="74" t="s">
        <v>92</v>
      </c>
      <c r="I57" s="74" t="s">
        <v>35</v>
      </c>
      <c r="J57" s="73">
        <v>1.0</v>
      </c>
      <c r="K57" s="74">
        <f t="shared" si="2"/>
        <v>1</v>
      </c>
      <c r="L57" s="74" t="s">
        <v>36</v>
      </c>
      <c r="M57" s="74">
        <f t="shared" si="3"/>
        <v>1</v>
      </c>
      <c r="N57" s="74" t="s">
        <v>37</v>
      </c>
      <c r="O57" s="74" t="s">
        <v>231</v>
      </c>
      <c r="P57" s="74" t="s">
        <v>254</v>
      </c>
      <c r="Q57" s="74" t="s">
        <v>249</v>
      </c>
      <c r="R57" s="74" t="s">
        <v>52</v>
      </c>
      <c r="S57" s="74"/>
      <c r="T57" s="74"/>
      <c r="U57" s="74"/>
      <c r="V57" s="74"/>
      <c r="W57" s="74"/>
      <c r="X57" s="74">
        <f t="shared" si="4"/>
        <v>0</v>
      </c>
      <c r="Y57" s="74" t="s">
        <v>209</v>
      </c>
      <c r="Z57" s="74">
        <f t="shared" si="7"/>
        <v>1</v>
      </c>
      <c r="AA57" s="74" t="s">
        <v>73</v>
      </c>
      <c r="AB57" s="74" t="s">
        <v>44</v>
      </c>
      <c r="AC57" s="74"/>
      <c r="AD57" s="74" t="s">
        <v>120</v>
      </c>
      <c r="AE57" s="74">
        <f t="shared" ref="AE57:AE59" si="12">if(AD57="Go to another shop and look for your own brand",1,IF(AD57="Wait and delay the purchase till the brand is available",1,2))</f>
        <v>1</v>
      </c>
      <c r="AF57" s="74"/>
      <c r="AG57" s="74"/>
      <c r="AH57" s="74"/>
      <c r="AI57" s="74"/>
      <c r="AJ57" s="74" t="s">
        <v>48</v>
      </c>
      <c r="AK57" s="74" t="s">
        <v>48</v>
      </c>
      <c r="AL57" s="74" t="s">
        <v>48</v>
      </c>
      <c r="AM57" s="74" t="s">
        <v>75</v>
      </c>
      <c r="AN57" s="74" t="s">
        <v>96</v>
      </c>
      <c r="AO57" s="74" t="s">
        <v>48</v>
      </c>
    </row>
    <row r="58" hidden="1">
      <c r="A58" s="74" t="s">
        <v>62</v>
      </c>
      <c r="B58" s="74" t="s">
        <v>179</v>
      </c>
      <c r="C58" s="74">
        <f>if('Copy of Raw'!B58="below 18",1,IF('Copy of Raw'!B58="18-25",1,2))</f>
        <v>2</v>
      </c>
      <c r="D58" s="74" t="s">
        <v>192</v>
      </c>
      <c r="E58" s="74">
        <f t="shared" si="1"/>
        <v>2</v>
      </c>
      <c r="F58" s="74" t="s">
        <v>145</v>
      </c>
      <c r="G58" s="74" t="s">
        <v>55</v>
      </c>
      <c r="H58" s="74" t="s">
        <v>34</v>
      </c>
      <c r="I58" s="74" t="s">
        <v>51</v>
      </c>
      <c r="J58" s="73">
        <v>2.0</v>
      </c>
      <c r="K58" s="74">
        <f t="shared" si="2"/>
        <v>1</v>
      </c>
      <c r="L58" s="74" t="s">
        <v>63</v>
      </c>
      <c r="M58" s="74">
        <f t="shared" si="3"/>
        <v>1</v>
      </c>
      <c r="N58" s="74" t="s">
        <v>64</v>
      </c>
      <c r="O58" s="74" t="s">
        <v>231</v>
      </c>
      <c r="P58" s="74" t="s">
        <v>257</v>
      </c>
      <c r="Q58" s="74" t="s">
        <v>258</v>
      </c>
      <c r="R58" s="74" t="s">
        <v>52</v>
      </c>
      <c r="S58" s="74"/>
      <c r="T58" s="74"/>
      <c r="U58" s="74"/>
      <c r="V58" s="74"/>
      <c r="W58" s="74"/>
      <c r="X58" s="74">
        <f t="shared" si="4"/>
        <v>0</v>
      </c>
      <c r="Y58" s="74" t="s">
        <v>82</v>
      </c>
      <c r="Z58" s="74">
        <f t="shared" si="7"/>
        <v>1</v>
      </c>
      <c r="AA58" s="74" t="s">
        <v>73</v>
      </c>
      <c r="AB58" s="74" t="s">
        <v>44</v>
      </c>
      <c r="AC58" s="74"/>
      <c r="AD58" s="74" t="s">
        <v>68</v>
      </c>
      <c r="AE58" s="74">
        <f t="shared" si="12"/>
        <v>1</v>
      </c>
      <c r="AF58" s="74"/>
      <c r="AG58" s="74"/>
      <c r="AH58" s="74"/>
      <c r="AI58" s="74"/>
      <c r="AJ58" s="74" t="s">
        <v>48</v>
      </c>
      <c r="AK58" s="74" t="s">
        <v>48</v>
      </c>
      <c r="AL58" s="74" t="s">
        <v>48</v>
      </c>
      <c r="AM58" s="74" t="s">
        <v>48</v>
      </c>
      <c r="AN58" s="74" t="s">
        <v>41</v>
      </c>
      <c r="AO58" s="74" t="s">
        <v>48</v>
      </c>
    </row>
    <row r="59">
      <c r="A59" s="74" t="s">
        <v>62</v>
      </c>
      <c r="B59" s="74" t="s">
        <v>30</v>
      </c>
      <c r="C59" s="74">
        <f>if('Copy of Raw'!B59="below 18",1,IF('Copy of Raw'!B59="18-25",1,2))</f>
        <v>1</v>
      </c>
      <c r="D59" s="74" t="s">
        <v>31</v>
      </c>
      <c r="E59" s="74">
        <f t="shared" si="1"/>
        <v>1</v>
      </c>
      <c r="F59" s="74" t="s">
        <v>32</v>
      </c>
      <c r="G59" s="74" t="s">
        <v>55</v>
      </c>
      <c r="H59" s="74" t="s">
        <v>34</v>
      </c>
      <c r="I59" s="74" t="s">
        <v>35</v>
      </c>
      <c r="J59" s="73">
        <v>2.0</v>
      </c>
      <c r="K59" s="74">
        <f t="shared" si="2"/>
        <v>1</v>
      </c>
      <c r="L59" s="74" t="s">
        <v>36</v>
      </c>
      <c r="M59" s="74">
        <f t="shared" si="3"/>
        <v>1</v>
      </c>
      <c r="N59" s="74" t="s">
        <v>37</v>
      </c>
      <c r="O59" s="74" t="s">
        <v>231</v>
      </c>
      <c r="P59" s="74" t="s">
        <v>259</v>
      </c>
      <c r="Q59" s="74" t="s">
        <v>66</v>
      </c>
      <c r="R59" s="74" t="s">
        <v>52</v>
      </c>
      <c r="S59" s="74"/>
      <c r="T59" s="74"/>
      <c r="U59" s="74"/>
      <c r="V59" s="74"/>
      <c r="W59" s="74"/>
      <c r="X59" s="74">
        <f t="shared" si="4"/>
        <v>0</v>
      </c>
      <c r="Y59" s="74" t="s">
        <v>55</v>
      </c>
      <c r="Z59" s="74">
        <f t="shared" si="7"/>
        <v>0</v>
      </c>
      <c r="AA59" s="74" t="s">
        <v>43</v>
      </c>
      <c r="AB59" s="74" t="s">
        <v>74</v>
      </c>
      <c r="AC59" s="74"/>
      <c r="AD59" s="74" t="s">
        <v>68</v>
      </c>
      <c r="AE59" s="74">
        <f t="shared" si="12"/>
        <v>1</v>
      </c>
      <c r="AF59" s="74"/>
      <c r="AG59" s="74"/>
      <c r="AH59" s="74"/>
      <c r="AI59" s="74"/>
      <c r="AJ59" s="74" t="s">
        <v>75</v>
      </c>
      <c r="AK59" s="74" t="s">
        <v>48</v>
      </c>
      <c r="AL59" s="74" t="s">
        <v>96</v>
      </c>
      <c r="AM59" s="74" t="s">
        <v>48</v>
      </c>
      <c r="AN59" s="74" t="s">
        <v>96</v>
      </c>
      <c r="AO59" s="74" t="s">
        <v>48</v>
      </c>
    </row>
    <row r="60" hidden="1">
      <c r="A60" s="74" t="s">
        <v>29</v>
      </c>
      <c r="B60" s="74" t="s">
        <v>30</v>
      </c>
      <c r="C60" s="74">
        <f>if('Copy of Raw'!B60="below 18",1,IF('Copy of Raw'!B60="18-25",1,2))</f>
        <v>1</v>
      </c>
      <c r="D60" s="74" t="s">
        <v>180</v>
      </c>
      <c r="E60" s="74">
        <f t="shared" si="1"/>
        <v>2</v>
      </c>
      <c r="F60" s="74" t="s">
        <v>32</v>
      </c>
      <c r="G60" s="74" t="s">
        <v>55</v>
      </c>
      <c r="H60" s="74" t="s">
        <v>34</v>
      </c>
      <c r="I60" s="74" t="s">
        <v>35</v>
      </c>
      <c r="J60" s="73">
        <v>1.0</v>
      </c>
      <c r="K60" s="74">
        <f t="shared" si="2"/>
        <v>1</v>
      </c>
      <c r="L60" s="74" t="s">
        <v>36</v>
      </c>
      <c r="M60" s="74">
        <f t="shared" si="3"/>
        <v>1</v>
      </c>
      <c r="N60" s="74" t="s">
        <v>86</v>
      </c>
      <c r="O60" s="74" t="s">
        <v>261</v>
      </c>
      <c r="P60" s="74" t="s">
        <v>262</v>
      </c>
      <c r="Q60" s="74" t="s">
        <v>127</v>
      </c>
      <c r="R60" s="74" t="s">
        <v>41</v>
      </c>
      <c r="S60" s="74"/>
      <c r="T60" s="74" t="s">
        <v>55</v>
      </c>
      <c r="U60" s="74" t="s">
        <v>67</v>
      </c>
      <c r="V60" s="74" t="s">
        <v>44</v>
      </c>
      <c r="W60" s="74" t="s">
        <v>116</v>
      </c>
      <c r="X60" s="74">
        <f t="shared" si="4"/>
        <v>0</v>
      </c>
      <c r="Y60" s="74"/>
      <c r="Z60" s="74">
        <f t="shared" si="7"/>
        <v>0</v>
      </c>
      <c r="AA60" s="74"/>
      <c r="AB60" s="74"/>
      <c r="AC60" s="74"/>
      <c r="AD60" s="74"/>
      <c r="AE60" s="74"/>
      <c r="AF60" s="74"/>
      <c r="AG60" s="74"/>
      <c r="AH60" s="74"/>
      <c r="AI60" s="74"/>
      <c r="AJ60" s="74" t="s">
        <v>46</v>
      </c>
      <c r="AK60" s="74" t="s">
        <v>46</v>
      </c>
      <c r="AL60" s="74" t="s">
        <v>47</v>
      </c>
      <c r="AM60" s="74" t="s">
        <v>46</v>
      </c>
      <c r="AN60" s="74" t="s">
        <v>47</v>
      </c>
      <c r="AO60" s="74" t="s">
        <v>47</v>
      </c>
    </row>
    <row r="61" hidden="1">
      <c r="A61" s="74" t="s">
        <v>29</v>
      </c>
      <c r="B61" s="74" t="s">
        <v>30</v>
      </c>
      <c r="C61" s="74">
        <f>if('Copy of Raw'!B61="below 18",1,IF('Copy of Raw'!B61="18-25",1,2))</f>
        <v>1</v>
      </c>
      <c r="D61" s="74" t="s">
        <v>31</v>
      </c>
      <c r="E61" s="74">
        <f t="shared" si="1"/>
        <v>1</v>
      </c>
      <c r="F61" s="74" t="s">
        <v>50</v>
      </c>
      <c r="G61" s="74" t="s">
        <v>42</v>
      </c>
      <c r="H61" s="74" t="s">
        <v>34</v>
      </c>
      <c r="I61" s="74" t="s">
        <v>51</v>
      </c>
      <c r="J61" s="73">
        <v>1.0</v>
      </c>
      <c r="K61" s="74">
        <f t="shared" si="2"/>
        <v>1</v>
      </c>
      <c r="L61" s="74" t="s">
        <v>36</v>
      </c>
      <c r="M61" s="74">
        <f t="shared" si="3"/>
        <v>1</v>
      </c>
      <c r="N61" s="74" t="s">
        <v>64</v>
      </c>
      <c r="O61" s="74" t="s">
        <v>46</v>
      </c>
      <c r="P61" s="74" t="s">
        <v>126</v>
      </c>
      <c r="Q61" s="74" t="s">
        <v>138</v>
      </c>
      <c r="R61" s="74" t="s">
        <v>52</v>
      </c>
      <c r="S61" s="74"/>
      <c r="T61" s="74"/>
      <c r="U61" s="74"/>
      <c r="V61" s="74"/>
      <c r="W61" s="74"/>
      <c r="X61" s="74">
        <f t="shared" si="4"/>
        <v>0</v>
      </c>
      <c r="Y61" s="74" t="s">
        <v>42</v>
      </c>
      <c r="Z61" s="74">
        <f t="shared" si="7"/>
        <v>0</v>
      </c>
      <c r="AA61" s="74" t="s">
        <v>67</v>
      </c>
      <c r="AB61" s="74" t="s">
        <v>44</v>
      </c>
      <c r="AC61" s="74"/>
      <c r="AD61" s="74" t="s">
        <v>68</v>
      </c>
      <c r="AE61" s="74">
        <f>if(AD61="Go to another shop and look for your own brand",1,IF(AD61="Wait and delay the purchase till the brand is available",1,2))</f>
        <v>1</v>
      </c>
      <c r="AF61" s="74"/>
      <c r="AG61" s="74"/>
      <c r="AH61" s="74"/>
      <c r="AI61" s="74"/>
      <c r="AJ61" s="74" t="s">
        <v>58</v>
      </c>
      <c r="AK61" s="74" t="s">
        <v>98</v>
      </c>
      <c r="AL61" s="74" t="s">
        <v>46</v>
      </c>
      <c r="AM61" s="74" t="s">
        <v>263</v>
      </c>
      <c r="AN61" s="74" t="s">
        <v>143</v>
      </c>
      <c r="AO61" s="74" t="s">
        <v>46</v>
      </c>
    </row>
    <row r="62">
      <c r="A62" s="74" t="s">
        <v>62</v>
      </c>
      <c r="B62" s="74" t="s">
        <v>30</v>
      </c>
      <c r="C62" s="74">
        <f>if('Copy of Raw'!B62="below 18",1,IF('Copy of Raw'!B62="18-25",1,2))</f>
        <v>1</v>
      </c>
      <c r="D62" s="74" t="s">
        <v>31</v>
      </c>
      <c r="E62" s="74">
        <f t="shared" si="1"/>
        <v>1</v>
      </c>
      <c r="F62" s="74" t="s">
        <v>50</v>
      </c>
      <c r="G62" s="74" t="s">
        <v>55</v>
      </c>
      <c r="H62" s="74" t="s">
        <v>34</v>
      </c>
      <c r="I62" s="74" t="s">
        <v>51</v>
      </c>
      <c r="J62" s="73">
        <v>2.0</v>
      </c>
      <c r="K62" s="74">
        <f t="shared" si="2"/>
        <v>1</v>
      </c>
      <c r="L62" s="74" t="s">
        <v>36</v>
      </c>
      <c r="M62" s="74">
        <f t="shared" si="3"/>
        <v>1</v>
      </c>
      <c r="N62" s="74" t="s">
        <v>105</v>
      </c>
      <c r="O62" s="74" t="s">
        <v>111</v>
      </c>
      <c r="P62" s="74" t="s">
        <v>192</v>
      </c>
      <c r="Q62" s="74" t="s">
        <v>41</v>
      </c>
      <c r="R62" s="74" t="s">
        <v>41</v>
      </c>
      <c r="S62" s="74"/>
      <c r="T62" s="74" t="s">
        <v>42</v>
      </c>
      <c r="U62" s="74" t="s">
        <v>67</v>
      </c>
      <c r="V62" s="74" t="s">
        <v>44</v>
      </c>
      <c r="W62" s="74" t="s">
        <v>120</v>
      </c>
      <c r="X62" s="74">
        <f t="shared" si="4"/>
        <v>1</v>
      </c>
      <c r="Y62" s="74"/>
      <c r="Z62" s="74">
        <f t="shared" si="7"/>
        <v>0</v>
      </c>
      <c r="AA62" s="74"/>
      <c r="AB62" s="74"/>
      <c r="AC62" s="74"/>
      <c r="AD62" s="74"/>
      <c r="AE62" s="74"/>
      <c r="AF62" s="74"/>
      <c r="AG62" s="74"/>
      <c r="AH62" s="74"/>
      <c r="AI62" s="74"/>
      <c r="AJ62" s="74" t="s">
        <v>41</v>
      </c>
      <c r="AK62" s="74" t="s">
        <v>41</v>
      </c>
      <c r="AL62" s="74" t="s">
        <v>41</v>
      </c>
      <c r="AM62" s="74" t="s">
        <v>41</v>
      </c>
      <c r="AN62" s="74" t="s">
        <v>41</v>
      </c>
      <c r="AO62" s="74" t="s">
        <v>41</v>
      </c>
    </row>
    <row r="63">
      <c r="A63" s="74" t="s">
        <v>29</v>
      </c>
      <c r="B63" s="74" t="s">
        <v>30</v>
      </c>
      <c r="C63" s="74">
        <f>if('Copy of Raw'!B63="below 18",1,IF('Copy of Raw'!B63="18-25",1,2))</f>
        <v>1</v>
      </c>
      <c r="D63" s="74" t="s">
        <v>31</v>
      </c>
      <c r="E63" s="74">
        <f t="shared" si="1"/>
        <v>1</v>
      </c>
      <c r="F63" s="74" t="s">
        <v>50</v>
      </c>
      <c r="G63" s="74" t="s">
        <v>77</v>
      </c>
      <c r="H63" s="74" t="s">
        <v>34</v>
      </c>
      <c r="I63" s="74" t="s">
        <v>35</v>
      </c>
      <c r="J63" s="73">
        <v>1.0</v>
      </c>
      <c r="K63" s="74">
        <f t="shared" si="2"/>
        <v>1</v>
      </c>
      <c r="L63" s="74" t="s">
        <v>36</v>
      </c>
      <c r="M63" s="74">
        <f t="shared" si="3"/>
        <v>1</v>
      </c>
      <c r="N63" s="74" t="s">
        <v>105</v>
      </c>
      <c r="O63" s="74" t="s">
        <v>267</v>
      </c>
      <c r="P63" s="74" t="s">
        <v>268</v>
      </c>
      <c r="Q63" s="74" t="s">
        <v>269</v>
      </c>
      <c r="R63" s="74" t="s">
        <v>41</v>
      </c>
      <c r="S63" s="74"/>
      <c r="T63" s="74" t="s">
        <v>55</v>
      </c>
      <c r="U63" s="74" t="s">
        <v>67</v>
      </c>
      <c r="V63" s="74" t="s">
        <v>44</v>
      </c>
      <c r="W63" s="74" t="s">
        <v>68</v>
      </c>
      <c r="X63" s="74">
        <f t="shared" si="4"/>
        <v>1</v>
      </c>
      <c r="Y63" s="74"/>
      <c r="Z63" s="74">
        <f t="shared" si="7"/>
        <v>0</v>
      </c>
      <c r="AA63" s="74"/>
      <c r="AB63" s="74"/>
      <c r="AC63" s="74"/>
      <c r="AD63" s="74"/>
      <c r="AE63" s="74"/>
      <c r="AF63" s="74"/>
      <c r="AG63" s="74"/>
      <c r="AH63" s="74"/>
      <c r="AI63" s="74"/>
      <c r="AJ63" s="74" t="s">
        <v>143</v>
      </c>
      <c r="AK63" s="74" t="s">
        <v>210</v>
      </c>
      <c r="AL63" s="74" t="s">
        <v>143</v>
      </c>
      <c r="AM63" s="74" t="s">
        <v>185</v>
      </c>
      <c r="AN63" s="74" t="s">
        <v>98</v>
      </c>
      <c r="AO63" s="74" t="s">
        <v>143</v>
      </c>
    </row>
    <row r="64">
      <c r="A64" s="74" t="s">
        <v>62</v>
      </c>
      <c r="B64" s="74" t="s">
        <v>30</v>
      </c>
      <c r="C64" s="74">
        <f>if('Copy of Raw'!B64="below 18",1,IF('Copy of Raw'!B64="18-25",1,2))</f>
        <v>1</v>
      </c>
      <c r="D64" s="74" t="s">
        <v>31</v>
      </c>
      <c r="E64" s="74">
        <f t="shared" si="1"/>
        <v>1</v>
      </c>
      <c r="F64" s="74" t="s">
        <v>32</v>
      </c>
      <c r="G64" s="74" t="s">
        <v>55</v>
      </c>
      <c r="H64" s="74" t="s">
        <v>34</v>
      </c>
      <c r="I64" s="74" t="s">
        <v>35</v>
      </c>
      <c r="J64" s="73">
        <v>2.0</v>
      </c>
      <c r="K64" s="74">
        <f t="shared" si="2"/>
        <v>1</v>
      </c>
      <c r="L64" s="74" t="s">
        <v>36</v>
      </c>
      <c r="M64" s="74">
        <f t="shared" si="3"/>
        <v>1</v>
      </c>
      <c r="N64" s="74" t="s">
        <v>105</v>
      </c>
      <c r="O64" s="74" t="s">
        <v>271</v>
      </c>
      <c r="P64" s="74" t="s">
        <v>272</v>
      </c>
      <c r="Q64" s="74" t="s">
        <v>273</v>
      </c>
      <c r="R64" s="74" t="s">
        <v>41</v>
      </c>
      <c r="S64" s="74"/>
      <c r="T64" s="74" t="s">
        <v>42</v>
      </c>
      <c r="U64" s="74" t="s">
        <v>83</v>
      </c>
      <c r="V64" s="74" t="s">
        <v>74</v>
      </c>
      <c r="W64" s="74" t="s">
        <v>120</v>
      </c>
      <c r="X64" s="74">
        <f t="shared" si="4"/>
        <v>1</v>
      </c>
      <c r="Y64" s="74"/>
      <c r="Z64" s="74">
        <f t="shared" si="7"/>
        <v>0</v>
      </c>
      <c r="AA64" s="74"/>
      <c r="AB64" s="74"/>
      <c r="AC64" s="74"/>
      <c r="AD64" s="74"/>
      <c r="AE64" s="74"/>
      <c r="AF64" s="74"/>
      <c r="AG64" s="74"/>
      <c r="AH64" s="74"/>
      <c r="AI64" s="74"/>
      <c r="AJ64" s="74" t="s">
        <v>41</v>
      </c>
      <c r="AK64" s="74" t="s">
        <v>47</v>
      </c>
      <c r="AL64" s="74" t="s">
        <v>41</v>
      </c>
      <c r="AM64" s="74" t="s">
        <v>48</v>
      </c>
      <c r="AN64" s="74" t="s">
        <v>48</v>
      </c>
      <c r="AO64" s="74" t="s">
        <v>97</v>
      </c>
    </row>
    <row r="65" hidden="1">
      <c r="A65" s="74" t="s">
        <v>29</v>
      </c>
      <c r="B65" s="74" t="s">
        <v>179</v>
      </c>
      <c r="C65" s="74">
        <f>if('Copy of Raw'!B65="below 18",1,IF('Copy of Raw'!B65="18-25",1,2))</f>
        <v>2</v>
      </c>
      <c r="D65" s="74" t="s">
        <v>85</v>
      </c>
      <c r="E65" s="74">
        <f t="shared" si="1"/>
        <v>2</v>
      </c>
      <c r="F65" s="74" t="s">
        <v>32</v>
      </c>
      <c r="G65" s="74" t="s">
        <v>55</v>
      </c>
      <c r="H65" s="74" t="s">
        <v>34</v>
      </c>
      <c r="I65" s="74" t="s">
        <v>35</v>
      </c>
      <c r="J65" s="73">
        <v>1.0</v>
      </c>
      <c r="K65" s="74">
        <f t="shared" si="2"/>
        <v>1</v>
      </c>
      <c r="L65" s="74" t="s">
        <v>36</v>
      </c>
      <c r="M65" s="74">
        <f t="shared" si="3"/>
        <v>1</v>
      </c>
      <c r="N65" s="74" t="s">
        <v>37</v>
      </c>
      <c r="O65" s="74" t="s">
        <v>275</v>
      </c>
      <c r="P65" s="74" t="s">
        <v>276</v>
      </c>
      <c r="Q65" s="74" t="s">
        <v>46</v>
      </c>
      <c r="R65" s="74" t="s">
        <v>52</v>
      </c>
      <c r="S65" s="74"/>
      <c r="T65" s="74"/>
      <c r="U65" s="74"/>
      <c r="V65" s="74"/>
      <c r="W65" s="74"/>
      <c r="X65" s="74">
        <f t="shared" si="4"/>
        <v>0</v>
      </c>
      <c r="Y65" s="74" t="s">
        <v>42</v>
      </c>
      <c r="Z65" s="74">
        <f t="shared" si="7"/>
        <v>0</v>
      </c>
      <c r="AA65" s="74" t="s">
        <v>88</v>
      </c>
      <c r="AB65" s="74" t="s">
        <v>74</v>
      </c>
      <c r="AC65" s="74"/>
      <c r="AD65" s="74" t="s">
        <v>45</v>
      </c>
      <c r="AE65" s="74">
        <f>if(AD65="Go to another shop and look for your own brand",1,IF(AD65="Wait and delay the purchase till the brand is available",1,2))</f>
        <v>2</v>
      </c>
      <c r="AF65" s="74"/>
      <c r="AG65" s="74"/>
      <c r="AH65" s="74"/>
      <c r="AI65" s="74"/>
      <c r="AJ65" s="74" t="s">
        <v>48</v>
      </c>
      <c r="AK65" s="74" t="s">
        <v>46</v>
      </c>
      <c r="AL65" s="74" t="s">
        <v>109</v>
      </c>
      <c r="AM65" s="74" t="s">
        <v>47</v>
      </c>
      <c r="AN65" s="74" t="s">
        <v>46</v>
      </c>
      <c r="AO65" s="74" t="s">
        <v>46</v>
      </c>
    </row>
    <row r="66">
      <c r="A66" s="74" t="s">
        <v>62</v>
      </c>
      <c r="B66" s="74" t="s">
        <v>100</v>
      </c>
      <c r="C66" s="74">
        <f>if('Copy of Raw'!B66="below 18",1,IF('Copy of Raw'!B66="18-25",1,2))</f>
        <v>2</v>
      </c>
      <c r="D66" s="74" t="s">
        <v>31</v>
      </c>
      <c r="E66" s="74">
        <f t="shared" si="1"/>
        <v>1</v>
      </c>
      <c r="F66" s="74" t="s">
        <v>32</v>
      </c>
      <c r="G66" s="74" t="s">
        <v>33</v>
      </c>
      <c r="H66" s="74" t="s">
        <v>34</v>
      </c>
      <c r="I66" s="74" t="s">
        <v>35</v>
      </c>
      <c r="J66" s="73">
        <v>2.0</v>
      </c>
      <c r="K66" s="74">
        <f t="shared" si="2"/>
        <v>1</v>
      </c>
      <c r="L66" s="74" t="s">
        <v>36</v>
      </c>
      <c r="M66" s="74">
        <f t="shared" si="3"/>
        <v>1</v>
      </c>
      <c r="N66" s="74" t="s">
        <v>105</v>
      </c>
      <c r="O66" s="74" t="s">
        <v>217</v>
      </c>
      <c r="P66" s="74" t="s">
        <v>131</v>
      </c>
      <c r="Q66" s="74" t="s">
        <v>278</v>
      </c>
      <c r="R66" s="74" t="s">
        <v>41</v>
      </c>
      <c r="S66" s="74"/>
      <c r="T66" s="74" t="s">
        <v>82</v>
      </c>
      <c r="U66" s="74" t="s">
        <v>83</v>
      </c>
      <c r="V66" s="74" t="s">
        <v>74</v>
      </c>
      <c r="W66" s="74" t="s">
        <v>68</v>
      </c>
      <c r="X66" s="74">
        <f t="shared" si="4"/>
        <v>1</v>
      </c>
      <c r="Y66" s="74"/>
      <c r="Z66" s="73">
        <v>1.0</v>
      </c>
      <c r="AA66" s="74"/>
      <c r="AB66" s="74"/>
      <c r="AC66" s="74"/>
      <c r="AD66" s="74"/>
      <c r="AE66" s="74"/>
      <c r="AF66" s="74"/>
      <c r="AG66" s="74"/>
      <c r="AH66" s="74"/>
      <c r="AI66" s="74"/>
      <c r="AJ66" s="74" t="s">
        <v>41</v>
      </c>
      <c r="AK66" s="74" t="s">
        <v>41</v>
      </c>
      <c r="AL66" s="74" t="s">
        <v>41</v>
      </c>
      <c r="AM66" s="74" t="s">
        <v>41</v>
      </c>
      <c r="AN66" s="74" t="s">
        <v>41</v>
      </c>
      <c r="AO66" s="74" t="s">
        <v>41</v>
      </c>
    </row>
    <row r="67">
      <c r="A67" s="74" t="s">
        <v>29</v>
      </c>
      <c r="B67" s="74" t="s">
        <v>30</v>
      </c>
      <c r="C67" s="74">
        <f>if('Copy of Raw'!B67="below 18",1,IF('Copy of Raw'!B67="18-25",1,2))</f>
        <v>1</v>
      </c>
      <c r="D67" s="74" t="s">
        <v>31</v>
      </c>
      <c r="E67" s="74">
        <f t="shared" si="1"/>
        <v>1</v>
      </c>
      <c r="F67" s="74" t="s">
        <v>32</v>
      </c>
      <c r="G67" s="74" t="s">
        <v>42</v>
      </c>
      <c r="H67" s="74" t="s">
        <v>34</v>
      </c>
      <c r="I67" s="74" t="s">
        <v>51</v>
      </c>
      <c r="J67" s="73">
        <v>1.0</v>
      </c>
      <c r="K67" s="74">
        <f t="shared" si="2"/>
        <v>1</v>
      </c>
      <c r="L67" s="74" t="s">
        <v>36</v>
      </c>
      <c r="M67" s="74">
        <f t="shared" si="3"/>
        <v>1</v>
      </c>
      <c r="N67" s="74" t="s">
        <v>37</v>
      </c>
      <c r="O67" s="74" t="s">
        <v>280</v>
      </c>
      <c r="P67" s="74" t="s">
        <v>281</v>
      </c>
      <c r="Q67" s="74" t="s">
        <v>138</v>
      </c>
      <c r="R67" s="74" t="s">
        <v>41</v>
      </c>
      <c r="S67" s="74"/>
      <c r="T67" s="74" t="s">
        <v>42</v>
      </c>
      <c r="U67" s="74" t="s">
        <v>67</v>
      </c>
      <c r="V67" s="74" t="s">
        <v>74</v>
      </c>
      <c r="W67" s="74" t="s">
        <v>68</v>
      </c>
      <c r="X67" s="74">
        <f t="shared" si="4"/>
        <v>1</v>
      </c>
      <c r="Y67" s="74"/>
      <c r="Z67" s="74">
        <f t="shared" ref="Z67:Z152" si="13">if(Y67="4 times",1,IF(Y67="5 times",1,0))</f>
        <v>0</v>
      </c>
      <c r="AA67" s="74"/>
      <c r="AB67" s="74"/>
      <c r="AC67" s="74"/>
      <c r="AD67" s="74"/>
      <c r="AE67" s="74"/>
      <c r="AF67" s="74"/>
      <c r="AG67" s="74"/>
      <c r="AH67" s="74"/>
      <c r="AI67" s="74"/>
      <c r="AJ67" s="74" t="s">
        <v>143</v>
      </c>
      <c r="AK67" s="74" t="s">
        <v>46</v>
      </c>
      <c r="AL67" s="74" t="s">
        <v>143</v>
      </c>
      <c r="AM67" s="74" t="s">
        <v>41</v>
      </c>
      <c r="AN67" s="74" t="s">
        <v>41</v>
      </c>
      <c r="AO67" s="74" t="s">
        <v>143</v>
      </c>
    </row>
    <row r="68" hidden="1">
      <c r="A68" s="74" t="s">
        <v>29</v>
      </c>
      <c r="B68" s="74" t="s">
        <v>30</v>
      </c>
      <c r="C68" s="74">
        <f>if('Copy of Raw'!B68="below 18",1,IF('Copy of Raw'!B68="18-25",1,2))</f>
        <v>1</v>
      </c>
      <c r="D68" s="74" t="s">
        <v>31</v>
      </c>
      <c r="E68" s="74">
        <f t="shared" si="1"/>
        <v>1</v>
      </c>
      <c r="F68" s="74" t="s">
        <v>50</v>
      </c>
      <c r="G68" s="74" t="s">
        <v>42</v>
      </c>
      <c r="H68" s="74" t="s">
        <v>92</v>
      </c>
      <c r="I68" s="74" t="s">
        <v>51</v>
      </c>
      <c r="J68" s="73">
        <v>1.0</v>
      </c>
      <c r="K68" s="74">
        <f t="shared" si="2"/>
        <v>1</v>
      </c>
      <c r="L68" s="74" t="s">
        <v>36</v>
      </c>
      <c r="M68" s="74">
        <f t="shared" si="3"/>
        <v>1</v>
      </c>
      <c r="N68" s="74" t="s">
        <v>64</v>
      </c>
      <c r="O68" s="74" t="s">
        <v>283</v>
      </c>
      <c r="P68" s="74" t="s">
        <v>38</v>
      </c>
      <c r="Q68" s="74" t="s">
        <v>284</v>
      </c>
      <c r="R68" s="74" t="s">
        <v>47</v>
      </c>
      <c r="S68" s="74"/>
      <c r="T68" s="74"/>
      <c r="U68" s="74"/>
      <c r="V68" s="74"/>
      <c r="W68" s="74"/>
      <c r="X68" s="74">
        <f t="shared" si="4"/>
        <v>0</v>
      </c>
      <c r="Y68" s="74"/>
      <c r="Z68" s="74">
        <f t="shared" si="13"/>
        <v>0</v>
      </c>
      <c r="AA68" s="74"/>
      <c r="AB68" s="74"/>
      <c r="AC68" s="74"/>
      <c r="AD68" s="74"/>
      <c r="AE68" s="74"/>
      <c r="AF68" s="74" t="s">
        <v>42</v>
      </c>
      <c r="AG68" s="74" t="s">
        <v>83</v>
      </c>
      <c r="AH68" s="74" t="s">
        <v>44</v>
      </c>
      <c r="AI68" s="74" t="s">
        <v>116</v>
      </c>
      <c r="AJ68" s="74" t="s">
        <v>47</v>
      </c>
      <c r="AK68" s="74" t="s">
        <v>46</v>
      </c>
      <c r="AL68" s="74" t="s">
        <v>46</v>
      </c>
      <c r="AM68" s="74" t="s">
        <v>47</v>
      </c>
      <c r="AN68" s="74" t="s">
        <v>46</v>
      </c>
      <c r="AO68" s="74" t="s">
        <v>46</v>
      </c>
    </row>
    <row r="69" hidden="1">
      <c r="A69" s="74" t="s">
        <v>62</v>
      </c>
      <c r="B69" s="74" t="s">
        <v>179</v>
      </c>
      <c r="C69" s="74">
        <f>if('Copy of Raw'!B69="below 18",1,IF('Copy of Raw'!B69="18-25",1,2))</f>
        <v>2</v>
      </c>
      <c r="D69" s="74" t="s">
        <v>192</v>
      </c>
      <c r="E69" s="74">
        <f t="shared" si="1"/>
        <v>2</v>
      </c>
      <c r="F69" s="74" t="s">
        <v>32</v>
      </c>
      <c r="G69" s="74" t="s">
        <v>42</v>
      </c>
      <c r="H69" s="74" t="s">
        <v>92</v>
      </c>
      <c r="I69" s="74" t="s">
        <v>196</v>
      </c>
      <c r="J69" s="73">
        <v>2.0</v>
      </c>
      <c r="K69" s="74">
        <f t="shared" si="2"/>
        <v>2</v>
      </c>
      <c r="L69" s="74" t="s">
        <v>86</v>
      </c>
      <c r="M69" s="74">
        <f t="shared" si="3"/>
        <v>2</v>
      </c>
      <c r="N69" s="74" t="s">
        <v>105</v>
      </c>
      <c r="O69" s="74" t="s">
        <v>153</v>
      </c>
      <c r="P69" s="74" t="s">
        <v>131</v>
      </c>
      <c r="Q69" s="74" t="s">
        <v>172</v>
      </c>
      <c r="R69" s="74" t="s">
        <v>52</v>
      </c>
      <c r="S69" s="74"/>
      <c r="T69" s="74"/>
      <c r="U69" s="74"/>
      <c r="V69" s="74"/>
      <c r="W69" s="74"/>
      <c r="X69" s="74">
        <f t="shared" si="4"/>
        <v>0</v>
      </c>
      <c r="Y69" s="74" t="s">
        <v>42</v>
      </c>
      <c r="Z69" s="74">
        <f t="shared" si="13"/>
        <v>0</v>
      </c>
      <c r="AA69" s="74" t="s">
        <v>88</v>
      </c>
      <c r="AB69" s="74" t="s">
        <v>44</v>
      </c>
      <c r="AC69" s="74"/>
      <c r="AD69" s="74" t="s">
        <v>116</v>
      </c>
      <c r="AE69" s="74">
        <f>if(AD69="Go to another shop and look for your own brand",1,IF(AD69="Wait and delay the purchase till the brand is available",1,2))</f>
        <v>2</v>
      </c>
      <c r="AF69" s="74"/>
      <c r="AG69" s="74"/>
      <c r="AH69" s="74"/>
      <c r="AI69" s="74"/>
      <c r="AJ69" s="74" t="s">
        <v>96</v>
      </c>
      <c r="AK69" s="74" t="s">
        <v>109</v>
      </c>
      <c r="AL69" s="74" t="s">
        <v>46</v>
      </c>
      <c r="AM69" s="74" t="s">
        <v>47</v>
      </c>
      <c r="AN69" s="74" t="s">
        <v>47</v>
      </c>
      <c r="AO69" s="74" t="s">
        <v>48</v>
      </c>
    </row>
    <row r="70">
      <c r="A70" s="74" t="s">
        <v>29</v>
      </c>
      <c r="B70" s="74" t="s">
        <v>287</v>
      </c>
      <c r="C70" s="74">
        <f>if('Copy of Raw'!B70="below 18",1,IF('Copy of Raw'!B70="18-25",1,2))</f>
        <v>2</v>
      </c>
      <c r="D70" s="74" t="s">
        <v>180</v>
      </c>
      <c r="E70" s="74">
        <f t="shared" si="1"/>
        <v>2</v>
      </c>
      <c r="F70" s="74" t="s">
        <v>32</v>
      </c>
      <c r="G70" s="74" t="s">
        <v>42</v>
      </c>
      <c r="H70" s="74" t="s">
        <v>34</v>
      </c>
      <c r="I70" s="74" t="s">
        <v>51</v>
      </c>
      <c r="J70" s="73">
        <v>1.0</v>
      </c>
      <c r="K70" s="74">
        <f t="shared" si="2"/>
        <v>1</v>
      </c>
      <c r="L70" s="74" t="s">
        <v>36</v>
      </c>
      <c r="M70" s="74">
        <f t="shared" si="3"/>
        <v>1</v>
      </c>
      <c r="N70" s="74" t="s">
        <v>37</v>
      </c>
      <c r="O70" s="74" t="s">
        <v>38</v>
      </c>
      <c r="P70" s="74" t="s">
        <v>38</v>
      </c>
      <c r="Q70" s="74" t="s">
        <v>41</v>
      </c>
      <c r="R70" s="74" t="s">
        <v>41</v>
      </c>
      <c r="S70" s="74"/>
      <c r="T70" s="74" t="s">
        <v>77</v>
      </c>
      <c r="U70" s="74" t="s">
        <v>43</v>
      </c>
      <c r="V70" s="74" t="s">
        <v>44</v>
      </c>
      <c r="W70" s="74" t="s">
        <v>68</v>
      </c>
      <c r="X70" s="74">
        <f t="shared" si="4"/>
        <v>1</v>
      </c>
      <c r="Y70" s="74"/>
      <c r="Z70" s="74">
        <f t="shared" si="13"/>
        <v>0</v>
      </c>
      <c r="AA70" s="74"/>
      <c r="AB70" s="74"/>
      <c r="AC70" s="74"/>
      <c r="AD70" s="74"/>
      <c r="AE70" s="74"/>
      <c r="AF70" s="74"/>
      <c r="AG70" s="74"/>
      <c r="AH70" s="74"/>
      <c r="AI70" s="74"/>
      <c r="AJ70" s="74" t="s">
        <v>41</v>
      </c>
      <c r="AK70" s="74" t="s">
        <v>41</v>
      </c>
      <c r="AL70" s="74" t="s">
        <v>41</v>
      </c>
      <c r="AM70" s="74" t="s">
        <v>41</v>
      </c>
      <c r="AN70" s="74" t="s">
        <v>41</v>
      </c>
      <c r="AO70" s="74" t="s">
        <v>41</v>
      </c>
    </row>
    <row r="71" hidden="1">
      <c r="A71" s="74" t="s">
        <v>29</v>
      </c>
      <c r="B71" s="74" t="s">
        <v>30</v>
      </c>
      <c r="C71" s="74">
        <f>if('Copy of Raw'!B71="below 18",1,IF('Copy of Raw'!B71="18-25",1,2))</f>
        <v>1</v>
      </c>
      <c r="D71" s="74" t="s">
        <v>85</v>
      </c>
      <c r="E71" s="74">
        <f t="shared" si="1"/>
        <v>2</v>
      </c>
      <c r="F71" s="74" t="s">
        <v>32</v>
      </c>
      <c r="G71" s="74" t="s">
        <v>55</v>
      </c>
      <c r="H71" s="74" t="s">
        <v>92</v>
      </c>
      <c r="I71" s="74" t="s">
        <v>35</v>
      </c>
      <c r="J71" s="73">
        <v>1.0</v>
      </c>
      <c r="K71" s="74">
        <f t="shared" si="2"/>
        <v>1</v>
      </c>
      <c r="L71" s="74" t="s">
        <v>78</v>
      </c>
      <c r="M71" s="74">
        <f t="shared" si="3"/>
        <v>2</v>
      </c>
      <c r="N71" s="74" t="s">
        <v>64</v>
      </c>
      <c r="O71" s="74" t="s">
        <v>47</v>
      </c>
      <c r="P71" s="74" t="s">
        <v>53</v>
      </c>
      <c r="Q71" s="74" t="s">
        <v>54</v>
      </c>
      <c r="R71" s="74" t="s">
        <v>47</v>
      </c>
      <c r="S71" s="74"/>
      <c r="T71" s="74"/>
      <c r="U71" s="74"/>
      <c r="V71" s="74"/>
      <c r="W71" s="74"/>
      <c r="X71" s="74">
        <f t="shared" si="4"/>
        <v>0</v>
      </c>
      <c r="Y71" s="74"/>
      <c r="Z71" s="74">
        <f t="shared" si="13"/>
        <v>0</v>
      </c>
      <c r="AA71" s="74"/>
      <c r="AB71" s="74"/>
      <c r="AC71" s="74"/>
      <c r="AD71" s="74"/>
      <c r="AE71" s="74"/>
      <c r="AF71" s="74" t="s">
        <v>209</v>
      </c>
      <c r="AG71" s="74" t="s">
        <v>56</v>
      </c>
      <c r="AH71" s="74" t="s">
        <v>44</v>
      </c>
      <c r="AI71" s="74" t="s">
        <v>45</v>
      </c>
      <c r="AJ71" s="74" t="s">
        <v>47</v>
      </c>
      <c r="AK71" s="74" t="s">
        <v>47</v>
      </c>
      <c r="AL71" s="74" t="s">
        <v>47</v>
      </c>
      <c r="AM71" s="74" t="s">
        <v>47</v>
      </c>
      <c r="AN71" s="74" t="s">
        <v>47</v>
      </c>
      <c r="AO71" s="74" t="s">
        <v>47</v>
      </c>
    </row>
    <row r="72">
      <c r="A72" s="74" t="s">
        <v>62</v>
      </c>
      <c r="B72" s="74" t="s">
        <v>30</v>
      </c>
      <c r="C72" s="74">
        <f>if('Copy of Raw'!B72="below 18",1,IF('Copy of Raw'!B72="18-25",1,2))</f>
        <v>1</v>
      </c>
      <c r="D72" s="74" t="s">
        <v>31</v>
      </c>
      <c r="E72" s="74">
        <f t="shared" si="1"/>
        <v>1</v>
      </c>
      <c r="F72" s="74" t="s">
        <v>50</v>
      </c>
      <c r="G72" s="74" t="s">
        <v>55</v>
      </c>
      <c r="H72" s="74" t="s">
        <v>34</v>
      </c>
      <c r="I72" s="74" t="s">
        <v>51</v>
      </c>
      <c r="J72" s="73">
        <v>2.0</v>
      </c>
      <c r="K72" s="74">
        <f t="shared" si="2"/>
        <v>1</v>
      </c>
      <c r="L72" s="74" t="s">
        <v>86</v>
      </c>
      <c r="M72" s="74">
        <f t="shared" si="3"/>
        <v>2</v>
      </c>
      <c r="N72" s="74" t="s">
        <v>37</v>
      </c>
      <c r="O72" s="74" t="s">
        <v>290</v>
      </c>
      <c r="P72" s="74" t="s">
        <v>126</v>
      </c>
      <c r="Q72" s="74" t="s">
        <v>269</v>
      </c>
      <c r="R72" s="74" t="s">
        <v>41</v>
      </c>
      <c r="S72" s="74"/>
      <c r="T72" s="74" t="s">
        <v>209</v>
      </c>
      <c r="U72" s="74" t="s">
        <v>83</v>
      </c>
      <c r="V72" s="74" t="s">
        <v>44</v>
      </c>
      <c r="W72" s="74" t="s">
        <v>68</v>
      </c>
      <c r="X72" s="74">
        <f t="shared" si="4"/>
        <v>1</v>
      </c>
      <c r="Y72" s="74"/>
      <c r="Z72" s="74">
        <f t="shared" si="13"/>
        <v>0</v>
      </c>
      <c r="AA72" s="74"/>
      <c r="AB72" s="74"/>
      <c r="AC72" s="74"/>
      <c r="AD72" s="74"/>
      <c r="AE72" s="74"/>
      <c r="AF72" s="74"/>
      <c r="AG72" s="74"/>
      <c r="AH72" s="74"/>
      <c r="AI72" s="74"/>
      <c r="AJ72" s="74" t="s">
        <v>41</v>
      </c>
      <c r="AK72" s="74" t="s">
        <v>75</v>
      </c>
      <c r="AL72" s="74" t="s">
        <v>48</v>
      </c>
      <c r="AM72" s="74" t="s">
        <v>109</v>
      </c>
      <c r="AN72" s="74" t="s">
        <v>109</v>
      </c>
      <c r="AO72" s="74" t="s">
        <v>75</v>
      </c>
    </row>
    <row r="73">
      <c r="A73" s="74" t="s">
        <v>62</v>
      </c>
      <c r="B73" s="74" t="s">
        <v>30</v>
      </c>
      <c r="C73" s="74">
        <f>if('Copy of Raw'!B73="below 18",1,IF('Copy of Raw'!B73="18-25",1,2))</f>
        <v>1</v>
      </c>
      <c r="D73" s="74" t="s">
        <v>31</v>
      </c>
      <c r="E73" s="74">
        <f t="shared" si="1"/>
        <v>1</v>
      </c>
      <c r="F73" s="74" t="s">
        <v>32</v>
      </c>
      <c r="G73" s="74" t="s">
        <v>55</v>
      </c>
      <c r="H73" s="74" t="s">
        <v>34</v>
      </c>
      <c r="I73" s="74" t="s">
        <v>35</v>
      </c>
      <c r="J73" s="73">
        <v>2.0</v>
      </c>
      <c r="K73" s="74">
        <f t="shared" si="2"/>
        <v>1</v>
      </c>
      <c r="L73" s="74" t="s">
        <v>78</v>
      </c>
      <c r="M73" s="74">
        <f t="shared" si="3"/>
        <v>2</v>
      </c>
      <c r="N73" s="74" t="s">
        <v>37</v>
      </c>
      <c r="O73" s="74" t="s">
        <v>292</v>
      </c>
      <c r="P73" s="74" t="s">
        <v>126</v>
      </c>
      <c r="Q73" s="74" t="s">
        <v>293</v>
      </c>
      <c r="R73" s="74" t="s">
        <v>41</v>
      </c>
      <c r="S73" s="74"/>
      <c r="T73" s="74" t="s">
        <v>55</v>
      </c>
      <c r="U73" s="74" t="s">
        <v>83</v>
      </c>
      <c r="V73" s="74" t="s">
        <v>74</v>
      </c>
      <c r="W73" s="74" t="s">
        <v>68</v>
      </c>
      <c r="X73" s="74">
        <f t="shared" si="4"/>
        <v>1</v>
      </c>
      <c r="Y73" s="74"/>
      <c r="Z73" s="74">
        <f t="shared" si="13"/>
        <v>0</v>
      </c>
      <c r="AA73" s="74"/>
      <c r="AB73" s="74"/>
      <c r="AC73" s="74"/>
      <c r="AD73" s="74"/>
      <c r="AE73" s="74"/>
      <c r="AF73" s="74"/>
      <c r="AG73" s="74"/>
      <c r="AH73" s="74"/>
      <c r="AI73" s="74"/>
      <c r="AJ73" s="74" t="s">
        <v>41</v>
      </c>
      <c r="AK73" s="74" t="s">
        <v>48</v>
      </c>
      <c r="AL73" s="74" t="s">
        <v>47</v>
      </c>
      <c r="AM73" s="74" t="s">
        <v>41</v>
      </c>
      <c r="AN73" s="74" t="s">
        <v>41</v>
      </c>
      <c r="AO73" s="74" t="s">
        <v>47</v>
      </c>
    </row>
    <row r="74" hidden="1">
      <c r="A74" s="74" t="s">
        <v>62</v>
      </c>
      <c r="B74" s="74" t="s">
        <v>30</v>
      </c>
      <c r="C74" s="74">
        <f>if('Copy of Raw'!B74="below 18",1,IF('Copy of Raw'!B74="18-25",1,2))</f>
        <v>1</v>
      </c>
      <c r="D74" s="74" t="s">
        <v>31</v>
      </c>
      <c r="E74" s="74">
        <f t="shared" si="1"/>
        <v>1</v>
      </c>
      <c r="F74" s="74" t="s">
        <v>32</v>
      </c>
      <c r="G74" s="74" t="s">
        <v>42</v>
      </c>
      <c r="H74" s="74" t="s">
        <v>34</v>
      </c>
      <c r="I74" s="74" t="s">
        <v>51</v>
      </c>
      <c r="J74" s="73">
        <v>2.0</v>
      </c>
      <c r="K74" s="74">
        <f t="shared" si="2"/>
        <v>1</v>
      </c>
      <c r="L74" s="74" t="s">
        <v>78</v>
      </c>
      <c r="M74" s="74">
        <f t="shared" si="3"/>
        <v>2</v>
      </c>
      <c r="N74" s="74" t="s">
        <v>105</v>
      </c>
      <c r="O74" s="74" t="s">
        <v>295</v>
      </c>
      <c r="P74" s="74" t="s">
        <v>131</v>
      </c>
      <c r="Q74" s="74" t="s">
        <v>296</v>
      </c>
      <c r="R74" s="74" t="s">
        <v>47</v>
      </c>
      <c r="S74" s="74"/>
      <c r="T74" s="74"/>
      <c r="U74" s="74"/>
      <c r="V74" s="74"/>
      <c r="W74" s="74"/>
      <c r="X74" s="74">
        <f t="shared" si="4"/>
        <v>0</v>
      </c>
      <c r="Y74" s="74"/>
      <c r="Z74" s="74">
        <f t="shared" si="13"/>
        <v>0</v>
      </c>
      <c r="AA74" s="74"/>
      <c r="AB74" s="74"/>
      <c r="AC74" s="74"/>
      <c r="AD74" s="74"/>
      <c r="AE74" s="74"/>
      <c r="AF74" s="74" t="s">
        <v>42</v>
      </c>
      <c r="AG74" s="74" t="s">
        <v>83</v>
      </c>
      <c r="AH74" s="74" t="s">
        <v>74</v>
      </c>
      <c r="AI74" s="74" t="s">
        <v>68</v>
      </c>
      <c r="AJ74" s="74" t="s">
        <v>47</v>
      </c>
      <c r="AK74" s="74" t="s">
        <v>129</v>
      </c>
      <c r="AL74" s="74" t="s">
        <v>41</v>
      </c>
      <c r="AM74" s="74" t="s">
        <v>57</v>
      </c>
      <c r="AN74" s="74" t="s">
        <v>47</v>
      </c>
      <c r="AO74" s="74" t="s">
        <v>47</v>
      </c>
    </row>
    <row r="75">
      <c r="A75" s="74" t="s">
        <v>62</v>
      </c>
      <c r="B75" s="74" t="s">
        <v>100</v>
      </c>
      <c r="C75" s="74">
        <f>if('Copy of Raw'!B75="below 18",1,IF('Copy of Raw'!B75="18-25",1,2))</f>
        <v>2</v>
      </c>
      <c r="D75" s="74" t="s">
        <v>85</v>
      </c>
      <c r="E75" s="74">
        <f t="shared" si="1"/>
        <v>2</v>
      </c>
      <c r="F75" s="74" t="s">
        <v>32</v>
      </c>
      <c r="G75" s="74" t="s">
        <v>42</v>
      </c>
      <c r="H75" s="74" t="s">
        <v>34</v>
      </c>
      <c r="I75" s="74" t="s">
        <v>51</v>
      </c>
      <c r="J75" s="73">
        <v>2.0</v>
      </c>
      <c r="K75" s="74">
        <f t="shared" si="2"/>
        <v>1</v>
      </c>
      <c r="L75" s="74" t="s">
        <v>78</v>
      </c>
      <c r="M75" s="74">
        <f t="shared" si="3"/>
        <v>2</v>
      </c>
      <c r="N75" s="74" t="s">
        <v>37</v>
      </c>
      <c r="O75" s="74" t="s">
        <v>298</v>
      </c>
      <c r="P75" s="74" t="s">
        <v>131</v>
      </c>
      <c r="Q75" s="74" t="s">
        <v>299</v>
      </c>
      <c r="R75" s="74" t="s">
        <v>41</v>
      </c>
      <c r="S75" s="74"/>
      <c r="T75" s="74" t="s">
        <v>55</v>
      </c>
      <c r="U75" s="74" t="s">
        <v>67</v>
      </c>
      <c r="V75" s="74" t="s">
        <v>74</v>
      </c>
      <c r="W75" s="74" t="s">
        <v>45</v>
      </c>
      <c r="X75" s="74">
        <f t="shared" si="4"/>
        <v>0</v>
      </c>
      <c r="Y75" s="74"/>
      <c r="Z75" s="74">
        <f t="shared" si="13"/>
        <v>0</v>
      </c>
      <c r="AA75" s="74"/>
      <c r="AB75" s="74"/>
      <c r="AC75" s="74"/>
      <c r="AD75" s="74"/>
      <c r="AE75" s="74"/>
      <c r="AF75" s="74"/>
      <c r="AG75" s="74"/>
      <c r="AH75" s="74"/>
      <c r="AI75" s="74"/>
      <c r="AJ75" s="74" t="s">
        <v>41</v>
      </c>
      <c r="AK75" s="74" t="s">
        <v>41</v>
      </c>
      <c r="AL75" s="74" t="s">
        <v>48</v>
      </c>
      <c r="AM75" s="74" t="s">
        <v>47</v>
      </c>
      <c r="AN75" s="74" t="s">
        <v>47</v>
      </c>
      <c r="AO75" s="74" t="s">
        <v>48</v>
      </c>
    </row>
    <row r="76">
      <c r="A76" s="74" t="s">
        <v>62</v>
      </c>
      <c r="B76" s="74" t="s">
        <v>30</v>
      </c>
      <c r="C76" s="74">
        <f>if('Copy of Raw'!B76="below 18",1,IF('Copy of Raw'!B76="18-25",1,2))</f>
        <v>1</v>
      </c>
      <c r="D76" s="74" t="s">
        <v>85</v>
      </c>
      <c r="E76" s="74">
        <f t="shared" si="1"/>
        <v>2</v>
      </c>
      <c r="F76" s="74" t="s">
        <v>50</v>
      </c>
      <c r="G76" s="74" t="s">
        <v>55</v>
      </c>
      <c r="H76" s="74" t="s">
        <v>34</v>
      </c>
      <c r="I76" s="74" t="s">
        <v>51</v>
      </c>
      <c r="J76" s="73">
        <v>2.0</v>
      </c>
      <c r="K76" s="74">
        <f t="shared" si="2"/>
        <v>1</v>
      </c>
      <c r="L76" s="74" t="s">
        <v>78</v>
      </c>
      <c r="M76" s="74">
        <f t="shared" si="3"/>
        <v>2</v>
      </c>
      <c r="N76" s="74" t="s">
        <v>37</v>
      </c>
      <c r="O76" s="74" t="s">
        <v>301</v>
      </c>
      <c r="P76" s="74" t="s">
        <v>302</v>
      </c>
      <c r="Q76" s="74" t="s">
        <v>303</v>
      </c>
      <c r="R76" s="74" t="s">
        <v>41</v>
      </c>
      <c r="S76" s="74"/>
      <c r="T76" s="74" t="s">
        <v>77</v>
      </c>
      <c r="U76" s="74" t="s">
        <v>56</v>
      </c>
      <c r="V76" s="74" t="s">
        <v>74</v>
      </c>
      <c r="W76" s="74" t="s">
        <v>68</v>
      </c>
      <c r="X76" s="74">
        <f t="shared" si="4"/>
        <v>1</v>
      </c>
      <c r="Y76" s="74"/>
      <c r="Z76" s="74">
        <f t="shared" si="13"/>
        <v>0</v>
      </c>
      <c r="AA76" s="74"/>
      <c r="AB76" s="74"/>
      <c r="AC76" s="74"/>
      <c r="AD76" s="74"/>
      <c r="AE76" s="74"/>
      <c r="AF76" s="74"/>
      <c r="AG76" s="74"/>
      <c r="AH76" s="74"/>
      <c r="AI76" s="74"/>
      <c r="AJ76" s="74" t="s">
        <v>41</v>
      </c>
      <c r="AK76" s="74" t="s">
        <v>75</v>
      </c>
      <c r="AL76" s="74" t="s">
        <v>109</v>
      </c>
      <c r="AM76" s="74" t="s">
        <v>41</v>
      </c>
      <c r="AN76" s="74" t="s">
        <v>47</v>
      </c>
      <c r="AO76" s="74" t="s">
        <v>75</v>
      </c>
    </row>
    <row r="77">
      <c r="A77" s="74" t="s">
        <v>62</v>
      </c>
      <c r="B77" s="74" t="s">
        <v>100</v>
      </c>
      <c r="C77" s="74">
        <f>if('Copy of Raw'!B77="below 18",1,IF('Copy of Raw'!B77="18-25",1,2))</f>
        <v>2</v>
      </c>
      <c r="D77" s="74" t="s">
        <v>192</v>
      </c>
      <c r="E77" s="74">
        <f t="shared" si="1"/>
        <v>2</v>
      </c>
      <c r="F77" s="74" t="s">
        <v>32</v>
      </c>
      <c r="G77" s="74" t="s">
        <v>55</v>
      </c>
      <c r="H77" s="74" t="s">
        <v>34</v>
      </c>
      <c r="I77" s="74" t="s">
        <v>196</v>
      </c>
      <c r="J77" s="73">
        <v>2.0</v>
      </c>
      <c r="K77" s="74">
        <f t="shared" si="2"/>
        <v>2</v>
      </c>
      <c r="L77" s="74" t="s">
        <v>36</v>
      </c>
      <c r="M77" s="74">
        <f t="shared" si="3"/>
        <v>1</v>
      </c>
      <c r="N77" s="74" t="s">
        <v>105</v>
      </c>
      <c r="O77" s="74" t="s">
        <v>202</v>
      </c>
      <c r="P77" s="74" t="s">
        <v>192</v>
      </c>
      <c r="Q77" s="74" t="s">
        <v>41</v>
      </c>
      <c r="R77" s="74" t="s">
        <v>41</v>
      </c>
      <c r="S77" s="74"/>
      <c r="T77" s="74" t="s">
        <v>55</v>
      </c>
      <c r="U77" s="74" t="s">
        <v>56</v>
      </c>
      <c r="V77" s="74" t="s">
        <v>44</v>
      </c>
      <c r="W77" s="74" t="s">
        <v>116</v>
      </c>
      <c r="X77" s="74">
        <f t="shared" si="4"/>
        <v>0</v>
      </c>
      <c r="Y77" s="74"/>
      <c r="Z77" s="74">
        <f t="shared" si="13"/>
        <v>0</v>
      </c>
      <c r="AA77" s="74"/>
      <c r="AB77" s="74"/>
      <c r="AC77" s="74"/>
      <c r="AD77" s="74"/>
      <c r="AE77" s="74"/>
      <c r="AF77" s="74"/>
      <c r="AG77" s="74"/>
      <c r="AH77" s="74"/>
      <c r="AI77" s="74"/>
      <c r="AJ77" s="74" t="s">
        <v>41</v>
      </c>
      <c r="AK77" s="74" t="s">
        <v>41</v>
      </c>
      <c r="AL77" s="74" t="s">
        <v>41</v>
      </c>
      <c r="AM77" s="74" t="s">
        <v>41</v>
      </c>
      <c r="AN77" s="74" t="s">
        <v>41</v>
      </c>
      <c r="AO77" s="74" t="s">
        <v>41</v>
      </c>
    </row>
    <row r="78" hidden="1">
      <c r="A78" s="74" t="s">
        <v>29</v>
      </c>
      <c r="B78" s="74" t="s">
        <v>30</v>
      </c>
      <c r="C78" s="74">
        <f>if('Copy of Raw'!B78="below 18",1,IF('Copy of Raw'!B78="18-25",1,2))</f>
        <v>1</v>
      </c>
      <c r="D78" s="74" t="s">
        <v>31</v>
      </c>
      <c r="E78" s="74">
        <f t="shared" si="1"/>
        <v>1</v>
      </c>
      <c r="F78" s="74" t="s">
        <v>32</v>
      </c>
      <c r="G78" s="74" t="s">
        <v>55</v>
      </c>
      <c r="H78" s="74" t="s">
        <v>34</v>
      </c>
      <c r="I78" s="74" t="s">
        <v>35</v>
      </c>
      <c r="J78" s="73">
        <v>1.0</v>
      </c>
      <c r="K78" s="74">
        <f t="shared" si="2"/>
        <v>1</v>
      </c>
      <c r="L78" s="74" t="s">
        <v>36</v>
      </c>
      <c r="M78" s="74">
        <f t="shared" si="3"/>
        <v>1</v>
      </c>
      <c r="N78" s="74" t="s">
        <v>105</v>
      </c>
      <c r="O78" s="74" t="s">
        <v>46</v>
      </c>
      <c r="P78" s="74" t="s">
        <v>126</v>
      </c>
      <c r="Q78" s="74" t="s">
        <v>87</v>
      </c>
      <c r="R78" s="74" t="s">
        <v>47</v>
      </c>
      <c r="S78" s="74"/>
      <c r="T78" s="74"/>
      <c r="U78" s="74"/>
      <c r="V78" s="74"/>
      <c r="W78" s="74"/>
      <c r="X78" s="74">
        <f t="shared" si="4"/>
        <v>0</v>
      </c>
      <c r="Y78" s="74"/>
      <c r="Z78" s="74">
        <f t="shared" si="13"/>
        <v>0</v>
      </c>
      <c r="AA78" s="74"/>
      <c r="AB78" s="74"/>
      <c r="AC78" s="74"/>
      <c r="AD78" s="74"/>
      <c r="AE78" s="74"/>
      <c r="AF78" s="74" t="s">
        <v>42</v>
      </c>
      <c r="AG78" s="74" t="s">
        <v>67</v>
      </c>
      <c r="AH78" s="74" t="s">
        <v>74</v>
      </c>
      <c r="AI78" s="74" t="s">
        <v>68</v>
      </c>
      <c r="AJ78" s="74" t="s">
        <v>58</v>
      </c>
      <c r="AK78" s="74" t="s">
        <v>98</v>
      </c>
      <c r="AL78" s="74" t="s">
        <v>98</v>
      </c>
      <c r="AM78" s="74" t="s">
        <v>129</v>
      </c>
      <c r="AN78" s="74" t="s">
        <v>98</v>
      </c>
      <c r="AO78" s="74" t="s">
        <v>98</v>
      </c>
    </row>
    <row r="79" hidden="1">
      <c r="A79" s="74" t="s">
        <v>29</v>
      </c>
      <c r="B79" s="74" t="s">
        <v>90</v>
      </c>
      <c r="C79" s="74">
        <f>if('Copy of Raw'!B79="below 18",1,IF('Copy of Raw'!B79="18-25",1,2))</f>
        <v>1</v>
      </c>
      <c r="D79" s="74" t="s">
        <v>31</v>
      </c>
      <c r="E79" s="74">
        <f t="shared" si="1"/>
        <v>1</v>
      </c>
      <c r="F79" s="74" t="s">
        <v>50</v>
      </c>
      <c r="G79" s="74" t="s">
        <v>55</v>
      </c>
      <c r="H79" s="74" t="s">
        <v>34</v>
      </c>
      <c r="I79" s="74" t="s">
        <v>51</v>
      </c>
      <c r="J79" s="73">
        <v>1.0</v>
      </c>
      <c r="K79" s="74">
        <f t="shared" si="2"/>
        <v>1</v>
      </c>
      <c r="L79" s="74" t="s">
        <v>63</v>
      </c>
      <c r="M79" s="74">
        <f t="shared" si="3"/>
        <v>1</v>
      </c>
      <c r="N79" s="74" t="s">
        <v>86</v>
      </c>
      <c r="O79" s="74" t="s">
        <v>41</v>
      </c>
      <c r="P79" s="74" t="s">
        <v>192</v>
      </c>
      <c r="Q79" s="74" t="s">
        <v>307</v>
      </c>
      <c r="R79" s="74" t="s">
        <v>41</v>
      </c>
      <c r="S79" s="74"/>
      <c r="T79" s="74" t="s">
        <v>42</v>
      </c>
      <c r="U79" s="74" t="s">
        <v>83</v>
      </c>
      <c r="V79" s="74" t="s">
        <v>74</v>
      </c>
      <c r="W79" s="74" t="s">
        <v>116</v>
      </c>
      <c r="X79" s="74">
        <f t="shared" si="4"/>
        <v>0</v>
      </c>
      <c r="Y79" s="74"/>
      <c r="Z79" s="74">
        <f t="shared" si="13"/>
        <v>0</v>
      </c>
      <c r="AA79" s="74"/>
      <c r="AB79" s="74"/>
      <c r="AC79" s="74"/>
      <c r="AD79" s="74"/>
      <c r="AE79" s="74"/>
      <c r="AF79" s="74"/>
      <c r="AG79" s="74"/>
      <c r="AH79" s="74"/>
      <c r="AI79" s="74"/>
      <c r="AJ79" s="74" t="s">
        <v>185</v>
      </c>
      <c r="AK79" s="74" t="s">
        <v>48</v>
      </c>
      <c r="AL79" s="74" t="s">
        <v>109</v>
      </c>
      <c r="AM79" s="74" t="s">
        <v>47</v>
      </c>
      <c r="AN79" s="74" t="s">
        <v>109</v>
      </c>
      <c r="AO79" s="74" t="s">
        <v>48</v>
      </c>
    </row>
    <row r="80" hidden="1">
      <c r="A80" s="74" t="s">
        <v>29</v>
      </c>
      <c r="B80" s="74" t="s">
        <v>30</v>
      </c>
      <c r="C80" s="74">
        <f>if('Copy of Raw'!B80="below 18",1,IF('Copy of Raw'!B80="18-25",1,2))</f>
        <v>1</v>
      </c>
      <c r="D80" s="74" t="s">
        <v>31</v>
      </c>
      <c r="E80" s="74">
        <f t="shared" si="1"/>
        <v>1</v>
      </c>
      <c r="F80" s="74" t="s">
        <v>50</v>
      </c>
      <c r="G80" s="74" t="s">
        <v>42</v>
      </c>
      <c r="H80" s="74" t="s">
        <v>34</v>
      </c>
      <c r="I80" s="74" t="s">
        <v>51</v>
      </c>
      <c r="J80" s="73">
        <v>1.0</v>
      </c>
      <c r="K80" s="74">
        <f t="shared" si="2"/>
        <v>1</v>
      </c>
      <c r="L80" s="74" t="s">
        <v>78</v>
      </c>
      <c r="M80" s="74">
        <f t="shared" si="3"/>
        <v>2</v>
      </c>
      <c r="N80" s="74" t="s">
        <v>37</v>
      </c>
      <c r="O80" s="74" t="s">
        <v>46</v>
      </c>
      <c r="P80" s="74" t="s">
        <v>126</v>
      </c>
      <c r="Q80" s="74" t="s">
        <v>309</v>
      </c>
      <c r="R80" s="74" t="s">
        <v>52</v>
      </c>
      <c r="S80" s="74"/>
      <c r="T80" s="74"/>
      <c r="U80" s="74"/>
      <c r="V80" s="74"/>
      <c r="W80" s="74"/>
      <c r="X80" s="74">
        <f t="shared" si="4"/>
        <v>0</v>
      </c>
      <c r="Y80" s="74" t="s">
        <v>55</v>
      </c>
      <c r="Z80" s="74">
        <f t="shared" si="13"/>
        <v>0</v>
      </c>
      <c r="AA80" s="74" t="s">
        <v>67</v>
      </c>
      <c r="AB80" s="74" t="s">
        <v>74</v>
      </c>
      <c r="AC80" s="74"/>
      <c r="AD80" s="74" t="s">
        <v>45</v>
      </c>
      <c r="AE80" s="74">
        <f>if(AD80="Go to another shop and look for your own brand",1,IF(AD80="Wait and delay the purchase till the brand is available",1,2))</f>
        <v>2</v>
      </c>
      <c r="AF80" s="74"/>
      <c r="AG80" s="74"/>
      <c r="AH80" s="74"/>
      <c r="AI80" s="74"/>
      <c r="AJ80" s="74" t="s">
        <v>46</v>
      </c>
      <c r="AK80" s="74" t="s">
        <v>46</v>
      </c>
      <c r="AL80" s="74" t="s">
        <v>46</v>
      </c>
      <c r="AM80" s="74" t="s">
        <v>46</v>
      </c>
      <c r="AN80" s="74" t="s">
        <v>46</v>
      </c>
      <c r="AO80" s="74" t="s">
        <v>46</v>
      </c>
    </row>
    <row r="81">
      <c r="A81" s="74" t="s">
        <v>29</v>
      </c>
      <c r="B81" s="74" t="s">
        <v>30</v>
      </c>
      <c r="C81" s="74">
        <f>if('Copy of Raw'!B81="below 18",1,IF('Copy of Raw'!B81="18-25",1,2))</f>
        <v>1</v>
      </c>
      <c r="D81" s="74" t="s">
        <v>31</v>
      </c>
      <c r="E81" s="74">
        <f t="shared" si="1"/>
        <v>1</v>
      </c>
      <c r="F81" s="74" t="s">
        <v>50</v>
      </c>
      <c r="G81" s="74" t="s">
        <v>42</v>
      </c>
      <c r="H81" s="74" t="s">
        <v>34</v>
      </c>
      <c r="I81" s="74" t="s">
        <v>51</v>
      </c>
      <c r="J81" s="73">
        <v>1.0</v>
      </c>
      <c r="K81" s="74">
        <f t="shared" si="2"/>
        <v>1</v>
      </c>
      <c r="L81" s="74" t="s">
        <v>36</v>
      </c>
      <c r="M81" s="74">
        <f t="shared" si="3"/>
        <v>1</v>
      </c>
      <c r="N81" s="74" t="s">
        <v>37</v>
      </c>
      <c r="O81" s="74" t="s">
        <v>46</v>
      </c>
      <c r="P81" s="74" t="s">
        <v>46</v>
      </c>
      <c r="Q81" s="74" t="s">
        <v>311</v>
      </c>
      <c r="R81" s="74" t="s">
        <v>47</v>
      </c>
      <c r="S81" s="74"/>
      <c r="T81" s="74"/>
      <c r="U81" s="74"/>
      <c r="V81" s="74"/>
      <c r="W81" s="74"/>
      <c r="X81" s="74">
        <f t="shared" si="4"/>
        <v>0</v>
      </c>
      <c r="Y81" s="74"/>
      <c r="Z81" s="74">
        <f t="shared" si="13"/>
        <v>0</v>
      </c>
      <c r="AA81" s="74"/>
      <c r="AB81" s="74"/>
      <c r="AC81" s="74"/>
      <c r="AD81" s="74"/>
      <c r="AE81" s="74"/>
      <c r="AF81" s="74" t="s">
        <v>42</v>
      </c>
      <c r="AG81" s="74" t="s">
        <v>67</v>
      </c>
      <c r="AH81" s="74" t="s">
        <v>44</v>
      </c>
      <c r="AI81" s="74" t="s">
        <v>116</v>
      </c>
      <c r="AJ81" s="74" t="s">
        <v>41</v>
      </c>
      <c r="AK81" s="74" t="s">
        <v>48</v>
      </c>
      <c r="AL81" s="74" t="s">
        <v>47</v>
      </c>
      <c r="AM81" s="74" t="s">
        <v>47</v>
      </c>
      <c r="AN81" s="74" t="s">
        <v>46</v>
      </c>
      <c r="AO81" s="74" t="s">
        <v>46</v>
      </c>
    </row>
    <row r="82" hidden="1">
      <c r="A82" s="74" t="s">
        <v>29</v>
      </c>
      <c r="B82" s="74" t="s">
        <v>179</v>
      </c>
      <c r="C82" s="74">
        <f>if('Copy of Raw'!B82="below 18",1,IF('Copy of Raw'!B82="18-25",1,2))</f>
        <v>2</v>
      </c>
      <c r="D82" s="74" t="s">
        <v>85</v>
      </c>
      <c r="E82" s="74">
        <f t="shared" si="1"/>
        <v>2</v>
      </c>
      <c r="F82" s="74" t="s">
        <v>32</v>
      </c>
      <c r="G82" s="74" t="s">
        <v>55</v>
      </c>
      <c r="H82" s="74" t="s">
        <v>34</v>
      </c>
      <c r="I82" s="74" t="s">
        <v>35</v>
      </c>
      <c r="J82" s="73">
        <v>1.0</v>
      </c>
      <c r="K82" s="74">
        <f t="shared" si="2"/>
        <v>1</v>
      </c>
      <c r="L82" s="74" t="s">
        <v>36</v>
      </c>
      <c r="M82" s="74">
        <f t="shared" si="3"/>
        <v>1</v>
      </c>
      <c r="N82" s="74" t="s">
        <v>37</v>
      </c>
      <c r="O82" s="74" t="s">
        <v>275</v>
      </c>
      <c r="P82" s="74" t="s">
        <v>276</v>
      </c>
      <c r="Q82" s="74" t="s">
        <v>46</v>
      </c>
      <c r="R82" s="74" t="s">
        <v>52</v>
      </c>
      <c r="S82" s="74"/>
      <c r="T82" s="74"/>
      <c r="U82" s="74"/>
      <c r="V82" s="74"/>
      <c r="W82" s="74"/>
      <c r="X82" s="74">
        <f t="shared" si="4"/>
        <v>0</v>
      </c>
      <c r="Y82" s="74" t="s">
        <v>42</v>
      </c>
      <c r="Z82" s="74">
        <f t="shared" si="13"/>
        <v>0</v>
      </c>
      <c r="AA82" s="74" t="s">
        <v>88</v>
      </c>
      <c r="AB82" s="74" t="s">
        <v>74</v>
      </c>
      <c r="AC82" s="74"/>
      <c r="AD82" s="74" t="s">
        <v>45</v>
      </c>
      <c r="AE82" s="74">
        <f>if(AD82="Go to another shop and look for your own brand",1,IF(AD82="Wait and delay the purchase till the brand is available",1,2))</f>
        <v>2</v>
      </c>
      <c r="AF82" s="74"/>
      <c r="AG82" s="74"/>
      <c r="AH82" s="74"/>
      <c r="AI82" s="74"/>
      <c r="AJ82" s="74" t="s">
        <v>48</v>
      </c>
      <c r="AK82" s="74" t="s">
        <v>46</v>
      </c>
      <c r="AL82" s="74" t="s">
        <v>109</v>
      </c>
      <c r="AM82" s="74" t="s">
        <v>47</v>
      </c>
      <c r="AN82" s="74" t="s">
        <v>46</v>
      </c>
      <c r="AO82" s="74" t="s">
        <v>46</v>
      </c>
    </row>
    <row r="83" hidden="1">
      <c r="A83" s="74" t="s">
        <v>62</v>
      </c>
      <c r="B83" s="74" t="s">
        <v>30</v>
      </c>
      <c r="C83" s="74">
        <f>if('Copy of Raw'!B83="below 18",1,IF('Copy of Raw'!B83="18-25",1,2))</f>
        <v>1</v>
      </c>
      <c r="D83" s="74" t="s">
        <v>31</v>
      </c>
      <c r="E83" s="74">
        <f t="shared" si="1"/>
        <v>1</v>
      </c>
      <c r="F83" s="74" t="s">
        <v>50</v>
      </c>
      <c r="G83" s="74" t="s">
        <v>55</v>
      </c>
      <c r="H83" s="74" t="s">
        <v>34</v>
      </c>
      <c r="I83" s="74" t="s">
        <v>35</v>
      </c>
      <c r="J83" s="73">
        <v>2.0</v>
      </c>
      <c r="K83" s="74">
        <f t="shared" si="2"/>
        <v>1</v>
      </c>
      <c r="L83" s="74" t="s">
        <v>86</v>
      </c>
      <c r="M83" s="74">
        <f t="shared" si="3"/>
        <v>2</v>
      </c>
      <c r="N83" s="74" t="s">
        <v>86</v>
      </c>
      <c r="O83" s="74" t="s">
        <v>47</v>
      </c>
      <c r="P83" s="74" t="s">
        <v>126</v>
      </c>
      <c r="Q83" s="74" t="s">
        <v>314</v>
      </c>
      <c r="R83" s="74" t="s">
        <v>47</v>
      </c>
      <c r="S83" s="74"/>
      <c r="T83" s="74"/>
      <c r="U83" s="74"/>
      <c r="V83" s="74"/>
      <c r="W83" s="74"/>
      <c r="X83" s="74">
        <f t="shared" si="4"/>
        <v>0</v>
      </c>
      <c r="Y83" s="74"/>
      <c r="Z83" s="74">
        <f t="shared" si="13"/>
        <v>0</v>
      </c>
      <c r="AA83" s="74"/>
      <c r="AB83" s="74"/>
      <c r="AC83" s="74"/>
      <c r="AD83" s="74"/>
      <c r="AE83" s="74"/>
      <c r="AF83" s="74" t="s">
        <v>77</v>
      </c>
      <c r="AG83" s="74" t="s">
        <v>83</v>
      </c>
      <c r="AH83" s="74" t="s">
        <v>44</v>
      </c>
      <c r="AI83" s="74" t="s">
        <v>116</v>
      </c>
      <c r="AJ83" s="74" t="s">
        <v>47</v>
      </c>
      <c r="AK83" s="74" t="s">
        <v>47</v>
      </c>
      <c r="AL83" s="74" t="s">
        <v>47</v>
      </c>
      <c r="AM83" s="74" t="s">
        <v>47</v>
      </c>
      <c r="AN83" s="74" t="s">
        <v>47</v>
      </c>
      <c r="AO83" s="74" t="s">
        <v>47</v>
      </c>
    </row>
    <row r="84" hidden="1">
      <c r="A84" s="74" t="s">
        <v>62</v>
      </c>
      <c r="B84" s="74" t="s">
        <v>30</v>
      </c>
      <c r="C84" s="74">
        <f>if('Copy of Raw'!B84="below 18",1,IF('Copy of Raw'!B84="18-25",1,2))</f>
        <v>1</v>
      </c>
      <c r="D84" s="74" t="s">
        <v>31</v>
      </c>
      <c r="E84" s="74">
        <f t="shared" si="1"/>
        <v>1</v>
      </c>
      <c r="F84" s="74" t="s">
        <v>32</v>
      </c>
      <c r="G84" s="74" t="s">
        <v>55</v>
      </c>
      <c r="H84" s="74" t="s">
        <v>34</v>
      </c>
      <c r="I84" s="74" t="s">
        <v>35</v>
      </c>
      <c r="J84" s="73">
        <v>2.0</v>
      </c>
      <c r="K84" s="74">
        <f t="shared" si="2"/>
        <v>1</v>
      </c>
      <c r="L84" s="74" t="s">
        <v>36</v>
      </c>
      <c r="M84" s="74">
        <f t="shared" si="3"/>
        <v>1</v>
      </c>
      <c r="N84" s="74" t="s">
        <v>37</v>
      </c>
      <c r="O84" s="74" t="s">
        <v>315</v>
      </c>
      <c r="P84" s="74" t="s">
        <v>316</v>
      </c>
      <c r="Q84" s="74" t="s">
        <v>317</v>
      </c>
      <c r="R84" s="74" t="s">
        <v>47</v>
      </c>
      <c r="S84" s="74"/>
      <c r="T84" s="74"/>
      <c r="U84" s="74"/>
      <c r="V84" s="74"/>
      <c r="W84" s="74"/>
      <c r="X84" s="74">
        <f t="shared" si="4"/>
        <v>0</v>
      </c>
      <c r="Y84" s="74"/>
      <c r="Z84" s="74">
        <f t="shared" si="13"/>
        <v>0</v>
      </c>
      <c r="AA84" s="74"/>
      <c r="AB84" s="74"/>
      <c r="AC84" s="74"/>
      <c r="AD84" s="74"/>
      <c r="AE84" s="74"/>
      <c r="AF84" s="74" t="s">
        <v>77</v>
      </c>
      <c r="AG84" s="74" t="s">
        <v>56</v>
      </c>
      <c r="AH84" s="74" t="s">
        <v>74</v>
      </c>
      <c r="AI84" s="74" t="s">
        <v>68</v>
      </c>
      <c r="AJ84" s="74" t="s">
        <v>128</v>
      </c>
      <c r="AK84" s="74" t="s">
        <v>60</v>
      </c>
      <c r="AL84" s="74" t="s">
        <v>60</v>
      </c>
      <c r="AM84" s="74" t="s">
        <v>60</v>
      </c>
      <c r="AN84" s="74" t="s">
        <v>60</v>
      </c>
      <c r="AO84" s="74" t="s">
        <v>60</v>
      </c>
    </row>
    <row r="85" hidden="1">
      <c r="A85" s="74" t="s">
        <v>62</v>
      </c>
      <c r="B85" s="74" t="s">
        <v>30</v>
      </c>
      <c r="C85" s="74">
        <f>if('Copy of Raw'!B85="below 18",1,IF('Copy of Raw'!B85="18-25",1,2))</f>
        <v>1</v>
      </c>
      <c r="D85" s="74" t="s">
        <v>31</v>
      </c>
      <c r="E85" s="74">
        <f t="shared" si="1"/>
        <v>1</v>
      </c>
      <c r="F85" s="74" t="s">
        <v>32</v>
      </c>
      <c r="G85" s="74" t="s">
        <v>55</v>
      </c>
      <c r="H85" s="74" t="s">
        <v>34</v>
      </c>
      <c r="I85" s="74" t="s">
        <v>51</v>
      </c>
      <c r="J85" s="73">
        <v>2.0</v>
      </c>
      <c r="K85" s="74">
        <f t="shared" si="2"/>
        <v>1</v>
      </c>
      <c r="L85" s="74" t="s">
        <v>86</v>
      </c>
      <c r="M85" s="74">
        <f t="shared" si="3"/>
        <v>2</v>
      </c>
      <c r="N85" s="74" t="s">
        <v>105</v>
      </c>
      <c r="O85" s="74" t="s">
        <v>320</v>
      </c>
      <c r="P85" s="74" t="s">
        <v>321</v>
      </c>
      <c r="Q85" s="74" t="s">
        <v>322</v>
      </c>
      <c r="R85" s="74" t="s">
        <v>52</v>
      </c>
      <c r="S85" s="74"/>
      <c r="T85" s="74"/>
      <c r="U85" s="74"/>
      <c r="V85" s="74"/>
      <c r="W85" s="74"/>
      <c r="X85" s="74">
        <f t="shared" si="4"/>
        <v>0</v>
      </c>
      <c r="Y85" s="74" t="s">
        <v>42</v>
      </c>
      <c r="Z85" s="74">
        <f t="shared" si="13"/>
        <v>0</v>
      </c>
      <c r="AA85" s="74" t="s">
        <v>88</v>
      </c>
      <c r="AB85" s="74" t="s">
        <v>74</v>
      </c>
      <c r="AC85" s="74"/>
      <c r="AD85" s="74" t="s">
        <v>68</v>
      </c>
      <c r="AE85" s="74">
        <f>if(AD85="Go to another shop and look for your own brand",1,IF(AD85="Wait and delay the purchase till the brand is available",1,2))</f>
        <v>1</v>
      </c>
      <c r="AF85" s="74"/>
      <c r="AG85" s="74"/>
      <c r="AH85" s="74"/>
      <c r="AI85" s="74"/>
      <c r="AJ85" s="74" t="s">
        <v>48</v>
      </c>
      <c r="AK85" s="74" t="s">
        <v>48</v>
      </c>
      <c r="AL85" s="74" t="s">
        <v>41</v>
      </c>
      <c r="AM85" s="74" t="s">
        <v>41</v>
      </c>
      <c r="AN85" s="74" t="s">
        <v>75</v>
      </c>
      <c r="AO85" s="74" t="s">
        <v>41</v>
      </c>
    </row>
    <row r="86">
      <c r="A86" s="74" t="s">
        <v>29</v>
      </c>
      <c r="B86" s="74" t="s">
        <v>30</v>
      </c>
      <c r="C86" s="74">
        <f>if('Copy of Raw'!B86="below 18",1,IF('Copy of Raw'!B86="18-25",1,2))</f>
        <v>1</v>
      </c>
      <c r="D86" s="74" t="s">
        <v>31</v>
      </c>
      <c r="E86" s="74">
        <f t="shared" si="1"/>
        <v>1</v>
      </c>
      <c r="F86" s="74" t="s">
        <v>50</v>
      </c>
      <c r="G86" s="74" t="s">
        <v>42</v>
      </c>
      <c r="H86" s="74" t="s">
        <v>34</v>
      </c>
      <c r="I86" s="74" t="s">
        <v>140</v>
      </c>
      <c r="J86" s="73">
        <v>1.0</v>
      </c>
      <c r="K86" s="74">
        <f t="shared" si="2"/>
        <v>2</v>
      </c>
      <c r="L86" s="74" t="s">
        <v>36</v>
      </c>
      <c r="M86" s="74">
        <f t="shared" si="3"/>
        <v>1</v>
      </c>
      <c r="N86" s="74" t="s">
        <v>64</v>
      </c>
      <c r="O86" s="74" t="s">
        <v>324</v>
      </c>
      <c r="P86" s="74" t="s">
        <v>281</v>
      </c>
      <c r="Q86" s="74" t="s">
        <v>41</v>
      </c>
      <c r="R86" s="74" t="s">
        <v>41</v>
      </c>
      <c r="S86" s="74"/>
      <c r="T86" s="74" t="s">
        <v>209</v>
      </c>
      <c r="U86" s="74" t="s">
        <v>67</v>
      </c>
      <c r="V86" s="74" t="s">
        <v>74</v>
      </c>
      <c r="W86" s="74" t="s">
        <v>120</v>
      </c>
      <c r="X86" s="74">
        <f t="shared" si="4"/>
        <v>1</v>
      </c>
      <c r="Y86" s="74"/>
      <c r="Z86" s="74">
        <f t="shared" si="13"/>
        <v>0</v>
      </c>
      <c r="AA86" s="74"/>
      <c r="AB86" s="74"/>
      <c r="AC86" s="74"/>
      <c r="AD86" s="74"/>
      <c r="AE86" s="74"/>
      <c r="AF86" s="74"/>
      <c r="AG86" s="74"/>
      <c r="AH86" s="74"/>
      <c r="AI86" s="74"/>
      <c r="AJ86" s="74" t="s">
        <v>41</v>
      </c>
      <c r="AK86" s="74" t="s">
        <v>41</v>
      </c>
      <c r="AL86" s="74" t="s">
        <v>41</v>
      </c>
      <c r="AM86" s="74" t="s">
        <v>41</v>
      </c>
      <c r="AN86" s="74" t="s">
        <v>41</v>
      </c>
      <c r="AO86" s="74" t="s">
        <v>41</v>
      </c>
    </row>
    <row r="87">
      <c r="A87" s="74" t="s">
        <v>29</v>
      </c>
      <c r="B87" s="74" t="s">
        <v>30</v>
      </c>
      <c r="C87" s="74">
        <f>if('Copy of Raw'!B87="below 18",1,IF('Copy of Raw'!B87="18-25",1,2))</f>
        <v>1</v>
      </c>
      <c r="D87" s="74" t="s">
        <v>31</v>
      </c>
      <c r="E87" s="74">
        <f t="shared" si="1"/>
        <v>1</v>
      </c>
      <c r="F87" s="74" t="s">
        <v>32</v>
      </c>
      <c r="G87" s="74" t="s">
        <v>42</v>
      </c>
      <c r="H87" s="74" t="s">
        <v>34</v>
      </c>
      <c r="I87" s="74" t="s">
        <v>51</v>
      </c>
      <c r="J87" s="73">
        <v>1.0</v>
      </c>
      <c r="K87" s="74">
        <f t="shared" si="2"/>
        <v>1</v>
      </c>
      <c r="L87" s="74" t="s">
        <v>36</v>
      </c>
      <c r="M87" s="74">
        <f t="shared" si="3"/>
        <v>1</v>
      </c>
      <c r="N87" s="74" t="s">
        <v>105</v>
      </c>
      <c r="O87" s="74" t="s">
        <v>46</v>
      </c>
      <c r="P87" s="74" t="s">
        <v>326</v>
      </c>
      <c r="Q87" s="74" t="s">
        <v>46</v>
      </c>
      <c r="R87" s="74" t="s">
        <v>41</v>
      </c>
      <c r="S87" s="74"/>
      <c r="T87" s="74" t="s">
        <v>55</v>
      </c>
      <c r="U87" s="74" t="s">
        <v>56</v>
      </c>
      <c r="V87" s="74" t="s">
        <v>44</v>
      </c>
      <c r="W87" s="74" t="s">
        <v>68</v>
      </c>
      <c r="X87" s="74">
        <f t="shared" si="4"/>
        <v>1</v>
      </c>
      <c r="Y87" s="74"/>
      <c r="Z87" s="74">
        <f t="shared" si="13"/>
        <v>0</v>
      </c>
      <c r="AA87" s="74"/>
      <c r="AB87" s="74"/>
      <c r="AC87" s="74"/>
      <c r="AD87" s="74"/>
      <c r="AE87" s="74"/>
      <c r="AF87" s="74"/>
      <c r="AG87" s="74"/>
      <c r="AH87" s="74"/>
      <c r="AI87" s="74"/>
      <c r="AJ87" s="74" t="s">
        <v>129</v>
      </c>
      <c r="AK87" s="74" t="s">
        <v>75</v>
      </c>
      <c r="AL87" s="74" t="s">
        <v>75</v>
      </c>
      <c r="AM87" s="74" t="s">
        <v>129</v>
      </c>
      <c r="AN87" s="74" t="s">
        <v>143</v>
      </c>
      <c r="AO87" s="74" t="s">
        <v>327</v>
      </c>
    </row>
    <row r="88">
      <c r="A88" s="74" t="s">
        <v>62</v>
      </c>
      <c r="B88" s="74" t="s">
        <v>30</v>
      </c>
      <c r="C88" s="74">
        <f>if('Copy of Raw'!B88="below 18",1,IF('Copy of Raw'!B88="18-25",1,2))</f>
        <v>1</v>
      </c>
      <c r="D88" s="74" t="s">
        <v>31</v>
      </c>
      <c r="E88" s="74">
        <f t="shared" si="1"/>
        <v>1</v>
      </c>
      <c r="F88" s="74" t="s">
        <v>50</v>
      </c>
      <c r="G88" s="74" t="s">
        <v>42</v>
      </c>
      <c r="H88" s="74" t="s">
        <v>34</v>
      </c>
      <c r="I88" s="74" t="s">
        <v>51</v>
      </c>
      <c r="J88" s="73">
        <v>2.0</v>
      </c>
      <c r="K88" s="74">
        <f t="shared" si="2"/>
        <v>1</v>
      </c>
      <c r="L88" s="74" t="s">
        <v>36</v>
      </c>
      <c r="M88" s="74">
        <f t="shared" si="3"/>
        <v>1</v>
      </c>
      <c r="N88" s="74" t="s">
        <v>64</v>
      </c>
      <c r="O88" s="74" t="s">
        <v>41</v>
      </c>
      <c r="P88" s="74" t="s">
        <v>126</v>
      </c>
      <c r="Q88" s="74" t="s">
        <v>173</v>
      </c>
      <c r="R88" s="74" t="s">
        <v>41</v>
      </c>
      <c r="S88" s="74"/>
      <c r="T88" s="74" t="s">
        <v>77</v>
      </c>
      <c r="U88" s="74" t="s">
        <v>56</v>
      </c>
      <c r="V88" s="74" t="s">
        <v>44</v>
      </c>
      <c r="W88" s="74" t="s">
        <v>120</v>
      </c>
      <c r="X88" s="74">
        <f t="shared" si="4"/>
        <v>1</v>
      </c>
      <c r="Y88" s="74"/>
      <c r="Z88" s="74">
        <f t="shared" si="13"/>
        <v>0</v>
      </c>
      <c r="AA88" s="74"/>
      <c r="AB88" s="74"/>
      <c r="AC88" s="74"/>
      <c r="AD88" s="74"/>
      <c r="AE88" s="74"/>
      <c r="AF88" s="74"/>
      <c r="AG88" s="74"/>
      <c r="AH88" s="74"/>
      <c r="AI88" s="74"/>
      <c r="AJ88" s="74" t="s">
        <v>41</v>
      </c>
      <c r="AK88" s="74" t="s">
        <v>41</v>
      </c>
      <c r="AL88" s="74" t="s">
        <v>128</v>
      </c>
      <c r="AM88" s="74" t="s">
        <v>59</v>
      </c>
      <c r="AN88" s="74" t="s">
        <v>58</v>
      </c>
      <c r="AO88" s="74" t="s">
        <v>46</v>
      </c>
    </row>
    <row r="89" hidden="1">
      <c r="A89" s="74" t="s">
        <v>29</v>
      </c>
      <c r="B89" s="74" t="s">
        <v>30</v>
      </c>
      <c r="C89" s="74">
        <f>if('Copy of Raw'!B89="below 18",1,IF('Copy of Raw'!B89="18-25",1,2))</f>
        <v>1</v>
      </c>
      <c r="D89" s="74" t="s">
        <v>31</v>
      </c>
      <c r="E89" s="74">
        <f t="shared" si="1"/>
        <v>1</v>
      </c>
      <c r="F89" s="74" t="s">
        <v>32</v>
      </c>
      <c r="G89" s="74" t="s">
        <v>42</v>
      </c>
      <c r="H89" s="74" t="s">
        <v>34</v>
      </c>
      <c r="I89" s="74" t="s">
        <v>51</v>
      </c>
      <c r="J89" s="73">
        <v>1.0</v>
      </c>
      <c r="K89" s="74">
        <f t="shared" si="2"/>
        <v>1</v>
      </c>
      <c r="L89" s="74" t="s">
        <v>78</v>
      </c>
      <c r="M89" s="74">
        <f t="shared" si="3"/>
        <v>2</v>
      </c>
      <c r="N89" s="74" t="s">
        <v>37</v>
      </c>
      <c r="O89" s="74" t="s">
        <v>46</v>
      </c>
      <c r="P89" s="74" t="s">
        <v>46</v>
      </c>
      <c r="Q89" s="74" t="s">
        <v>46</v>
      </c>
      <c r="R89" s="74" t="s">
        <v>52</v>
      </c>
      <c r="S89" s="74"/>
      <c r="T89" s="74"/>
      <c r="U89" s="74"/>
      <c r="V89" s="74"/>
      <c r="W89" s="74"/>
      <c r="X89" s="74">
        <f t="shared" si="4"/>
        <v>0</v>
      </c>
      <c r="Y89" s="74" t="s">
        <v>42</v>
      </c>
      <c r="Z89" s="74">
        <f t="shared" si="13"/>
        <v>0</v>
      </c>
      <c r="AA89" s="74" t="s">
        <v>88</v>
      </c>
      <c r="AB89" s="74" t="s">
        <v>44</v>
      </c>
      <c r="AC89" s="74"/>
      <c r="AD89" s="74" t="s">
        <v>68</v>
      </c>
      <c r="AE89" s="74">
        <f t="shared" ref="AE89:AE90" si="14">if(AD89="Go to another shop and look for your own brand",1,IF(AD89="Wait and delay the purchase till the brand is available",1,2))</f>
        <v>1</v>
      </c>
      <c r="AF89" s="74"/>
      <c r="AG89" s="74"/>
      <c r="AH89" s="74"/>
      <c r="AI89" s="74"/>
      <c r="AJ89" s="74" t="s">
        <v>46</v>
      </c>
      <c r="AK89" s="74" t="s">
        <v>46</v>
      </c>
      <c r="AL89" s="74" t="s">
        <v>46</v>
      </c>
      <c r="AM89" s="74" t="s">
        <v>46</v>
      </c>
      <c r="AN89" s="74" t="s">
        <v>46</v>
      </c>
      <c r="AO89" s="74" t="s">
        <v>46</v>
      </c>
    </row>
    <row r="90" hidden="1">
      <c r="A90" s="74" t="s">
        <v>62</v>
      </c>
      <c r="B90" s="74" t="s">
        <v>30</v>
      </c>
      <c r="C90" s="74">
        <f>if('Copy of Raw'!B90="below 18",1,IF('Copy of Raw'!B90="18-25",1,2))</f>
        <v>1</v>
      </c>
      <c r="D90" s="74" t="s">
        <v>31</v>
      </c>
      <c r="E90" s="74">
        <f t="shared" si="1"/>
        <v>1</v>
      </c>
      <c r="F90" s="74" t="s">
        <v>32</v>
      </c>
      <c r="G90" s="74" t="s">
        <v>55</v>
      </c>
      <c r="H90" s="74" t="s">
        <v>34</v>
      </c>
      <c r="I90" s="74" t="s">
        <v>51</v>
      </c>
      <c r="J90" s="73">
        <v>2.0</v>
      </c>
      <c r="K90" s="74">
        <f t="shared" si="2"/>
        <v>1</v>
      </c>
      <c r="L90" s="74" t="s">
        <v>36</v>
      </c>
      <c r="M90" s="74">
        <f t="shared" si="3"/>
        <v>1</v>
      </c>
      <c r="N90" s="74" t="s">
        <v>86</v>
      </c>
      <c r="O90" s="74" t="s">
        <v>332</v>
      </c>
      <c r="P90" s="74" t="s">
        <v>192</v>
      </c>
      <c r="Q90" s="74" t="s">
        <v>333</v>
      </c>
      <c r="R90" s="74" t="s">
        <v>52</v>
      </c>
      <c r="S90" s="74"/>
      <c r="T90" s="74"/>
      <c r="U90" s="74"/>
      <c r="V90" s="74"/>
      <c r="W90" s="74"/>
      <c r="X90" s="74">
        <f t="shared" si="4"/>
        <v>0</v>
      </c>
      <c r="Y90" s="74" t="s">
        <v>77</v>
      </c>
      <c r="Z90" s="74">
        <f t="shared" si="13"/>
        <v>0</v>
      </c>
      <c r="AA90" s="74" t="s">
        <v>88</v>
      </c>
      <c r="AB90" s="74" t="s">
        <v>44</v>
      </c>
      <c r="AC90" s="74"/>
      <c r="AD90" s="74" t="s">
        <v>120</v>
      </c>
      <c r="AE90" s="74">
        <f t="shared" si="14"/>
        <v>1</v>
      </c>
      <c r="AF90" s="74"/>
      <c r="AG90" s="74"/>
      <c r="AH90" s="74"/>
      <c r="AI90" s="74"/>
      <c r="AJ90" s="74" t="s">
        <v>48</v>
      </c>
      <c r="AK90" s="74" t="s">
        <v>48</v>
      </c>
      <c r="AL90" s="74" t="s">
        <v>41</v>
      </c>
      <c r="AM90" s="74" t="s">
        <v>41</v>
      </c>
      <c r="AN90" s="74" t="s">
        <v>48</v>
      </c>
      <c r="AO90" s="74" t="s">
        <v>41</v>
      </c>
    </row>
    <row r="91">
      <c r="A91" s="74" t="s">
        <v>62</v>
      </c>
      <c r="B91" s="74" t="s">
        <v>30</v>
      </c>
      <c r="C91" s="74">
        <f>if('Copy of Raw'!B91="below 18",1,IF('Copy of Raw'!B91="18-25",1,2))</f>
        <v>1</v>
      </c>
      <c r="D91" s="74" t="s">
        <v>31</v>
      </c>
      <c r="E91" s="74">
        <f t="shared" si="1"/>
        <v>1</v>
      </c>
      <c r="F91" s="74" t="s">
        <v>50</v>
      </c>
      <c r="G91" s="74" t="s">
        <v>55</v>
      </c>
      <c r="H91" s="74" t="s">
        <v>34</v>
      </c>
      <c r="I91" s="74" t="s">
        <v>35</v>
      </c>
      <c r="J91" s="73">
        <v>2.0</v>
      </c>
      <c r="K91" s="74">
        <f t="shared" si="2"/>
        <v>1</v>
      </c>
      <c r="L91" s="74" t="s">
        <v>78</v>
      </c>
      <c r="M91" s="74">
        <f t="shared" si="3"/>
        <v>2</v>
      </c>
      <c r="N91" s="74" t="s">
        <v>37</v>
      </c>
      <c r="O91" s="74" t="s">
        <v>243</v>
      </c>
      <c r="P91" s="74" t="s">
        <v>41</v>
      </c>
      <c r="Q91" s="74" t="s">
        <v>273</v>
      </c>
      <c r="R91" s="74" t="s">
        <v>41</v>
      </c>
      <c r="S91" s="74"/>
      <c r="T91" s="74" t="s">
        <v>42</v>
      </c>
      <c r="U91" s="74" t="s">
        <v>56</v>
      </c>
      <c r="V91" s="74" t="s">
        <v>74</v>
      </c>
      <c r="W91" s="74" t="s">
        <v>68</v>
      </c>
      <c r="X91" s="74">
        <f t="shared" si="4"/>
        <v>1</v>
      </c>
      <c r="Y91" s="74"/>
      <c r="Z91" s="74">
        <f t="shared" si="13"/>
        <v>0</v>
      </c>
      <c r="AA91" s="74"/>
      <c r="AB91" s="74"/>
      <c r="AC91" s="74"/>
      <c r="AD91" s="74"/>
      <c r="AE91" s="74"/>
      <c r="AF91" s="74"/>
      <c r="AG91" s="74"/>
      <c r="AH91" s="74"/>
      <c r="AI91" s="74"/>
      <c r="AJ91" s="74" t="s">
        <v>41</v>
      </c>
      <c r="AK91" s="74" t="s">
        <v>41</v>
      </c>
      <c r="AL91" s="74" t="s">
        <v>41</v>
      </c>
      <c r="AM91" s="74" t="s">
        <v>41</v>
      </c>
      <c r="AN91" s="74" t="s">
        <v>41</v>
      </c>
      <c r="AO91" s="74" t="s">
        <v>41</v>
      </c>
    </row>
    <row r="92" hidden="1">
      <c r="A92" s="74" t="s">
        <v>62</v>
      </c>
      <c r="B92" s="74" t="s">
        <v>30</v>
      </c>
      <c r="C92" s="74">
        <f>if('Copy of Raw'!B92="below 18",1,IF('Copy of Raw'!B92="18-25",1,2))</f>
        <v>1</v>
      </c>
      <c r="D92" s="74" t="s">
        <v>31</v>
      </c>
      <c r="E92" s="74">
        <f t="shared" si="1"/>
        <v>1</v>
      </c>
      <c r="F92" s="74" t="s">
        <v>32</v>
      </c>
      <c r="G92" s="74" t="s">
        <v>55</v>
      </c>
      <c r="H92" s="74" t="s">
        <v>34</v>
      </c>
      <c r="I92" s="74" t="s">
        <v>35</v>
      </c>
      <c r="J92" s="73">
        <v>2.0</v>
      </c>
      <c r="K92" s="74">
        <f t="shared" si="2"/>
        <v>1</v>
      </c>
      <c r="L92" s="74" t="s">
        <v>78</v>
      </c>
      <c r="M92" s="74">
        <f t="shared" si="3"/>
        <v>2</v>
      </c>
      <c r="N92" s="74" t="s">
        <v>37</v>
      </c>
      <c r="O92" s="74" t="s">
        <v>47</v>
      </c>
      <c r="P92" s="74" t="s">
        <v>126</v>
      </c>
      <c r="Q92" s="74" t="s">
        <v>336</v>
      </c>
      <c r="R92" s="74" t="s">
        <v>47</v>
      </c>
      <c r="S92" s="74"/>
      <c r="T92" s="74"/>
      <c r="U92" s="74"/>
      <c r="V92" s="74"/>
      <c r="W92" s="74"/>
      <c r="X92" s="74">
        <f t="shared" si="4"/>
        <v>0</v>
      </c>
      <c r="Y92" s="74"/>
      <c r="Z92" s="74">
        <f t="shared" si="13"/>
        <v>0</v>
      </c>
      <c r="AA92" s="74"/>
      <c r="AB92" s="74"/>
      <c r="AC92" s="74"/>
      <c r="AD92" s="74"/>
      <c r="AE92" s="74"/>
      <c r="AF92" s="74" t="s">
        <v>77</v>
      </c>
      <c r="AG92" s="74" t="s">
        <v>56</v>
      </c>
      <c r="AH92" s="74" t="s">
        <v>74</v>
      </c>
      <c r="AI92" s="74" t="s">
        <v>68</v>
      </c>
      <c r="AJ92" s="74" t="s">
        <v>48</v>
      </c>
      <c r="AK92" s="74" t="s">
        <v>47</v>
      </c>
      <c r="AL92" s="74" t="s">
        <v>47</v>
      </c>
      <c r="AM92" s="74" t="s">
        <v>41</v>
      </c>
      <c r="AN92" s="74" t="s">
        <v>128</v>
      </c>
      <c r="AO92" s="74" t="s">
        <v>48</v>
      </c>
    </row>
    <row r="93">
      <c r="A93" s="74" t="s">
        <v>62</v>
      </c>
      <c r="B93" s="74" t="s">
        <v>30</v>
      </c>
      <c r="C93" s="74">
        <f>if('Copy of Raw'!B93="below 18",1,IF('Copy of Raw'!B93="18-25",1,2))</f>
        <v>1</v>
      </c>
      <c r="D93" s="74" t="s">
        <v>31</v>
      </c>
      <c r="E93" s="74">
        <f t="shared" si="1"/>
        <v>1</v>
      </c>
      <c r="F93" s="74" t="s">
        <v>32</v>
      </c>
      <c r="G93" s="74" t="s">
        <v>42</v>
      </c>
      <c r="H93" s="74" t="s">
        <v>34</v>
      </c>
      <c r="I93" s="74" t="s">
        <v>51</v>
      </c>
      <c r="J93" s="73">
        <v>2.0</v>
      </c>
      <c r="K93" s="74">
        <f t="shared" si="2"/>
        <v>1</v>
      </c>
      <c r="L93" s="74" t="s">
        <v>78</v>
      </c>
      <c r="M93" s="74">
        <f t="shared" si="3"/>
        <v>2</v>
      </c>
      <c r="N93" s="74" t="s">
        <v>37</v>
      </c>
      <c r="O93" s="74" t="s">
        <v>52</v>
      </c>
      <c r="P93" s="74" t="s">
        <v>337</v>
      </c>
      <c r="Q93" s="74" t="s">
        <v>338</v>
      </c>
      <c r="R93" s="74" t="s">
        <v>52</v>
      </c>
      <c r="S93" s="74"/>
      <c r="T93" s="74"/>
      <c r="U93" s="74"/>
      <c r="V93" s="74"/>
      <c r="W93" s="74"/>
      <c r="X93" s="74">
        <f t="shared" si="4"/>
        <v>0</v>
      </c>
      <c r="Y93" s="74" t="s">
        <v>77</v>
      </c>
      <c r="Z93" s="74">
        <f t="shared" si="13"/>
        <v>0</v>
      </c>
      <c r="AA93" s="74" t="s">
        <v>88</v>
      </c>
      <c r="AB93" s="74" t="s">
        <v>44</v>
      </c>
      <c r="AC93" s="74"/>
      <c r="AD93" s="74" t="s">
        <v>68</v>
      </c>
      <c r="AE93" s="74">
        <f>if(AD93="Go to another shop and look for your own brand",1,IF(AD93="Wait and delay the purchase till the brand is available",1,2))</f>
        <v>1</v>
      </c>
      <c r="AF93" s="74"/>
      <c r="AG93" s="74"/>
      <c r="AH93" s="74"/>
      <c r="AI93" s="74"/>
      <c r="AJ93" s="74" t="s">
        <v>41</v>
      </c>
      <c r="AK93" s="74" t="s">
        <v>48</v>
      </c>
      <c r="AL93" s="74" t="s">
        <v>47</v>
      </c>
      <c r="AM93" s="74" t="s">
        <v>48</v>
      </c>
      <c r="AN93" s="74" t="s">
        <v>48</v>
      </c>
      <c r="AO93" s="74" t="s">
        <v>48</v>
      </c>
    </row>
    <row r="94">
      <c r="A94" s="74" t="s">
        <v>62</v>
      </c>
      <c r="B94" s="74" t="s">
        <v>30</v>
      </c>
      <c r="C94" s="74">
        <f>if('Copy of Raw'!B94="below 18",1,IF('Copy of Raw'!B94="18-25",1,2))</f>
        <v>1</v>
      </c>
      <c r="D94" s="74" t="s">
        <v>31</v>
      </c>
      <c r="E94" s="74">
        <f t="shared" si="1"/>
        <v>1</v>
      </c>
      <c r="F94" s="74" t="s">
        <v>32</v>
      </c>
      <c r="G94" s="74" t="s">
        <v>55</v>
      </c>
      <c r="H94" s="74" t="s">
        <v>34</v>
      </c>
      <c r="I94" s="74" t="s">
        <v>35</v>
      </c>
      <c r="J94" s="73">
        <v>2.0</v>
      </c>
      <c r="K94" s="74">
        <f t="shared" si="2"/>
        <v>1</v>
      </c>
      <c r="L94" s="74" t="s">
        <v>78</v>
      </c>
      <c r="M94" s="74">
        <f t="shared" si="3"/>
        <v>2</v>
      </c>
      <c r="N94" s="74" t="s">
        <v>86</v>
      </c>
      <c r="O94" s="74" t="s">
        <v>41</v>
      </c>
      <c r="P94" s="74" t="s">
        <v>190</v>
      </c>
      <c r="Q94" s="74" t="s">
        <v>190</v>
      </c>
      <c r="R94" s="74" t="s">
        <v>41</v>
      </c>
      <c r="S94" s="74"/>
      <c r="T94" s="74" t="s">
        <v>82</v>
      </c>
      <c r="U94" s="74" t="s">
        <v>56</v>
      </c>
      <c r="V94" s="74" t="s">
        <v>74</v>
      </c>
      <c r="W94" s="74" t="s">
        <v>68</v>
      </c>
      <c r="X94" s="74">
        <f t="shared" si="4"/>
        <v>1</v>
      </c>
      <c r="Y94" s="74"/>
      <c r="Z94" s="74">
        <f t="shared" si="13"/>
        <v>0</v>
      </c>
      <c r="AA94" s="74"/>
      <c r="AB94" s="74"/>
      <c r="AC94" s="74"/>
      <c r="AD94" s="74"/>
      <c r="AE94" s="74"/>
      <c r="AF94" s="74"/>
      <c r="AG94" s="74"/>
      <c r="AH94" s="74"/>
      <c r="AI94" s="74"/>
      <c r="AJ94" s="74" t="s">
        <v>41</v>
      </c>
      <c r="AK94" s="74" t="s">
        <v>41</v>
      </c>
      <c r="AL94" s="74" t="s">
        <v>41</v>
      </c>
      <c r="AM94" s="74" t="s">
        <v>41</v>
      </c>
      <c r="AN94" s="74" t="s">
        <v>41</v>
      </c>
      <c r="AO94" s="74" t="s">
        <v>41</v>
      </c>
    </row>
    <row r="95" hidden="1">
      <c r="A95" s="74" t="s">
        <v>62</v>
      </c>
      <c r="B95" s="74" t="s">
        <v>30</v>
      </c>
      <c r="C95" s="74">
        <f>if('Copy of Raw'!B95="below 18",1,IF('Copy of Raw'!B95="18-25",1,2))</f>
        <v>1</v>
      </c>
      <c r="D95" s="74" t="s">
        <v>31</v>
      </c>
      <c r="E95" s="74">
        <f t="shared" si="1"/>
        <v>1</v>
      </c>
      <c r="F95" s="74" t="s">
        <v>50</v>
      </c>
      <c r="G95" s="74" t="s">
        <v>42</v>
      </c>
      <c r="H95" s="74" t="s">
        <v>34</v>
      </c>
      <c r="I95" s="74" t="s">
        <v>51</v>
      </c>
      <c r="J95" s="73">
        <v>2.0</v>
      </c>
      <c r="K95" s="74">
        <f t="shared" si="2"/>
        <v>1</v>
      </c>
      <c r="L95" s="74" t="s">
        <v>86</v>
      </c>
      <c r="M95" s="74">
        <f t="shared" si="3"/>
        <v>2</v>
      </c>
      <c r="N95" s="74" t="s">
        <v>37</v>
      </c>
      <c r="O95" s="74" t="s">
        <v>340</v>
      </c>
      <c r="P95" s="74" t="s">
        <v>126</v>
      </c>
      <c r="Q95" s="74" t="s">
        <v>341</v>
      </c>
      <c r="R95" s="74" t="s">
        <v>47</v>
      </c>
      <c r="S95" s="74"/>
      <c r="T95" s="74"/>
      <c r="U95" s="74"/>
      <c r="V95" s="74"/>
      <c r="W95" s="74"/>
      <c r="X95" s="74">
        <f t="shared" si="4"/>
        <v>0</v>
      </c>
      <c r="Y95" s="74"/>
      <c r="Z95" s="74">
        <f t="shared" si="13"/>
        <v>0</v>
      </c>
      <c r="AA95" s="74"/>
      <c r="AB95" s="74"/>
      <c r="AC95" s="74"/>
      <c r="AD95" s="74"/>
      <c r="AE95" s="74"/>
      <c r="AF95" s="74" t="s">
        <v>82</v>
      </c>
      <c r="AG95" s="74" t="s">
        <v>67</v>
      </c>
      <c r="AH95" s="74" t="s">
        <v>44</v>
      </c>
      <c r="AI95" s="74" t="s">
        <v>45</v>
      </c>
      <c r="AJ95" s="74" t="s">
        <v>48</v>
      </c>
      <c r="AK95" s="74" t="s">
        <v>48</v>
      </c>
      <c r="AL95" s="74" t="s">
        <v>47</v>
      </c>
      <c r="AM95" s="74" t="s">
        <v>47</v>
      </c>
      <c r="AN95" s="74" t="s">
        <v>109</v>
      </c>
      <c r="AO95" s="74" t="s">
        <v>47</v>
      </c>
    </row>
    <row r="96" hidden="1">
      <c r="A96" s="74" t="s">
        <v>29</v>
      </c>
      <c r="B96" s="74" t="s">
        <v>30</v>
      </c>
      <c r="C96" s="74">
        <f>if('Copy of Raw'!B96="below 18",1,IF('Copy of Raw'!B96="18-25",1,2))</f>
        <v>1</v>
      </c>
      <c r="D96" s="74" t="s">
        <v>180</v>
      </c>
      <c r="E96" s="74">
        <f t="shared" si="1"/>
        <v>2</v>
      </c>
      <c r="F96" s="74" t="s">
        <v>192</v>
      </c>
      <c r="G96" s="74" t="s">
        <v>55</v>
      </c>
      <c r="H96" s="74" t="s">
        <v>34</v>
      </c>
      <c r="I96" s="74" t="s">
        <v>35</v>
      </c>
      <c r="J96" s="73">
        <v>1.0</v>
      </c>
      <c r="K96" s="74">
        <f t="shared" si="2"/>
        <v>1</v>
      </c>
      <c r="L96" s="74" t="s">
        <v>36</v>
      </c>
      <c r="M96" s="74">
        <f t="shared" si="3"/>
        <v>1</v>
      </c>
      <c r="N96" s="74" t="s">
        <v>64</v>
      </c>
      <c r="O96" s="74" t="s">
        <v>343</v>
      </c>
      <c r="P96" s="74" t="s">
        <v>344</v>
      </c>
      <c r="Q96" s="74" t="s">
        <v>345</v>
      </c>
      <c r="R96" s="74" t="s">
        <v>52</v>
      </c>
      <c r="S96" s="74"/>
      <c r="T96" s="74"/>
      <c r="U96" s="74"/>
      <c r="V96" s="74"/>
      <c r="W96" s="74"/>
      <c r="X96" s="74">
        <f t="shared" si="4"/>
        <v>0</v>
      </c>
      <c r="Y96" s="74" t="s">
        <v>82</v>
      </c>
      <c r="Z96" s="74">
        <f t="shared" si="13"/>
        <v>1</v>
      </c>
      <c r="AA96" s="74" t="s">
        <v>73</v>
      </c>
      <c r="AB96" s="74" t="s">
        <v>74</v>
      </c>
      <c r="AC96" s="74"/>
      <c r="AD96" s="74" t="s">
        <v>68</v>
      </c>
      <c r="AE96" s="74">
        <f>if(AD96="Go to another shop and look for your own brand",1,IF(AD96="Wait and delay the purchase till the brand is available",1,2))</f>
        <v>1</v>
      </c>
      <c r="AF96" s="74"/>
      <c r="AG96" s="74"/>
      <c r="AH96" s="74"/>
      <c r="AI96" s="74"/>
      <c r="AJ96" s="74" t="s">
        <v>48</v>
      </c>
      <c r="AK96" s="74" t="s">
        <v>48</v>
      </c>
      <c r="AL96" s="74" t="s">
        <v>48</v>
      </c>
      <c r="AM96" s="74" t="s">
        <v>48</v>
      </c>
      <c r="AN96" s="74" t="s">
        <v>48</v>
      </c>
      <c r="AO96" s="74" t="s">
        <v>48</v>
      </c>
    </row>
    <row r="97">
      <c r="A97" s="74" t="s">
        <v>62</v>
      </c>
      <c r="B97" s="74" t="s">
        <v>30</v>
      </c>
      <c r="C97" s="74">
        <f>if('Copy of Raw'!B97="below 18",1,IF('Copy of Raw'!B97="18-25",1,2))</f>
        <v>1</v>
      </c>
      <c r="D97" s="74" t="s">
        <v>31</v>
      </c>
      <c r="E97" s="74">
        <f t="shared" si="1"/>
        <v>1</v>
      </c>
      <c r="F97" s="74" t="s">
        <v>32</v>
      </c>
      <c r="G97" s="74" t="s">
        <v>55</v>
      </c>
      <c r="H97" s="74" t="s">
        <v>34</v>
      </c>
      <c r="I97" s="74" t="s">
        <v>35</v>
      </c>
      <c r="J97" s="73">
        <v>2.0</v>
      </c>
      <c r="K97" s="74">
        <f t="shared" si="2"/>
        <v>1</v>
      </c>
      <c r="L97" s="74" t="s">
        <v>63</v>
      </c>
      <c r="M97" s="74">
        <f t="shared" si="3"/>
        <v>1</v>
      </c>
      <c r="N97" s="74" t="s">
        <v>105</v>
      </c>
      <c r="O97" s="74" t="s">
        <v>347</v>
      </c>
      <c r="P97" s="74" t="s">
        <v>348</v>
      </c>
      <c r="Q97" s="74" t="s">
        <v>278</v>
      </c>
      <c r="R97" s="74" t="s">
        <v>47</v>
      </c>
      <c r="S97" s="74"/>
      <c r="T97" s="74"/>
      <c r="U97" s="74"/>
      <c r="V97" s="74"/>
      <c r="W97" s="74"/>
      <c r="X97" s="74">
        <f t="shared" si="4"/>
        <v>0</v>
      </c>
      <c r="Y97" s="74"/>
      <c r="Z97" s="74">
        <f t="shared" si="13"/>
        <v>0</v>
      </c>
      <c r="AA97" s="74"/>
      <c r="AB97" s="74"/>
      <c r="AC97" s="74"/>
      <c r="AD97" s="74"/>
      <c r="AE97" s="74"/>
      <c r="AF97" s="74" t="s">
        <v>55</v>
      </c>
      <c r="AG97" s="74" t="s">
        <v>56</v>
      </c>
      <c r="AH97" s="74" t="s">
        <v>44</v>
      </c>
      <c r="AI97" s="74" t="s">
        <v>45</v>
      </c>
      <c r="AJ97" s="74" t="s">
        <v>41</v>
      </c>
      <c r="AK97" s="74" t="s">
        <v>48</v>
      </c>
      <c r="AL97" s="74" t="s">
        <v>47</v>
      </c>
      <c r="AM97" s="74" t="s">
        <v>47</v>
      </c>
      <c r="AN97" s="74" t="s">
        <v>47</v>
      </c>
      <c r="AO97" s="74" t="s">
        <v>47</v>
      </c>
    </row>
    <row r="98" hidden="1">
      <c r="A98" s="74" t="s">
        <v>29</v>
      </c>
      <c r="B98" s="74" t="s">
        <v>30</v>
      </c>
      <c r="C98" s="74">
        <f>if('Copy of Raw'!B98="below 18",1,IF('Copy of Raw'!B98="18-25",1,2))</f>
        <v>1</v>
      </c>
      <c r="D98" s="74" t="s">
        <v>31</v>
      </c>
      <c r="E98" s="74">
        <f t="shared" si="1"/>
        <v>1</v>
      </c>
      <c r="F98" s="74" t="s">
        <v>32</v>
      </c>
      <c r="G98" s="74" t="s">
        <v>55</v>
      </c>
      <c r="H98" s="74" t="s">
        <v>34</v>
      </c>
      <c r="I98" s="74" t="s">
        <v>35</v>
      </c>
      <c r="J98" s="73">
        <v>1.0</v>
      </c>
      <c r="K98" s="74">
        <f t="shared" si="2"/>
        <v>1</v>
      </c>
      <c r="L98" s="74" t="s">
        <v>36</v>
      </c>
      <c r="M98" s="74">
        <f t="shared" si="3"/>
        <v>1</v>
      </c>
      <c r="N98" s="74" t="s">
        <v>105</v>
      </c>
      <c r="O98" s="74" t="s">
        <v>38</v>
      </c>
      <c r="P98" s="74" t="s">
        <v>281</v>
      </c>
      <c r="Q98" s="74" t="s">
        <v>350</v>
      </c>
      <c r="R98" s="74" t="s">
        <v>52</v>
      </c>
      <c r="S98" s="74"/>
      <c r="T98" s="74"/>
      <c r="U98" s="74"/>
      <c r="V98" s="74"/>
      <c r="W98" s="74"/>
      <c r="X98" s="74">
        <f t="shared" si="4"/>
        <v>0</v>
      </c>
      <c r="Y98" s="74" t="s">
        <v>42</v>
      </c>
      <c r="Z98" s="74">
        <f t="shared" si="13"/>
        <v>0</v>
      </c>
      <c r="AA98" s="74" t="s">
        <v>88</v>
      </c>
      <c r="AB98" s="74" t="s">
        <v>74</v>
      </c>
      <c r="AC98" s="74"/>
      <c r="AD98" s="74" t="s">
        <v>68</v>
      </c>
      <c r="AE98" s="74">
        <f>if(AD98="Go to another shop and look for your own brand",1,IF(AD98="Wait and delay the purchase till the brand is available",1,2))</f>
        <v>1</v>
      </c>
      <c r="AF98" s="74"/>
      <c r="AG98" s="74"/>
      <c r="AH98" s="74"/>
      <c r="AI98" s="74"/>
      <c r="AJ98" s="74" t="s">
        <v>48</v>
      </c>
      <c r="AK98" s="74" t="s">
        <v>46</v>
      </c>
      <c r="AL98" s="74" t="s">
        <v>109</v>
      </c>
      <c r="AM98" s="74" t="s">
        <v>48</v>
      </c>
      <c r="AN98" s="74" t="s">
        <v>161</v>
      </c>
      <c r="AO98" s="74" t="s">
        <v>46</v>
      </c>
    </row>
    <row r="99">
      <c r="A99" s="74" t="s">
        <v>62</v>
      </c>
      <c r="B99" s="74" t="s">
        <v>30</v>
      </c>
      <c r="C99" s="74">
        <f>if('Copy of Raw'!B99="below 18",1,IF('Copy of Raw'!B99="18-25",1,2))</f>
        <v>1</v>
      </c>
      <c r="D99" s="74" t="s">
        <v>180</v>
      </c>
      <c r="E99" s="74">
        <f t="shared" si="1"/>
        <v>2</v>
      </c>
      <c r="F99" s="74" t="s">
        <v>50</v>
      </c>
      <c r="G99" s="74" t="s">
        <v>55</v>
      </c>
      <c r="H99" s="74" t="s">
        <v>34</v>
      </c>
      <c r="I99" s="74" t="s">
        <v>51</v>
      </c>
      <c r="J99" s="73">
        <v>2.0</v>
      </c>
      <c r="K99" s="74">
        <f t="shared" si="2"/>
        <v>1</v>
      </c>
      <c r="L99" s="74" t="s">
        <v>78</v>
      </c>
      <c r="M99" s="74">
        <f t="shared" si="3"/>
        <v>2</v>
      </c>
      <c r="N99" s="74" t="s">
        <v>105</v>
      </c>
      <c r="O99" s="74" t="s">
        <v>353</v>
      </c>
      <c r="P99" s="74" t="s">
        <v>126</v>
      </c>
      <c r="Q99" s="74" t="s">
        <v>40</v>
      </c>
      <c r="R99" s="74" t="s">
        <v>41</v>
      </c>
      <c r="S99" s="74"/>
      <c r="T99" s="74" t="s">
        <v>77</v>
      </c>
      <c r="U99" s="74" t="s">
        <v>83</v>
      </c>
      <c r="V99" s="74" t="s">
        <v>44</v>
      </c>
      <c r="W99" s="74" t="s">
        <v>116</v>
      </c>
      <c r="X99" s="74">
        <f t="shared" si="4"/>
        <v>0</v>
      </c>
      <c r="Y99" s="74"/>
      <c r="Z99" s="74">
        <f t="shared" si="13"/>
        <v>0</v>
      </c>
      <c r="AA99" s="74"/>
      <c r="AB99" s="74"/>
      <c r="AC99" s="74"/>
      <c r="AD99" s="74"/>
      <c r="AE99" s="74"/>
      <c r="AF99" s="74"/>
      <c r="AG99" s="74"/>
      <c r="AH99" s="74"/>
      <c r="AI99" s="74"/>
      <c r="AJ99" s="74" t="s">
        <v>41</v>
      </c>
      <c r="AK99" s="74" t="s">
        <v>48</v>
      </c>
      <c r="AL99" s="74" t="s">
        <v>109</v>
      </c>
      <c r="AM99" s="74" t="s">
        <v>109</v>
      </c>
      <c r="AN99" s="74" t="s">
        <v>46</v>
      </c>
      <c r="AO99" s="74" t="s">
        <v>47</v>
      </c>
    </row>
    <row r="100" hidden="1">
      <c r="A100" s="74" t="s">
        <v>29</v>
      </c>
      <c r="B100" s="74" t="s">
        <v>30</v>
      </c>
      <c r="C100" s="74">
        <f>if('Copy of Raw'!B100="below 18",1,IF('Copy of Raw'!B100="18-25",1,2))</f>
        <v>1</v>
      </c>
      <c r="D100" s="74" t="s">
        <v>31</v>
      </c>
      <c r="E100" s="74">
        <f t="shared" si="1"/>
        <v>1</v>
      </c>
      <c r="F100" s="74" t="s">
        <v>50</v>
      </c>
      <c r="G100" s="74" t="s">
        <v>55</v>
      </c>
      <c r="H100" s="74" t="s">
        <v>34</v>
      </c>
      <c r="I100" s="74" t="s">
        <v>51</v>
      </c>
      <c r="J100" s="73">
        <v>1.0</v>
      </c>
      <c r="K100" s="74">
        <f t="shared" si="2"/>
        <v>1</v>
      </c>
      <c r="L100" s="74" t="s">
        <v>86</v>
      </c>
      <c r="M100" s="74">
        <f t="shared" si="3"/>
        <v>2</v>
      </c>
      <c r="N100" s="74" t="s">
        <v>105</v>
      </c>
      <c r="O100" s="74" t="s">
        <v>46</v>
      </c>
      <c r="P100" s="74" t="s">
        <v>53</v>
      </c>
      <c r="Q100" s="74" t="s">
        <v>355</v>
      </c>
      <c r="R100" s="74" t="s">
        <v>52</v>
      </c>
      <c r="S100" s="74"/>
      <c r="T100" s="74"/>
      <c r="U100" s="74"/>
      <c r="V100" s="74"/>
      <c r="W100" s="74"/>
      <c r="X100" s="74">
        <f t="shared" si="4"/>
        <v>0</v>
      </c>
      <c r="Y100" s="74" t="s">
        <v>42</v>
      </c>
      <c r="Z100" s="74">
        <f t="shared" si="13"/>
        <v>0</v>
      </c>
      <c r="AA100" s="74" t="s">
        <v>88</v>
      </c>
      <c r="AB100" s="74" t="s">
        <v>74</v>
      </c>
      <c r="AC100" s="74"/>
      <c r="AD100" s="74" t="s">
        <v>45</v>
      </c>
      <c r="AE100" s="74">
        <f>if(AD100="Go to another shop and look for your own brand",1,IF(AD100="Wait and delay the purchase till the brand is available",1,2))</f>
        <v>2</v>
      </c>
      <c r="AF100" s="74"/>
      <c r="AG100" s="74"/>
      <c r="AH100" s="74"/>
      <c r="AI100" s="74"/>
      <c r="AJ100" s="74" t="s">
        <v>46</v>
      </c>
      <c r="AK100" s="74" t="s">
        <v>46</v>
      </c>
      <c r="AL100" s="74" t="s">
        <v>48</v>
      </c>
      <c r="AM100" s="74" t="s">
        <v>48</v>
      </c>
      <c r="AN100" s="74" t="s">
        <v>48</v>
      </c>
      <c r="AO100" s="74" t="s">
        <v>46</v>
      </c>
    </row>
    <row r="101">
      <c r="A101" s="74" t="s">
        <v>29</v>
      </c>
      <c r="B101" s="74" t="s">
        <v>30</v>
      </c>
      <c r="C101" s="74">
        <f>if('Copy of Raw'!B101="below 18",1,IF('Copy of Raw'!B101="18-25",1,2))</f>
        <v>1</v>
      </c>
      <c r="D101" s="74" t="s">
        <v>31</v>
      </c>
      <c r="E101" s="74">
        <f t="shared" si="1"/>
        <v>1</v>
      </c>
      <c r="F101" s="74" t="s">
        <v>50</v>
      </c>
      <c r="G101" s="74" t="s">
        <v>55</v>
      </c>
      <c r="H101" s="74" t="s">
        <v>34</v>
      </c>
      <c r="I101" s="74" t="s">
        <v>51</v>
      </c>
      <c r="J101" s="73">
        <v>1.0</v>
      </c>
      <c r="K101" s="74">
        <f t="shared" si="2"/>
        <v>1</v>
      </c>
      <c r="L101" s="74" t="s">
        <v>36</v>
      </c>
      <c r="M101" s="74">
        <f t="shared" si="3"/>
        <v>1</v>
      </c>
      <c r="N101" s="74" t="s">
        <v>37</v>
      </c>
      <c r="O101" s="74" t="s">
        <v>41</v>
      </c>
      <c r="P101" s="74" t="s">
        <v>53</v>
      </c>
      <c r="Q101" s="74" t="s">
        <v>357</v>
      </c>
      <c r="R101" s="74" t="s">
        <v>41</v>
      </c>
      <c r="S101" s="74"/>
      <c r="T101" s="74" t="s">
        <v>82</v>
      </c>
      <c r="U101" s="74" t="s">
        <v>56</v>
      </c>
      <c r="V101" s="74" t="s">
        <v>74</v>
      </c>
      <c r="W101" s="74" t="s">
        <v>68</v>
      </c>
      <c r="X101" s="74">
        <f t="shared" si="4"/>
        <v>1</v>
      </c>
      <c r="Y101" s="74"/>
      <c r="Z101" s="74">
        <f t="shared" si="13"/>
        <v>0</v>
      </c>
      <c r="AA101" s="74"/>
      <c r="AB101" s="74"/>
      <c r="AC101" s="74"/>
      <c r="AD101" s="74"/>
      <c r="AE101" s="74"/>
      <c r="AF101" s="74"/>
      <c r="AG101" s="74"/>
      <c r="AH101" s="74"/>
      <c r="AI101" s="74"/>
      <c r="AJ101" s="74" t="s">
        <v>41</v>
      </c>
      <c r="AK101" s="74" t="s">
        <v>46</v>
      </c>
      <c r="AL101" s="74" t="s">
        <v>47</v>
      </c>
      <c r="AM101" s="74" t="s">
        <v>47</v>
      </c>
      <c r="AN101" s="74" t="s">
        <v>41</v>
      </c>
      <c r="AO101" s="74" t="s">
        <v>46</v>
      </c>
    </row>
    <row r="102">
      <c r="A102" s="74" t="s">
        <v>29</v>
      </c>
      <c r="B102" s="74" t="s">
        <v>30</v>
      </c>
      <c r="C102" s="74">
        <f>if('Copy of Raw'!B102="below 18",1,IF('Copy of Raw'!B102="18-25",1,2))</f>
        <v>1</v>
      </c>
      <c r="D102" s="74" t="s">
        <v>31</v>
      </c>
      <c r="E102" s="74">
        <f t="shared" si="1"/>
        <v>1</v>
      </c>
      <c r="F102" s="74" t="s">
        <v>50</v>
      </c>
      <c r="G102" s="74" t="s">
        <v>42</v>
      </c>
      <c r="H102" s="74" t="s">
        <v>34</v>
      </c>
      <c r="I102" s="74" t="s">
        <v>51</v>
      </c>
      <c r="J102" s="73">
        <v>1.0</v>
      </c>
      <c r="K102" s="74">
        <f t="shared" si="2"/>
        <v>1</v>
      </c>
      <c r="L102" s="74" t="s">
        <v>78</v>
      </c>
      <c r="M102" s="74">
        <f t="shared" si="3"/>
        <v>2</v>
      </c>
      <c r="N102" s="74" t="s">
        <v>86</v>
      </c>
      <c r="O102" s="74" t="s">
        <v>38</v>
      </c>
      <c r="P102" s="74" t="s">
        <v>53</v>
      </c>
      <c r="Q102" s="74" t="s">
        <v>350</v>
      </c>
      <c r="R102" s="74" t="s">
        <v>41</v>
      </c>
      <c r="S102" s="74"/>
      <c r="T102" s="74" t="s">
        <v>42</v>
      </c>
      <c r="U102" s="74" t="s">
        <v>83</v>
      </c>
      <c r="V102" s="74" t="s">
        <v>74</v>
      </c>
      <c r="W102" s="74" t="s">
        <v>45</v>
      </c>
      <c r="X102" s="74">
        <f t="shared" si="4"/>
        <v>0</v>
      </c>
      <c r="Y102" s="74"/>
      <c r="Z102" s="74">
        <f t="shared" si="13"/>
        <v>0</v>
      </c>
      <c r="AA102" s="74"/>
      <c r="AB102" s="74"/>
      <c r="AC102" s="74"/>
      <c r="AD102" s="74"/>
      <c r="AE102" s="74"/>
      <c r="AF102" s="74"/>
      <c r="AG102" s="74"/>
      <c r="AH102" s="74"/>
      <c r="AI102" s="74"/>
      <c r="AJ102" s="74" t="s">
        <v>41</v>
      </c>
      <c r="AK102" s="74" t="s">
        <v>47</v>
      </c>
      <c r="AL102" s="74" t="s">
        <v>47</v>
      </c>
      <c r="AM102" s="74" t="s">
        <v>41</v>
      </c>
      <c r="AN102" s="74" t="s">
        <v>109</v>
      </c>
      <c r="AO102" s="74" t="s">
        <v>46</v>
      </c>
    </row>
    <row r="103">
      <c r="A103" s="74" t="s">
        <v>62</v>
      </c>
      <c r="B103" s="74" t="s">
        <v>30</v>
      </c>
      <c r="C103" s="74">
        <f>if('Copy of Raw'!B103="below 18",1,IF('Copy of Raw'!B103="18-25",1,2))</f>
        <v>1</v>
      </c>
      <c r="D103" s="74" t="s">
        <v>31</v>
      </c>
      <c r="E103" s="74">
        <f t="shared" si="1"/>
        <v>1</v>
      </c>
      <c r="F103" s="74" t="s">
        <v>32</v>
      </c>
      <c r="G103" s="74" t="s">
        <v>55</v>
      </c>
      <c r="H103" s="74" t="s">
        <v>34</v>
      </c>
      <c r="I103" s="74" t="s">
        <v>35</v>
      </c>
      <c r="J103" s="73">
        <v>2.0</v>
      </c>
      <c r="K103" s="74">
        <f t="shared" si="2"/>
        <v>1</v>
      </c>
      <c r="L103" s="74" t="s">
        <v>78</v>
      </c>
      <c r="M103" s="74">
        <f t="shared" si="3"/>
        <v>2</v>
      </c>
      <c r="N103" s="74" t="s">
        <v>86</v>
      </c>
      <c r="O103" s="74" t="s">
        <v>360</v>
      </c>
      <c r="P103" s="74" t="s">
        <v>118</v>
      </c>
      <c r="Q103" s="74" t="s">
        <v>66</v>
      </c>
      <c r="R103" s="74" t="s">
        <v>52</v>
      </c>
      <c r="S103" s="74"/>
      <c r="T103" s="74"/>
      <c r="U103" s="74"/>
      <c r="V103" s="74"/>
      <c r="W103" s="74"/>
      <c r="X103" s="74">
        <f t="shared" si="4"/>
        <v>0</v>
      </c>
      <c r="Y103" s="74" t="s">
        <v>42</v>
      </c>
      <c r="Z103" s="74">
        <f t="shared" si="13"/>
        <v>0</v>
      </c>
      <c r="AA103" s="74" t="s">
        <v>88</v>
      </c>
      <c r="AB103" s="74" t="s">
        <v>74</v>
      </c>
      <c r="AC103" s="74"/>
      <c r="AD103" s="74" t="s">
        <v>68</v>
      </c>
      <c r="AE103" s="74">
        <f>if(AD103="Go to another shop and look for your own brand",1,IF(AD103="Wait and delay the purchase till the brand is available",1,2))</f>
        <v>1</v>
      </c>
      <c r="AF103" s="74"/>
      <c r="AG103" s="74"/>
      <c r="AH103" s="74"/>
      <c r="AI103" s="74"/>
      <c r="AJ103" s="74" t="s">
        <v>75</v>
      </c>
      <c r="AK103" s="74" t="s">
        <v>75</v>
      </c>
      <c r="AL103" s="74" t="s">
        <v>48</v>
      </c>
      <c r="AM103" s="74" t="s">
        <v>75</v>
      </c>
      <c r="AN103" s="74" t="s">
        <v>128</v>
      </c>
      <c r="AO103" s="74" t="s">
        <v>327</v>
      </c>
    </row>
    <row r="104">
      <c r="A104" s="74" t="s">
        <v>29</v>
      </c>
      <c r="B104" s="74" t="s">
        <v>30</v>
      </c>
      <c r="C104" s="74">
        <f>if('Copy of Raw'!B104="below 18",1,IF('Copy of Raw'!B104="18-25",1,2))</f>
        <v>1</v>
      </c>
      <c r="D104" s="74" t="s">
        <v>31</v>
      </c>
      <c r="E104" s="74">
        <f t="shared" si="1"/>
        <v>1</v>
      </c>
      <c r="F104" s="74" t="s">
        <v>50</v>
      </c>
      <c r="G104" s="74" t="s">
        <v>55</v>
      </c>
      <c r="H104" s="74" t="s">
        <v>92</v>
      </c>
      <c r="I104" s="74" t="s">
        <v>104</v>
      </c>
      <c r="J104" s="73">
        <v>1.0</v>
      </c>
      <c r="K104" s="74">
        <f t="shared" si="2"/>
        <v>2</v>
      </c>
      <c r="L104" s="74" t="s">
        <v>36</v>
      </c>
      <c r="M104" s="74">
        <f t="shared" si="3"/>
        <v>1</v>
      </c>
      <c r="N104" s="74" t="s">
        <v>37</v>
      </c>
      <c r="O104" s="74" t="s">
        <v>79</v>
      </c>
      <c r="P104" s="74" t="s">
        <v>79</v>
      </c>
      <c r="Q104" s="74" t="s">
        <v>79</v>
      </c>
      <c r="R104" s="74" t="s">
        <v>41</v>
      </c>
      <c r="S104" s="74"/>
      <c r="T104" s="74" t="s">
        <v>42</v>
      </c>
      <c r="U104" s="74" t="s">
        <v>83</v>
      </c>
      <c r="V104" s="74" t="s">
        <v>44</v>
      </c>
      <c r="W104" s="74" t="s">
        <v>68</v>
      </c>
      <c r="X104" s="74">
        <f t="shared" si="4"/>
        <v>1</v>
      </c>
      <c r="Y104" s="74"/>
      <c r="Z104" s="74">
        <f t="shared" si="13"/>
        <v>0</v>
      </c>
      <c r="AA104" s="74"/>
      <c r="AB104" s="74"/>
      <c r="AC104" s="74"/>
      <c r="AD104" s="74"/>
      <c r="AE104" s="74"/>
      <c r="AF104" s="74"/>
      <c r="AG104" s="74"/>
      <c r="AH104" s="74"/>
      <c r="AI104" s="74"/>
      <c r="AJ104" s="74" t="s">
        <v>41</v>
      </c>
      <c r="AK104" s="74" t="s">
        <v>47</v>
      </c>
      <c r="AL104" s="74" t="s">
        <v>48</v>
      </c>
      <c r="AM104" s="74" t="s">
        <v>48</v>
      </c>
      <c r="AN104" s="74" t="s">
        <v>46</v>
      </c>
      <c r="AO104" s="74" t="s">
        <v>109</v>
      </c>
    </row>
    <row r="105" hidden="1">
      <c r="A105" s="74" t="s">
        <v>29</v>
      </c>
      <c r="B105" s="74" t="s">
        <v>100</v>
      </c>
      <c r="C105" s="74">
        <f>if('Copy of Raw'!B105="below 18",1,IF('Copy of Raw'!B105="18-25",1,2))</f>
        <v>2</v>
      </c>
      <c r="D105" s="74" t="s">
        <v>85</v>
      </c>
      <c r="E105" s="74">
        <f t="shared" si="1"/>
        <v>2</v>
      </c>
      <c r="F105" s="74" t="s">
        <v>50</v>
      </c>
      <c r="G105" s="74" t="s">
        <v>55</v>
      </c>
      <c r="H105" s="74" t="s">
        <v>34</v>
      </c>
      <c r="I105" s="74" t="s">
        <v>35</v>
      </c>
      <c r="J105" s="73">
        <v>1.0</v>
      </c>
      <c r="K105" s="74">
        <f t="shared" si="2"/>
        <v>1</v>
      </c>
      <c r="L105" s="74" t="s">
        <v>36</v>
      </c>
      <c r="M105" s="74">
        <f t="shared" si="3"/>
        <v>1</v>
      </c>
      <c r="N105" s="74" t="s">
        <v>105</v>
      </c>
      <c r="O105" s="74" t="s">
        <v>364</v>
      </c>
      <c r="P105" s="74" t="s">
        <v>192</v>
      </c>
      <c r="Q105" s="74" t="s">
        <v>365</v>
      </c>
      <c r="R105" s="74" t="s">
        <v>52</v>
      </c>
      <c r="S105" s="74"/>
      <c r="T105" s="74"/>
      <c r="U105" s="74"/>
      <c r="V105" s="74"/>
      <c r="W105" s="74"/>
      <c r="X105" s="74">
        <f t="shared" si="4"/>
        <v>0</v>
      </c>
      <c r="Y105" s="74" t="s">
        <v>42</v>
      </c>
      <c r="Z105" s="74">
        <f t="shared" si="13"/>
        <v>0</v>
      </c>
      <c r="AA105" s="74" t="s">
        <v>88</v>
      </c>
      <c r="AB105" s="74" t="s">
        <v>74</v>
      </c>
      <c r="AC105" s="74"/>
      <c r="AD105" s="74" t="s">
        <v>45</v>
      </c>
      <c r="AE105" s="74">
        <f>if(AD105="Go to another shop and look for your own brand",1,IF(AD105="Wait and delay the purchase till the brand is available",1,2))</f>
        <v>2</v>
      </c>
      <c r="AF105" s="74"/>
      <c r="AG105" s="74"/>
      <c r="AH105" s="74"/>
      <c r="AI105" s="74"/>
      <c r="AJ105" s="74" t="s">
        <v>47</v>
      </c>
      <c r="AK105" s="74" t="s">
        <v>48</v>
      </c>
      <c r="AL105" s="74" t="s">
        <v>48</v>
      </c>
      <c r="AM105" s="74" t="s">
        <v>47</v>
      </c>
      <c r="AN105" s="74" t="s">
        <v>58</v>
      </c>
      <c r="AO105" s="74" t="s">
        <v>58</v>
      </c>
    </row>
    <row r="106">
      <c r="A106" s="74" t="s">
        <v>29</v>
      </c>
      <c r="B106" s="74" t="s">
        <v>30</v>
      </c>
      <c r="C106" s="74">
        <f>if('Copy of Raw'!B106="below 18",1,IF('Copy of Raw'!B106="18-25",1,2))</f>
        <v>1</v>
      </c>
      <c r="D106" s="74" t="s">
        <v>31</v>
      </c>
      <c r="E106" s="74">
        <f t="shared" si="1"/>
        <v>1</v>
      </c>
      <c r="F106" s="74" t="s">
        <v>50</v>
      </c>
      <c r="G106" s="74" t="s">
        <v>42</v>
      </c>
      <c r="H106" s="74" t="s">
        <v>92</v>
      </c>
      <c r="I106" s="74" t="s">
        <v>51</v>
      </c>
      <c r="J106" s="73">
        <v>1.0</v>
      </c>
      <c r="K106" s="74">
        <f t="shared" si="2"/>
        <v>1</v>
      </c>
      <c r="L106" s="74" t="s">
        <v>36</v>
      </c>
      <c r="M106" s="74">
        <f t="shared" si="3"/>
        <v>1</v>
      </c>
      <c r="N106" s="74" t="s">
        <v>105</v>
      </c>
      <c r="O106" s="74" t="s">
        <v>41</v>
      </c>
      <c r="P106" s="74" t="s">
        <v>40</v>
      </c>
      <c r="Q106" s="74" t="s">
        <v>40</v>
      </c>
      <c r="R106" s="74" t="s">
        <v>41</v>
      </c>
      <c r="S106" s="74"/>
      <c r="T106" s="74" t="s">
        <v>77</v>
      </c>
      <c r="U106" s="74" t="s">
        <v>83</v>
      </c>
      <c r="V106" s="74" t="s">
        <v>74</v>
      </c>
      <c r="W106" s="74" t="s">
        <v>45</v>
      </c>
      <c r="X106" s="74">
        <f t="shared" si="4"/>
        <v>0</v>
      </c>
      <c r="Y106" s="74"/>
      <c r="Z106" s="74">
        <f t="shared" si="13"/>
        <v>0</v>
      </c>
      <c r="AA106" s="74"/>
      <c r="AB106" s="74"/>
      <c r="AC106" s="74"/>
      <c r="AD106" s="74"/>
      <c r="AE106" s="74"/>
      <c r="AF106" s="74"/>
      <c r="AG106" s="74"/>
      <c r="AH106" s="74"/>
      <c r="AI106" s="74"/>
      <c r="AJ106" s="74" t="s">
        <v>41</v>
      </c>
      <c r="AK106" s="74" t="s">
        <v>41</v>
      </c>
      <c r="AL106" s="74" t="s">
        <v>41</v>
      </c>
      <c r="AM106" s="74" t="s">
        <v>41</v>
      </c>
      <c r="AN106" s="74" t="s">
        <v>41</v>
      </c>
      <c r="AO106" s="74" t="s">
        <v>41</v>
      </c>
    </row>
    <row r="107">
      <c r="A107" s="74" t="s">
        <v>62</v>
      </c>
      <c r="B107" s="74" t="s">
        <v>30</v>
      </c>
      <c r="C107" s="74">
        <f>if('Copy of Raw'!B107="below 18",1,IF('Copy of Raw'!B107="18-25",1,2))</f>
        <v>1</v>
      </c>
      <c r="D107" s="74" t="s">
        <v>85</v>
      </c>
      <c r="E107" s="74">
        <f t="shared" si="1"/>
        <v>2</v>
      </c>
      <c r="F107" s="74" t="s">
        <v>32</v>
      </c>
      <c r="G107" s="74" t="s">
        <v>55</v>
      </c>
      <c r="H107" s="74" t="s">
        <v>34</v>
      </c>
      <c r="I107" s="74" t="s">
        <v>35</v>
      </c>
      <c r="J107" s="73">
        <v>2.0</v>
      </c>
      <c r="K107" s="74">
        <f t="shared" si="2"/>
        <v>1</v>
      </c>
      <c r="L107" s="74" t="s">
        <v>78</v>
      </c>
      <c r="M107" s="74">
        <f t="shared" si="3"/>
        <v>2</v>
      </c>
      <c r="N107" s="74" t="s">
        <v>37</v>
      </c>
      <c r="O107" s="74" t="s">
        <v>369</v>
      </c>
      <c r="P107" s="74" t="s">
        <v>126</v>
      </c>
      <c r="Q107" s="74" t="s">
        <v>166</v>
      </c>
      <c r="R107" s="74" t="s">
        <v>47</v>
      </c>
      <c r="S107" s="74"/>
      <c r="T107" s="74"/>
      <c r="U107" s="74"/>
      <c r="V107" s="74"/>
      <c r="W107" s="74"/>
      <c r="X107" s="74">
        <f t="shared" si="4"/>
        <v>0</v>
      </c>
      <c r="Y107" s="74"/>
      <c r="Z107" s="74">
        <f t="shared" si="13"/>
        <v>0</v>
      </c>
      <c r="AA107" s="74"/>
      <c r="AB107" s="74"/>
      <c r="AC107" s="74"/>
      <c r="AD107" s="74"/>
      <c r="AE107" s="74"/>
      <c r="AF107" s="74" t="s">
        <v>55</v>
      </c>
      <c r="AG107" s="74" t="s">
        <v>83</v>
      </c>
      <c r="AH107" s="74" t="s">
        <v>44</v>
      </c>
      <c r="AI107" s="74" t="s">
        <v>68</v>
      </c>
      <c r="AJ107" s="74" t="s">
        <v>75</v>
      </c>
      <c r="AK107" s="74" t="s">
        <v>185</v>
      </c>
      <c r="AL107" s="74" t="s">
        <v>46</v>
      </c>
      <c r="AM107" s="74" t="s">
        <v>48</v>
      </c>
      <c r="AN107" s="74" t="s">
        <v>48</v>
      </c>
      <c r="AO107" s="74" t="s">
        <v>47</v>
      </c>
    </row>
    <row r="108">
      <c r="A108" s="74" t="s">
        <v>62</v>
      </c>
      <c r="B108" s="74" t="s">
        <v>30</v>
      </c>
      <c r="C108" s="74">
        <f>if('Copy of Raw'!B108="below 18",1,IF('Copy of Raw'!B108="18-25",1,2))</f>
        <v>1</v>
      </c>
      <c r="D108" s="74" t="s">
        <v>31</v>
      </c>
      <c r="E108" s="74">
        <f t="shared" si="1"/>
        <v>1</v>
      </c>
      <c r="F108" s="74" t="s">
        <v>50</v>
      </c>
      <c r="G108" s="74" t="s">
        <v>55</v>
      </c>
      <c r="H108" s="74" t="s">
        <v>34</v>
      </c>
      <c r="I108" s="74" t="s">
        <v>51</v>
      </c>
      <c r="J108" s="73">
        <v>2.0</v>
      </c>
      <c r="K108" s="74">
        <f t="shared" si="2"/>
        <v>1</v>
      </c>
      <c r="L108" s="74" t="s">
        <v>36</v>
      </c>
      <c r="M108" s="74">
        <f t="shared" si="3"/>
        <v>1</v>
      </c>
      <c r="N108" s="74" t="s">
        <v>37</v>
      </c>
      <c r="O108" s="74" t="s">
        <v>371</v>
      </c>
      <c r="P108" s="74" t="s">
        <v>372</v>
      </c>
      <c r="Q108" s="74" t="s">
        <v>299</v>
      </c>
      <c r="R108" s="74" t="s">
        <v>41</v>
      </c>
      <c r="S108" s="74"/>
      <c r="T108" s="74" t="s">
        <v>82</v>
      </c>
      <c r="U108" s="74" t="s">
        <v>56</v>
      </c>
      <c r="V108" s="74" t="s">
        <v>44</v>
      </c>
      <c r="W108" s="74" t="s">
        <v>68</v>
      </c>
      <c r="X108" s="74">
        <f t="shared" si="4"/>
        <v>1</v>
      </c>
      <c r="Y108" s="74"/>
      <c r="Z108" s="74">
        <f t="shared" si="13"/>
        <v>0</v>
      </c>
      <c r="AA108" s="74"/>
      <c r="AB108" s="74"/>
      <c r="AC108" s="74"/>
      <c r="AD108" s="74"/>
      <c r="AE108" s="74"/>
      <c r="AF108" s="74"/>
      <c r="AG108" s="74"/>
      <c r="AH108" s="74"/>
      <c r="AI108" s="74"/>
      <c r="AJ108" s="74" t="s">
        <v>150</v>
      </c>
      <c r="AK108" s="74" t="s">
        <v>57</v>
      </c>
      <c r="AL108" s="74" t="s">
        <v>109</v>
      </c>
      <c r="AM108" s="74" t="s">
        <v>373</v>
      </c>
      <c r="AN108" s="74" t="s">
        <v>109</v>
      </c>
      <c r="AO108" s="74" t="s">
        <v>263</v>
      </c>
    </row>
    <row r="109">
      <c r="A109" s="74" t="s">
        <v>62</v>
      </c>
      <c r="B109" s="74" t="s">
        <v>30</v>
      </c>
      <c r="C109" s="74">
        <f>if('Copy of Raw'!B109="below 18",1,IF('Copy of Raw'!B109="18-25",1,2))</f>
        <v>1</v>
      </c>
      <c r="D109" s="74" t="s">
        <v>31</v>
      </c>
      <c r="E109" s="74">
        <f t="shared" si="1"/>
        <v>1</v>
      </c>
      <c r="F109" s="74" t="s">
        <v>32</v>
      </c>
      <c r="G109" s="74" t="s">
        <v>55</v>
      </c>
      <c r="H109" s="74" t="s">
        <v>34</v>
      </c>
      <c r="I109" s="74" t="s">
        <v>51</v>
      </c>
      <c r="J109" s="73">
        <v>2.0</v>
      </c>
      <c r="K109" s="74">
        <f t="shared" si="2"/>
        <v>1</v>
      </c>
      <c r="L109" s="74" t="s">
        <v>78</v>
      </c>
      <c r="M109" s="74">
        <f t="shared" si="3"/>
        <v>2</v>
      </c>
      <c r="N109" s="74" t="s">
        <v>37</v>
      </c>
      <c r="O109" s="74" t="s">
        <v>41</v>
      </c>
      <c r="P109" s="74" t="s">
        <v>375</v>
      </c>
      <c r="Q109" s="74" t="s">
        <v>215</v>
      </c>
      <c r="R109" s="74" t="s">
        <v>41</v>
      </c>
      <c r="S109" s="74"/>
      <c r="T109" s="74" t="s">
        <v>77</v>
      </c>
      <c r="U109" s="74" t="s">
        <v>67</v>
      </c>
      <c r="V109" s="74" t="s">
        <v>74</v>
      </c>
      <c r="W109" s="74" t="s">
        <v>45</v>
      </c>
      <c r="X109" s="74">
        <f t="shared" si="4"/>
        <v>0</v>
      </c>
      <c r="Y109" s="74"/>
      <c r="Z109" s="74">
        <f t="shared" si="13"/>
        <v>0</v>
      </c>
      <c r="AA109" s="74"/>
      <c r="AB109" s="74"/>
      <c r="AC109" s="74"/>
      <c r="AD109" s="74"/>
      <c r="AE109" s="74"/>
      <c r="AF109" s="74"/>
      <c r="AG109" s="74"/>
      <c r="AH109" s="74"/>
      <c r="AI109" s="74"/>
      <c r="AJ109" s="74" t="s">
        <v>41</v>
      </c>
      <c r="AK109" s="74" t="s">
        <v>41</v>
      </c>
      <c r="AL109" s="74" t="s">
        <v>47</v>
      </c>
      <c r="AM109" s="74" t="s">
        <v>41</v>
      </c>
      <c r="AN109" s="74" t="s">
        <v>48</v>
      </c>
      <c r="AO109" s="74" t="s">
        <v>46</v>
      </c>
    </row>
    <row r="110" hidden="1">
      <c r="A110" s="74" t="s">
        <v>29</v>
      </c>
      <c r="B110" s="74" t="s">
        <v>30</v>
      </c>
      <c r="C110" s="74">
        <f>if('Copy of Raw'!B110="below 18",1,IF('Copy of Raw'!B110="18-25",1,2))</f>
        <v>1</v>
      </c>
      <c r="D110" s="74" t="s">
        <v>85</v>
      </c>
      <c r="E110" s="74">
        <f t="shared" si="1"/>
        <v>2</v>
      </c>
      <c r="F110" s="74" t="s">
        <v>32</v>
      </c>
      <c r="G110" s="74" t="s">
        <v>42</v>
      </c>
      <c r="H110" s="74" t="s">
        <v>34</v>
      </c>
      <c r="I110" s="74" t="s">
        <v>196</v>
      </c>
      <c r="J110" s="73">
        <v>1.0</v>
      </c>
      <c r="K110" s="74">
        <f t="shared" si="2"/>
        <v>2</v>
      </c>
      <c r="L110" s="74" t="s">
        <v>86</v>
      </c>
      <c r="M110" s="74">
        <f t="shared" si="3"/>
        <v>2</v>
      </c>
      <c r="N110" s="74" t="s">
        <v>37</v>
      </c>
      <c r="O110" s="74" t="s">
        <v>377</v>
      </c>
      <c r="P110" s="74" t="s">
        <v>268</v>
      </c>
      <c r="Q110" s="74" t="s">
        <v>357</v>
      </c>
      <c r="R110" s="74" t="s">
        <v>52</v>
      </c>
      <c r="S110" s="74"/>
      <c r="T110" s="74"/>
      <c r="U110" s="74"/>
      <c r="V110" s="74"/>
      <c r="W110" s="74"/>
      <c r="X110" s="73">
        <v>1.0</v>
      </c>
      <c r="Y110" s="74" t="s">
        <v>209</v>
      </c>
      <c r="Z110" s="74">
        <f t="shared" si="13"/>
        <v>1</v>
      </c>
      <c r="AA110" s="74" t="s">
        <v>67</v>
      </c>
      <c r="AB110" s="74" t="s">
        <v>74</v>
      </c>
      <c r="AC110" s="74"/>
      <c r="AD110" s="74" t="s">
        <v>68</v>
      </c>
      <c r="AE110" s="74">
        <f>if(AD110="Go to another shop and look for your own brand",1,IF(AD110="Wait and delay the purchase till the brand is available",1,2))</f>
        <v>1</v>
      </c>
      <c r="AF110" s="74"/>
      <c r="AG110" s="74"/>
      <c r="AH110" s="74"/>
      <c r="AI110" s="74"/>
      <c r="AJ110" s="74" t="s">
        <v>48</v>
      </c>
      <c r="AK110" s="74" t="s">
        <v>48</v>
      </c>
      <c r="AL110" s="74" t="s">
        <v>48</v>
      </c>
      <c r="AM110" s="74" t="s">
        <v>48</v>
      </c>
      <c r="AN110" s="74" t="s">
        <v>48</v>
      </c>
      <c r="AO110" s="74" t="s">
        <v>48</v>
      </c>
    </row>
    <row r="111">
      <c r="A111" s="74" t="s">
        <v>62</v>
      </c>
      <c r="B111" s="74" t="s">
        <v>30</v>
      </c>
      <c r="C111" s="74">
        <f>if('Copy of Raw'!B111="below 18",1,IF('Copy of Raw'!B111="18-25",1,2))</f>
        <v>1</v>
      </c>
      <c r="D111" s="74" t="s">
        <v>85</v>
      </c>
      <c r="E111" s="74">
        <f t="shared" si="1"/>
        <v>2</v>
      </c>
      <c r="F111" s="74" t="s">
        <v>50</v>
      </c>
      <c r="G111" s="74" t="s">
        <v>55</v>
      </c>
      <c r="H111" s="74" t="s">
        <v>34</v>
      </c>
      <c r="I111" s="74" t="s">
        <v>35</v>
      </c>
      <c r="J111" s="73">
        <v>2.0</v>
      </c>
      <c r="K111" s="74">
        <f t="shared" si="2"/>
        <v>1</v>
      </c>
      <c r="L111" s="74" t="s">
        <v>78</v>
      </c>
      <c r="M111" s="74">
        <f t="shared" si="3"/>
        <v>2</v>
      </c>
      <c r="N111" s="74" t="s">
        <v>105</v>
      </c>
      <c r="O111" s="74" t="s">
        <v>379</v>
      </c>
      <c r="P111" s="74" t="s">
        <v>131</v>
      </c>
      <c r="Q111" s="74" t="s">
        <v>81</v>
      </c>
      <c r="R111" s="74" t="s">
        <v>41</v>
      </c>
      <c r="S111" s="74"/>
      <c r="T111" s="74" t="s">
        <v>42</v>
      </c>
      <c r="U111" s="74" t="s">
        <v>83</v>
      </c>
      <c r="V111" s="74" t="s">
        <v>44</v>
      </c>
      <c r="W111" s="74" t="s">
        <v>68</v>
      </c>
      <c r="X111" s="74">
        <f t="shared" ref="X111:X127" si="15">if(W111="Go to another shop and look for your own brand",1,IF(W111="Wait and delay the purchase till the brand is available",1,0))</f>
        <v>1</v>
      </c>
      <c r="Y111" s="74"/>
      <c r="Z111" s="74">
        <f t="shared" si="13"/>
        <v>0</v>
      </c>
      <c r="AA111" s="74"/>
      <c r="AB111" s="74"/>
      <c r="AC111" s="74"/>
      <c r="AD111" s="74"/>
      <c r="AE111" s="74"/>
      <c r="AF111" s="74"/>
      <c r="AG111" s="74"/>
      <c r="AH111" s="74"/>
      <c r="AI111" s="74"/>
      <c r="AJ111" s="74" t="s">
        <v>41</v>
      </c>
      <c r="AK111" s="74" t="s">
        <v>41</v>
      </c>
      <c r="AL111" s="74" t="s">
        <v>46</v>
      </c>
      <c r="AM111" s="74" t="s">
        <v>41</v>
      </c>
      <c r="AN111" s="74" t="s">
        <v>41</v>
      </c>
      <c r="AO111" s="74" t="s">
        <v>47</v>
      </c>
    </row>
    <row r="112" hidden="1">
      <c r="A112" s="74" t="s">
        <v>29</v>
      </c>
      <c r="B112" s="74" t="s">
        <v>30</v>
      </c>
      <c r="C112" s="74">
        <f>if('Copy of Raw'!B112="below 18",1,IF('Copy of Raw'!B112="18-25",1,2))</f>
        <v>1</v>
      </c>
      <c r="D112" s="74" t="s">
        <v>85</v>
      </c>
      <c r="E112" s="74">
        <f t="shared" si="1"/>
        <v>2</v>
      </c>
      <c r="F112" s="74" t="s">
        <v>50</v>
      </c>
      <c r="G112" s="74" t="s">
        <v>77</v>
      </c>
      <c r="H112" s="74" t="s">
        <v>34</v>
      </c>
      <c r="I112" s="74" t="s">
        <v>35</v>
      </c>
      <c r="J112" s="73">
        <v>1.0</v>
      </c>
      <c r="K112" s="74">
        <f t="shared" si="2"/>
        <v>1</v>
      </c>
      <c r="L112" s="74" t="s">
        <v>36</v>
      </c>
      <c r="M112" s="74">
        <f t="shared" si="3"/>
        <v>1</v>
      </c>
      <c r="N112" s="74" t="s">
        <v>37</v>
      </c>
      <c r="O112" s="74" t="s">
        <v>46</v>
      </c>
      <c r="P112" s="74" t="s">
        <v>381</v>
      </c>
      <c r="Q112" s="74" t="s">
        <v>311</v>
      </c>
      <c r="R112" s="74" t="s">
        <v>52</v>
      </c>
      <c r="S112" s="74"/>
      <c r="T112" s="74"/>
      <c r="U112" s="74"/>
      <c r="V112" s="74"/>
      <c r="W112" s="74"/>
      <c r="X112" s="74">
        <f t="shared" si="15"/>
        <v>0</v>
      </c>
      <c r="Y112" s="74" t="s">
        <v>42</v>
      </c>
      <c r="Z112" s="74">
        <f t="shared" si="13"/>
        <v>0</v>
      </c>
      <c r="AA112" s="74" t="s">
        <v>88</v>
      </c>
      <c r="AB112" s="74" t="s">
        <v>44</v>
      </c>
      <c r="AC112" s="74"/>
      <c r="AD112" s="74" t="s">
        <v>68</v>
      </c>
      <c r="AE112" s="74">
        <f>if(AD112="Go to another shop and look for your own brand",1,IF(AD112="Wait and delay the purchase till the brand is available",1,2))</f>
        <v>1</v>
      </c>
      <c r="AF112" s="74"/>
      <c r="AG112" s="74"/>
      <c r="AH112" s="74"/>
      <c r="AI112" s="74"/>
      <c r="AJ112" s="74" t="s">
        <v>46</v>
      </c>
      <c r="AK112" s="74" t="s">
        <v>46</v>
      </c>
      <c r="AL112" s="74" t="s">
        <v>46</v>
      </c>
      <c r="AM112" s="74" t="s">
        <v>46</v>
      </c>
      <c r="AN112" s="74" t="s">
        <v>46</v>
      </c>
      <c r="AO112" s="74" t="s">
        <v>46</v>
      </c>
    </row>
    <row r="113">
      <c r="A113" s="74" t="s">
        <v>29</v>
      </c>
      <c r="B113" s="74" t="s">
        <v>30</v>
      </c>
      <c r="C113" s="74">
        <f>if('Copy of Raw'!B113="below 18",1,IF('Copy of Raw'!B113="18-25",1,2))</f>
        <v>1</v>
      </c>
      <c r="D113" s="74" t="s">
        <v>31</v>
      </c>
      <c r="E113" s="74">
        <f t="shared" si="1"/>
        <v>1</v>
      </c>
      <c r="F113" s="74" t="s">
        <v>32</v>
      </c>
      <c r="G113" s="74" t="s">
        <v>42</v>
      </c>
      <c r="H113" s="74" t="s">
        <v>34</v>
      </c>
      <c r="I113" s="74" t="s">
        <v>51</v>
      </c>
      <c r="J113" s="73">
        <v>1.0</v>
      </c>
      <c r="K113" s="74">
        <f t="shared" si="2"/>
        <v>1</v>
      </c>
      <c r="L113" s="74" t="s">
        <v>78</v>
      </c>
      <c r="M113" s="74">
        <f t="shared" si="3"/>
        <v>2</v>
      </c>
      <c r="N113" s="74" t="s">
        <v>105</v>
      </c>
      <c r="O113" s="74" t="s">
        <v>38</v>
      </c>
      <c r="P113" s="74" t="s">
        <v>53</v>
      </c>
      <c r="Q113" s="74" t="s">
        <v>357</v>
      </c>
      <c r="R113" s="74" t="s">
        <v>47</v>
      </c>
      <c r="S113" s="74"/>
      <c r="T113" s="74"/>
      <c r="U113" s="74"/>
      <c r="V113" s="74"/>
      <c r="W113" s="74"/>
      <c r="X113" s="74">
        <f t="shared" si="15"/>
        <v>0</v>
      </c>
      <c r="Y113" s="74"/>
      <c r="Z113" s="74">
        <f t="shared" si="13"/>
        <v>0</v>
      </c>
      <c r="AA113" s="74"/>
      <c r="AB113" s="74"/>
      <c r="AC113" s="74"/>
      <c r="AD113" s="74"/>
      <c r="AE113" s="74"/>
      <c r="AF113" s="74" t="s">
        <v>42</v>
      </c>
      <c r="AG113" s="74" t="s">
        <v>56</v>
      </c>
      <c r="AH113" s="74" t="s">
        <v>74</v>
      </c>
      <c r="AI113" s="74" t="s">
        <v>45</v>
      </c>
      <c r="AJ113" s="74" t="s">
        <v>41</v>
      </c>
      <c r="AK113" s="74" t="s">
        <v>46</v>
      </c>
      <c r="AL113" s="74" t="s">
        <v>47</v>
      </c>
      <c r="AM113" s="74" t="s">
        <v>46</v>
      </c>
      <c r="AN113" s="74" t="s">
        <v>48</v>
      </c>
      <c r="AO113" s="74" t="s">
        <v>46</v>
      </c>
    </row>
    <row r="114" hidden="1">
      <c r="A114" s="74" t="s">
        <v>29</v>
      </c>
      <c r="B114" s="74" t="s">
        <v>179</v>
      </c>
      <c r="C114" s="74">
        <f>if('Copy of Raw'!B114="below 18",1,IF('Copy of Raw'!B114="18-25",1,2))</f>
        <v>2</v>
      </c>
      <c r="D114" s="74" t="s">
        <v>85</v>
      </c>
      <c r="E114" s="74">
        <f t="shared" si="1"/>
        <v>2</v>
      </c>
      <c r="F114" s="74" t="s">
        <v>32</v>
      </c>
      <c r="G114" s="74" t="s">
        <v>55</v>
      </c>
      <c r="H114" s="74" t="s">
        <v>34</v>
      </c>
      <c r="I114" s="74" t="s">
        <v>35</v>
      </c>
      <c r="J114" s="73">
        <v>1.0</v>
      </c>
      <c r="K114" s="74">
        <f t="shared" si="2"/>
        <v>1</v>
      </c>
      <c r="L114" s="74" t="s">
        <v>36</v>
      </c>
      <c r="M114" s="74">
        <f t="shared" si="3"/>
        <v>1</v>
      </c>
      <c r="N114" s="74" t="s">
        <v>37</v>
      </c>
      <c r="O114" s="74" t="s">
        <v>275</v>
      </c>
      <c r="P114" s="74" t="s">
        <v>276</v>
      </c>
      <c r="Q114" s="74" t="s">
        <v>46</v>
      </c>
      <c r="R114" s="74" t="s">
        <v>52</v>
      </c>
      <c r="S114" s="74"/>
      <c r="T114" s="74"/>
      <c r="U114" s="74"/>
      <c r="V114" s="74"/>
      <c r="W114" s="74"/>
      <c r="X114" s="74">
        <f t="shared" si="15"/>
        <v>0</v>
      </c>
      <c r="Y114" s="74" t="s">
        <v>42</v>
      </c>
      <c r="Z114" s="74">
        <f t="shared" si="13"/>
        <v>0</v>
      </c>
      <c r="AA114" s="74" t="s">
        <v>88</v>
      </c>
      <c r="AB114" s="74" t="s">
        <v>74</v>
      </c>
      <c r="AC114" s="74"/>
      <c r="AD114" s="74" t="s">
        <v>45</v>
      </c>
      <c r="AE114" s="74">
        <f t="shared" ref="AE114:AE115" si="16">if(AD114="Go to another shop and look for your own brand",1,IF(AD114="Wait and delay the purchase till the brand is available",1,2))</f>
        <v>2</v>
      </c>
      <c r="AF114" s="74"/>
      <c r="AG114" s="74"/>
      <c r="AH114" s="74"/>
      <c r="AI114" s="74"/>
      <c r="AJ114" s="74" t="s">
        <v>48</v>
      </c>
      <c r="AK114" s="74" t="s">
        <v>46</v>
      </c>
      <c r="AL114" s="74" t="s">
        <v>109</v>
      </c>
      <c r="AM114" s="74" t="s">
        <v>47</v>
      </c>
      <c r="AN114" s="74" t="s">
        <v>46</v>
      </c>
      <c r="AO114" s="74" t="s">
        <v>46</v>
      </c>
    </row>
    <row r="115" hidden="1">
      <c r="A115" s="74" t="s">
        <v>62</v>
      </c>
      <c r="B115" s="74" t="s">
        <v>30</v>
      </c>
      <c r="C115" s="74">
        <f>if('Copy of Raw'!B115="below 18",1,IF('Copy of Raw'!B115="18-25",1,2))</f>
        <v>1</v>
      </c>
      <c r="D115" s="74" t="s">
        <v>31</v>
      </c>
      <c r="E115" s="74">
        <f t="shared" si="1"/>
        <v>1</v>
      </c>
      <c r="F115" s="74" t="s">
        <v>145</v>
      </c>
      <c r="G115" s="74" t="s">
        <v>55</v>
      </c>
      <c r="H115" s="74" t="s">
        <v>34</v>
      </c>
      <c r="I115" s="74" t="s">
        <v>35</v>
      </c>
      <c r="J115" s="73">
        <v>2.0</v>
      </c>
      <c r="K115" s="74">
        <f t="shared" si="2"/>
        <v>1</v>
      </c>
      <c r="L115" s="74" t="s">
        <v>36</v>
      </c>
      <c r="M115" s="74">
        <f t="shared" si="3"/>
        <v>1</v>
      </c>
      <c r="N115" s="74" t="s">
        <v>37</v>
      </c>
      <c r="O115" s="74" t="s">
        <v>146</v>
      </c>
      <c r="P115" s="74" t="s">
        <v>385</v>
      </c>
      <c r="Q115" s="74" t="s">
        <v>385</v>
      </c>
      <c r="R115" s="74" t="s">
        <v>52</v>
      </c>
      <c r="S115" s="74"/>
      <c r="T115" s="74"/>
      <c r="U115" s="74"/>
      <c r="V115" s="74"/>
      <c r="W115" s="74"/>
      <c r="X115" s="74">
        <f t="shared" si="15"/>
        <v>0</v>
      </c>
      <c r="Y115" s="74" t="s">
        <v>209</v>
      </c>
      <c r="Z115" s="74">
        <f t="shared" si="13"/>
        <v>1</v>
      </c>
      <c r="AA115" s="74" t="s">
        <v>73</v>
      </c>
      <c r="AB115" s="74" t="s">
        <v>44</v>
      </c>
      <c r="AC115" s="74"/>
      <c r="AD115" s="74" t="s">
        <v>68</v>
      </c>
      <c r="AE115" s="74">
        <f t="shared" si="16"/>
        <v>1</v>
      </c>
      <c r="AF115" s="74"/>
      <c r="AG115" s="74"/>
      <c r="AH115" s="74"/>
      <c r="AI115" s="74"/>
      <c r="AJ115" s="74" t="s">
        <v>48</v>
      </c>
      <c r="AK115" s="74" t="s">
        <v>48</v>
      </c>
      <c r="AL115" s="74" t="s">
        <v>47</v>
      </c>
      <c r="AM115" s="74" t="s">
        <v>48</v>
      </c>
      <c r="AN115" s="74" t="s">
        <v>48</v>
      </c>
      <c r="AO115" s="74" t="s">
        <v>46</v>
      </c>
    </row>
    <row r="116" hidden="1">
      <c r="A116" s="74" t="s">
        <v>29</v>
      </c>
      <c r="B116" s="74" t="s">
        <v>30</v>
      </c>
      <c r="C116" s="74">
        <f>if('Copy of Raw'!B116="below 18",1,IF('Copy of Raw'!B116="18-25",1,2))</f>
        <v>1</v>
      </c>
      <c r="D116" s="74" t="s">
        <v>31</v>
      </c>
      <c r="E116" s="74">
        <f t="shared" si="1"/>
        <v>1</v>
      </c>
      <c r="F116" s="74" t="s">
        <v>32</v>
      </c>
      <c r="G116" s="74" t="s">
        <v>55</v>
      </c>
      <c r="H116" s="74" t="s">
        <v>34</v>
      </c>
      <c r="I116" s="74" t="s">
        <v>35</v>
      </c>
      <c r="J116" s="73">
        <v>1.0</v>
      </c>
      <c r="K116" s="74">
        <f t="shared" si="2"/>
        <v>1</v>
      </c>
      <c r="L116" s="74" t="s">
        <v>36</v>
      </c>
      <c r="M116" s="74">
        <f t="shared" si="3"/>
        <v>1</v>
      </c>
      <c r="N116" s="74" t="s">
        <v>64</v>
      </c>
      <c r="O116" s="74" t="s">
        <v>387</v>
      </c>
      <c r="P116" s="74" t="s">
        <v>53</v>
      </c>
      <c r="Q116" s="74" t="s">
        <v>357</v>
      </c>
      <c r="R116" s="74" t="s">
        <v>41</v>
      </c>
      <c r="S116" s="74"/>
      <c r="T116" s="74" t="s">
        <v>55</v>
      </c>
      <c r="U116" s="74" t="s">
        <v>83</v>
      </c>
      <c r="V116" s="74" t="s">
        <v>74</v>
      </c>
      <c r="W116" s="74" t="s">
        <v>68</v>
      </c>
      <c r="X116" s="74">
        <f t="shared" si="15"/>
        <v>1</v>
      </c>
      <c r="Y116" s="74"/>
      <c r="Z116" s="74">
        <f t="shared" si="13"/>
        <v>0</v>
      </c>
      <c r="AA116" s="74"/>
      <c r="AB116" s="74"/>
      <c r="AC116" s="74"/>
      <c r="AD116" s="74"/>
      <c r="AE116" s="74"/>
      <c r="AF116" s="74"/>
      <c r="AG116" s="74"/>
      <c r="AH116" s="74"/>
      <c r="AI116" s="74"/>
      <c r="AJ116" s="74" t="s">
        <v>46</v>
      </c>
      <c r="AK116" s="74" t="s">
        <v>46</v>
      </c>
      <c r="AL116" s="74" t="s">
        <v>46</v>
      </c>
      <c r="AM116" s="74" t="s">
        <v>46</v>
      </c>
      <c r="AN116" s="74" t="s">
        <v>46</v>
      </c>
      <c r="AO116" s="74" t="s">
        <v>46</v>
      </c>
    </row>
    <row r="117" hidden="1">
      <c r="A117" s="74" t="s">
        <v>62</v>
      </c>
      <c r="B117" s="74" t="s">
        <v>90</v>
      </c>
      <c r="C117" s="74">
        <f>if('Copy of Raw'!B117="below 18",1,IF('Copy of Raw'!B117="18-25",1,2))</f>
        <v>1</v>
      </c>
      <c r="D117" s="74" t="s">
        <v>31</v>
      </c>
      <c r="E117" s="74">
        <f t="shared" si="1"/>
        <v>1</v>
      </c>
      <c r="F117" s="74" t="s">
        <v>145</v>
      </c>
      <c r="G117" s="74" t="s">
        <v>77</v>
      </c>
      <c r="H117" s="74" t="s">
        <v>34</v>
      </c>
      <c r="I117" s="74" t="s">
        <v>35</v>
      </c>
      <c r="J117" s="73">
        <v>2.0</v>
      </c>
      <c r="K117" s="74">
        <f t="shared" si="2"/>
        <v>1</v>
      </c>
      <c r="L117" s="74" t="s">
        <v>36</v>
      </c>
      <c r="M117" s="74">
        <f t="shared" si="3"/>
        <v>1</v>
      </c>
      <c r="N117" s="74" t="s">
        <v>37</v>
      </c>
      <c r="O117" s="74" t="s">
        <v>146</v>
      </c>
      <c r="P117" s="74" t="s">
        <v>389</v>
      </c>
      <c r="Q117" s="74" t="s">
        <v>303</v>
      </c>
      <c r="R117" s="74" t="s">
        <v>52</v>
      </c>
      <c r="S117" s="74"/>
      <c r="T117" s="74"/>
      <c r="U117" s="74"/>
      <c r="V117" s="74"/>
      <c r="W117" s="74"/>
      <c r="X117" s="74">
        <f t="shared" si="15"/>
        <v>0</v>
      </c>
      <c r="Y117" s="74" t="s">
        <v>77</v>
      </c>
      <c r="Z117" s="74">
        <f t="shared" si="13"/>
        <v>0</v>
      </c>
      <c r="AA117" s="74" t="s">
        <v>73</v>
      </c>
      <c r="AB117" s="74" t="s">
        <v>74</v>
      </c>
      <c r="AC117" s="74"/>
      <c r="AD117" s="74" t="s">
        <v>68</v>
      </c>
      <c r="AE117" s="74">
        <f>if(AD117="Go to another shop and look for your own brand",1,IF(AD117="Wait and delay the purchase till the brand is available",1,2))</f>
        <v>1</v>
      </c>
      <c r="AF117" s="74"/>
      <c r="AG117" s="74"/>
      <c r="AH117" s="74"/>
      <c r="AI117" s="74"/>
      <c r="AJ117" s="74" t="s">
        <v>48</v>
      </c>
      <c r="AK117" s="74" t="s">
        <v>48</v>
      </c>
      <c r="AL117" s="74" t="s">
        <v>46</v>
      </c>
      <c r="AM117" s="74" t="s">
        <v>47</v>
      </c>
      <c r="AN117" s="74" t="s">
        <v>48</v>
      </c>
      <c r="AO117" s="74" t="s">
        <v>48</v>
      </c>
    </row>
    <row r="118">
      <c r="A118" s="74" t="s">
        <v>62</v>
      </c>
      <c r="B118" s="74" t="s">
        <v>30</v>
      </c>
      <c r="C118" s="74">
        <f>if('Copy of Raw'!B118="below 18",1,IF('Copy of Raw'!B118="18-25",1,2))</f>
        <v>1</v>
      </c>
      <c r="D118" s="74" t="s">
        <v>31</v>
      </c>
      <c r="E118" s="74">
        <f t="shared" si="1"/>
        <v>1</v>
      </c>
      <c r="F118" s="74" t="s">
        <v>192</v>
      </c>
      <c r="G118" s="74" t="s">
        <v>33</v>
      </c>
      <c r="H118" s="74" t="s">
        <v>34</v>
      </c>
      <c r="I118" s="74" t="s">
        <v>51</v>
      </c>
      <c r="J118" s="73">
        <v>2.0</v>
      </c>
      <c r="K118" s="74">
        <f t="shared" si="2"/>
        <v>1</v>
      </c>
      <c r="L118" s="74" t="s">
        <v>78</v>
      </c>
      <c r="M118" s="74">
        <f t="shared" si="3"/>
        <v>2</v>
      </c>
      <c r="N118" s="74" t="s">
        <v>37</v>
      </c>
      <c r="O118" s="74" t="s">
        <v>391</v>
      </c>
      <c r="P118" s="74" t="s">
        <v>392</v>
      </c>
      <c r="Q118" s="74" t="s">
        <v>393</v>
      </c>
      <c r="R118" s="74" t="s">
        <v>41</v>
      </c>
      <c r="S118" s="74"/>
      <c r="T118" s="74" t="s">
        <v>55</v>
      </c>
      <c r="U118" s="74" t="s">
        <v>56</v>
      </c>
      <c r="V118" s="74" t="s">
        <v>44</v>
      </c>
      <c r="W118" s="74" t="s">
        <v>45</v>
      </c>
      <c r="X118" s="74">
        <f t="shared" si="15"/>
        <v>0</v>
      </c>
      <c r="Y118" s="74"/>
      <c r="Z118" s="74">
        <f t="shared" si="13"/>
        <v>0</v>
      </c>
      <c r="AA118" s="74"/>
      <c r="AB118" s="74"/>
      <c r="AC118" s="74"/>
      <c r="AD118" s="74"/>
      <c r="AE118" s="74"/>
      <c r="AF118" s="74"/>
      <c r="AG118" s="74"/>
      <c r="AH118" s="74"/>
      <c r="AI118" s="74"/>
      <c r="AJ118" s="74" t="s">
        <v>41</v>
      </c>
      <c r="AK118" s="74" t="s">
        <v>46</v>
      </c>
      <c r="AL118" s="74" t="s">
        <v>47</v>
      </c>
      <c r="AM118" s="74" t="s">
        <v>47</v>
      </c>
      <c r="AN118" s="74" t="s">
        <v>41</v>
      </c>
      <c r="AO118" s="74" t="s">
        <v>41</v>
      </c>
    </row>
    <row r="119">
      <c r="A119" s="74" t="s">
        <v>62</v>
      </c>
      <c r="B119" s="74" t="s">
        <v>30</v>
      </c>
      <c r="C119" s="74">
        <f>if('Copy of Raw'!B119="below 18",1,IF('Copy of Raw'!B119="18-25",1,2))</f>
        <v>1</v>
      </c>
      <c r="D119" s="74" t="s">
        <v>31</v>
      </c>
      <c r="E119" s="74">
        <f t="shared" si="1"/>
        <v>1</v>
      </c>
      <c r="F119" s="74" t="s">
        <v>32</v>
      </c>
      <c r="G119" s="74" t="s">
        <v>42</v>
      </c>
      <c r="H119" s="74" t="s">
        <v>34</v>
      </c>
      <c r="I119" s="74" t="s">
        <v>51</v>
      </c>
      <c r="J119" s="73">
        <v>2.0</v>
      </c>
      <c r="K119" s="74">
        <f t="shared" si="2"/>
        <v>1</v>
      </c>
      <c r="L119" s="74" t="s">
        <v>63</v>
      </c>
      <c r="M119" s="74">
        <f t="shared" si="3"/>
        <v>1</v>
      </c>
      <c r="N119" s="74" t="s">
        <v>105</v>
      </c>
      <c r="O119" s="74" t="s">
        <v>395</v>
      </c>
      <c r="P119" s="74" t="s">
        <v>396</v>
      </c>
      <c r="Q119" s="74" t="s">
        <v>40</v>
      </c>
      <c r="R119" s="74" t="s">
        <v>41</v>
      </c>
      <c r="S119" s="74"/>
      <c r="T119" s="74" t="s">
        <v>42</v>
      </c>
      <c r="U119" s="74" t="s">
        <v>83</v>
      </c>
      <c r="V119" s="74" t="s">
        <v>74</v>
      </c>
      <c r="W119" s="74" t="s">
        <v>68</v>
      </c>
      <c r="X119" s="74">
        <f t="shared" si="15"/>
        <v>1</v>
      </c>
      <c r="Y119" s="74"/>
      <c r="Z119" s="74">
        <f t="shared" si="13"/>
        <v>0</v>
      </c>
      <c r="AA119" s="74"/>
      <c r="AB119" s="74"/>
      <c r="AC119" s="74"/>
      <c r="AD119" s="74"/>
      <c r="AE119" s="74"/>
      <c r="AF119" s="74"/>
      <c r="AG119" s="74"/>
      <c r="AH119" s="74"/>
      <c r="AI119" s="74"/>
      <c r="AJ119" s="74" t="s">
        <v>41</v>
      </c>
      <c r="AK119" s="74" t="s">
        <v>41</v>
      </c>
      <c r="AL119" s="74" t="s">
        <v>41</v>
      </c>
      <c r="AM119" s="74" t="s">
        <v>41</v>
      </c>
      <c r="AN119" s="74" t="s">
        <v>41</v>
      </c>
      <c r="AO119" s="74" t="s">
        <v>41</v>
      </c>
    </row>
    <row r="120">
      <c r="A120" s="74" t="s">
        <v>62</v>
      </c>
      <c r="B120" s="74" t="s">
        <v>30</v>
      </c>
      <c r="C120" s="74">
        <f>if('Copy of Raw'!B120="below 18",1,IF('Copy of Raw'!B120="18-25",1,2))</f>
        <v>1</v>
      </c>
      <c r="D120" s="74" t="s">
        <v>192</v>
      </c>
      <c r="E120" s="74">
        <f t="shared" si="1"/>
        <v>2</v>
      </c>
      <c r="F120" s="74" t="s">
        <v>32</v>
      </c>
      <c r="G120" s="74" t="s">
        <v>55</v>
      </c>
      <c r="H120" s="74" t="s">
        <v>34</v>
      </c>
      <c r="I120" s="74" t="s">
        <v>140</v>
      </c>
      <c r="J120" s="73">
        <v>2.0</v>
      </c>
      <c r="K120" s="74">
        <f t="shared" si="2"/>
        <v>2</v>
      </c>
      <c r="L120" s="74" t="s">
        <v>78</v>
      </c>
      <c r="M120" s="74">
        <f t="shared" si="3"/>
        <v>2</v>
      </c>
      <c r="N120" s="74" t="s">
        <v>37</v>
      </c>
      <c r="O120" s="74" t="s">
        <v>398</v>
      </c>
      <c r="P120" s="74" t="s">
        <v>399</v>
      </c>
      <c r="Q120" s="74" t="s">
        <v>160</v>
      </c>
      <c r="R120" s="74" t="s">
        <v>41</v>
      </c>
      <c r="S120" s="74"/>
      <c r="T120" s="74" t="s">
        <v>77</v>
      </c>
      <c r="U120" s="74" t="s">
        <v>56</v>
      </c>
      <c r="V120" s="74" t="s">
        <v>74</v>
      </c>
      <c r="W120" s="74" t="s">
        <v>68</v>
      </c>
      <c r="X120" s="74">
        <f t="shared" si="15"/>
        <v>1</v>
      </c>
      <c r="Y120" s="74"/>
      <c r="Z120" s="74">
        <f t="shared" si="13"/>
        <v>0</v>
      </c>
      <c r="AA120" s="74"/>
      <c r="AB120" s="74"/>
      <c r="AC120" s="74"/>
      <c r="AD120" s="74"/>
      <c r="AE120" s="74"/>
      <c r="AF120" s="74"/>
      <c r="AG120" s="74"/>
      <c r="AH120" s="74"/>
      <c r="AI120" s="74"/>
      <c r="AJ120" s="74" t="s">
        <v>41</v>
      </c>
      <c r="AK120" s="74" t="s">
        <v>41</v>
      </c>
      <c r="AL120" s="74" t="s">
        <v>48</v>
      </c>
      <c r="AM120" s="74" t="s">
        <v>48</v>
      </c>
      <c r="AN120" s="74" t="s">
        <v>47</v>
      </c>
      <c r="AO120" s="74" t="s">
        <v>41</v>
      </c>
    </row>
    <row r="121" hidden="1">
      <c r="A121" s="74" t="s">
        <v>62</v>
      </c>
      <c r="B121" s="74" t="s">
        <v>30</v>
      </c>
      <c r="C121" s="74">
        <f>if('Copy of Raw'!B121="below 18",1,IF('Copy of Raw'!B121="18-25",1,2))</f>
        <v>1</v>
      </c>
      <c r="D121" s="74" t="s">
        <v>31</v>
      </c>
      <c r="E121" s="74">
        <f t="shared" si="1"/>
        <v>1</v>
      </c>
      <c r="F121" s="74" t="s">
        <v>32</v>
      </c>
      <c r="G121" s="74" t="s">
        <v>42</v>
      </c>
      <c r="H121" s="74" t="s">
        <v>34</v>
      </c>
      <c r="I121" s="74" t="s">
        <v>51</v>
      </c>
      <c r="J121" s="73">
        <v>2.0</v>
      </c>
      <c r="K121" s="74">
        <f t="shared" si="2"/>
        <v>1</v>
      </c>
      <c r="L121" s="74" t="s">
        <v>78</v>
      </c>
      <c r="M121" s="74">
        <f t="shared" si="3"/>
        <v>2</v>
      </c>
      <c r="N121" s="74" t="s">
        <v>105</v>
      </c>
      <c r="O121" s="74" t="s">
        <v>111</v>
      </c>
      <c r="P121" s="74" t="s">
        <v>126</v>
      </c>
      <c r="Q121" s="74" t="s">
        <v>132</v>
      </c>
      <c r="R121" s="74" t="s">
        <v>52</v>
      </c>
      <c r="S121" s="74"/>
      <c r="T121" s="74"/>
      <c r="U121" s="74"/>
      <c r="V121" s="74"/>
      <c r="W121" s="74"/>
      <c r="X121" s="74">
        <f t="shared" si="15"/>
        <v>0</v>
      </c>
      <c r="Y121" s="74" t="s">
        <v>55</v>
      </c>
      <c r="Z121" s="74">
        <f t="shared" si="13"/>
        <v>0</v>
      </c>
      <c r="AA121" s="74" t="s">
        <v>88</v>
      </c>
      <c r="AB121" s="74" t="s">
        <v>74</v>
      </c>
      <c r="AC121" s="74"/>
      <c r="AD121" s="74" t="s">
        <v>120</v>
      </c>
      <c r="AE121" s="74">
        <f>if(AD121="Go to another shop and look for your own brand",1,IF(AD121="Wait and delay the purchase till the brand is available",1,2))</f>
        <v>1</v>
      </c>
      <c r="AF121" s="74"/>
      <c r="AG121" s="74"/>
      <c r="AH121" s="74"/>
      <c r="AI121" s="74"/>
      <c r="AJ121" s="74" t="s">
        <v>48</v>
      </c>
      <c r="AK121" s="74" t="s">
        <v>48</v>
      </c>
      <c r="AL121" s="74" t="s">
        <v>48</v>
      </c>
      <c r="AM121" s="74" t="s">
        <v>41</v>
      </c>
      <c r="AN121" s="74" t="s">
        <v>48</v>
      </c>
      <c r="AO121" s="74" t="s">
        <v>47</v>
      </c>
    </row>
    <row r="122">
      <c r="A122" s="74" t="s">
        <v>62</v>
      </c>
      <c r="B122" s="74" t="s">
        <v>30</v>
      </c>
      <c r="C122" s="74">
        <f>if('Copy of Raw'!B122="below 18",1,IF('Copy of Raw'!B122="18-25",1,2))</f>
        <v>1</v>
      </c>
      <c r="D122" s="74" t="s">
        <v>85</v>
      </c>
      <c r="E122" s="74">
        <f t="shared" si="1"/>
        <v>2</v>
      </c>
      <c r="F122" s="74" t="s">
        <v>50</v>
      </c>
      <c r="G122" s="74" t="s">
        <v>42</v>
      </c>
      <c r="H122" s="74" t="s">
        <v>34</v>
      </c>
      <c r="I122" s="74" t="s">
        <v>51</v>
      </c>
      <c r="J122" s="73">
        <v>2.0</v>
      </c>
      <c r="K122" s="74">
        <f t="shared" si="2"/>
        <v>1</v>
      </c>
      <c r="L122" s="74" t="s">
        <v>36</v>
      </c>
      <c r="M122" s="74">
        <f t="shared" si="3"/>
        <v>1</v>
      </c>
      <c r="N122" s="74" t="s">
        <v>105</v>
      </c>
      <c r="O122" s="74" t="s">
        <v>401</v>
      </c>
      <c r="P122" s="74" t="s">
        <v>402</v>
      </c>
      <c r="Q122" s="74" t="s">
        <v>333</v>
      </c>
      <c r="R122" s="74" t="s">
        <v>41</v>
      </c>
      <c r="S122" s="74"/>
      <c r="T122" s="74" t="s">
        <v>55</v>
      </c>
      <c r="U122" s="74" t="s">
        <v>83</v>
      </c>
      <c r="V122" s="74" t="s">
        <v>74</v>
      </c>
      <c r="W122" s="74" t="s">
        <v>45</v>
      </c>
      <c r="X122" s="74">
        <f t="shared" si="15"/>
        <v>0</v>
      </c>
      <c r="Y122" s="74"/>
      <c r="Z122" s="74">
        <f t="shared" si="13"/>
        <v>0</v>
      </c>
      <c r="AA122" s="74"/>
      <c r="AB122" s="74"/>
      <c r="AC122" s="74"/>
      <c r="AD122" s="74"/>
      <c r="AE122" s="74"/>
      <c r="AF122" s="74"/>
      <c r="AG122" s="74"/>
      <c r="AH122" s="74"/>
      <c r="AI122" s="74"/>
      <c r="AJ122" s="74" t="s">
        <v>41</v>
      </c>
      <c r="AK122" s="74" t="s">
        <v>41</v>
      </c>
      <c r="AL122" s="74" t="s">
        <v>41</v>
      </c>
      <c r="AM122" s="74" t="s">
        <v>41</v>
      </c>
      <c r="AN122" s="74" t="s">
        <v>41</v>
      </c>
      <c r="AO122" s="74" t="s">
        <v>41</v>
      </c>
    </row>
    <row r="123">
      <c r="A123" s="74" t="s">
        <v>62</v>
      </c>
      <c r="B123" s="74" t="s">
        <v>100</v>
      </c>
      <c r="C123" s="74">
        <f>if('Copy of Raw'!B123="below 18",1,IF('Copy of Raw'!B123="18-25",1,2))</f>
        <v>2</v>
      </c>
      <c r="D123" s="74" t="s">
        <v>85</v>
      </c>
      <c r="E123" s="74">
        <f t="shared" si="1"/>
        <v>2</v>
      </c>
      <c r="F123" s="74" t="s">
        <v>32</v>
      </c>
      <c r="G123" s="74" t="s">
        <v>42</v>
      </c>
      <c r="H123" s="74" t="s">
        <v>34</v>
      </c>
      <c r="I123" s="74" t="s">
        <v>51</v>
      </c>
      <c r="J123" s="73">
        <v>2.0</v>
      </c>
      <c r="K123" s="74">
        <f t="shared" si="2"/>
        <v>1</v>
      </c>
      <c r="L123" s="74" t="s">
        <v>78</v>
      </c>
      <c r="M123" s="74">
        <f t="shared" si="3"/>
        <v>2</v>
      </c>
      <c r="N123" s="74" t="s">
        <v>37</v>
      </c>
      <c r="O123" s="74" t="s">
        <v>404</v>
      </c>
      <c r="P123" s="74" t="s">
        <v>131</v>
      </c>
      <c r="Q123" s="74" t="s">
        <v>72</v>
      </c>
      <c r="R123" s="74" t="s">
        <v>52</v>
      </c>
      <c r="S123" s="74"/>
      <c r="T123" s="74"/>
      <c r="U123" s="74"/>
      <c r="V123" s="74"/>
      <c r="W123" s="74"/>
      <c r="X123" s="74">
        <f t="shared" si="15"/>
        <v>0</v>
      </c>
      <c r="Y123" s="74" t="s">
        <v>55</v>
      </c>
      <c r="Z123" s="74">
        <f t="shared" si="13"/>
        <v>0</v>
      </c>
      <c r="AA123" s="74" t="s">
        <v>88</v>
      </c>
      <c r="AB123" s="74" t="s">
        <v>44</v>
      </c>
      <c r="AC123" s="74"/>
      <c r="AD123" s="74" t="s">
        <v>116</v>
      </c>
      <c r="AE123" s="74">
        <f>if(AD123="Go to another shop and look for your own brand",1,IF(AD123="Wait and delay the purchase till the brand is available",1,2))</f>
        <v>2</v>
      </c>
      <c r="AF123" s="74"/>
      <c r="AG123" s="74"/>
      <c r="AH123" s="74"/>
      <c r="AI123" s="74"/>
      <c r="AJ123" s="74" t="s">
        <v>75</v>
      </c>
      <c r="AK123" s="74" t="s">
        <v>75</v>
      </c>
      <c r="AL123" s="74" t="s">
        <v>75</v>
      </c>
      <c r="AM123" s="74" t="s">
        <v>75</v>
      </c>
      <c r="AN123" s="74" t="s">
        <v>75</v>
      </c>
      <c r="AO123" s="74" t="s">
        <v>75</v>
      </c>
    </row>
    <row r="124">
      <c r="A124" s="74" t="s">
        <v>62</v>
      </c>
      <c r="B124" s="74" t="s">
        <v>30</v>
      </c>
      <c r="C124" s="74">
        <f>if('Copy of Raw'!B124="below 18",1,IF('Copy of Raw'!B124="18-25",1,2))</f>
        <v>1</v>
      </c>
      <c r="D124" s="74" t="s">
        <v>31</v>
      </c>
      <c r="E124" s="74">
        <f t="shared" si="1"/>
        <v>1</v>
      </c>
      <c r="F124" s="74" t="s">
        <v>50</v>
      </c>
      <c r="G124" s="74" t="s">
        <v>55</v>
      </c>
      <c r="H124" s="74" t="s">
        <v>34</v>
      </c>
      <c r="I124" s="74" t="s">
        <v>35</v>
      </c>
      <c r="J124" s="73">
        <v>2.0</v>
      </c>
      <c r="K124" s="74">
        <f t="shared" si="2"/>
        <v>1</v>
      </c>
      <c r="L124" s="74" t="s">
        <v>36</v>
      </c>
      <c r="M124" s="74">
        <f t="shared" si="3"/>
        <v>1</v>
      </c>
      <c r="N124" s="74" t="s">
        <v>37</v>
      </c>
      <c r="O124" s="74" t="s">
        <v>406</v>
      </c>
      <c r="P124" s="74" t="s">
        <v>407</v>
      </c>
      <c r="Q124" s="74" t="s">
        <v>408</v>
      </c>
      <c r="R124" s="74" t="s">
        <v>41</v>
      </c>
      <c r="S124" s="74"/>
      <c r="T124" s="74" t="s">
        <v>82</v>
      </c>
      <c r="U124" s="74" t="s">
        <v>56</v>
      </c>
      <c r="V124" s="74" t="s">
        <v>44</v>
      </c>
      <c r="W124" s="74" t="s">
        <v>68</v>
      </c>
      <c r="X124" s="74">
        <f t="shared" si="15"/>
        <v>1</v>
      </c>
      <c r="Y124" s="74"/>
      <c r="Z124" s="74">
        <f t="shared" si="13"/>
        <v>0</v>
      </c>
      <c r="AA124" s="74"/>
      <c r="AB124" s="74"/>
      <c r="AC124" s="74"/>
      <c r="AD124" s="74"/>
      <c r="AE124" s="74"/>
      <c r="AF124" s="74"/>
      <c r="AG124" s="74"/>
      <c r="AH124" s="74"/>
      <c r="AI124" s="74"/>
      <c r="AJ124" s="74" t="s">
        <v>41</v>
      </c>
      <c r="AK124" s="74" t="s">
        <v>41</v>
      </c>
      <c r="AL124" s="74" t="s">
        <v>41</v>
      </c>
      <c r="AM124" s="74" t="s">
        <v>41</v>
      </c>
      <c r="AN124" s="74" t="s">
        <v>41</v>
      </c>
      <c r="AO124" s="74" t="s">
        <v>41</v>
      </c>
    </row>
    <row r="125" hidden="1">
      <c r="A125" s="74" t="s">
        <v>29</v>
      </c>
      <c r="B125" s="74" t="s">
        <v>100</v>
      </c>
      <c r="C125" s="74">
        <f>if('Copy of Raw'!B125="below 18",1,IF('Copy of Raw'!B125="18-25",1,2))</f>
        <v>2</v>
      </c>
      <c r="D125" s="74" t="s">
        <v>180</v>
      </c>
      <c r="E125" s="74">
        <f t="shared" si="1"/>
        <v>2</v>
      </c>
      <c r="F125" s="74" t="s">
        <v>32</v>
      </c>
      <c r="G125" s="74" t="s">
        <v>55</v>
      </c>
      <c r="H125" s="74" t="s">
        <v>92</v>
      </c>
      <c r="I125" s="74" t="s">
        <v>35</v>
      </c>
      <c r="J125" s="73">
        <v>1.0</v>
      </c>
      <c r="K125" s="74">
        <f t="shared" si="2"/>
        <v>1</v>
      </c>
      <c r="L125" s="74" t="s">
        <v>63</v>
      </c>
      <c r="M125" s="74">
        <f t="shared" si="3"/>
        <v>1</v>
      </c>
      <c r="N125" s="74" t="s">
        <v>64</v>
      </c>
      <c r="O125" s="74" t="s">
        <v>231</v>
      </c>
      <c r="P125" s="74" t="s">
        <v>410</v>
      </c>
      <c r="Q125" s="74" t="s">
        <v>345</v>
      </c>
      <c r="R125" s="74" t="s">
        <v>52</v>
      </c>
      <c r="S125" s="74"/>
      <c r="T125" s="74"/>
      <c r="U125" s="74"/>
      <c r="V125" s="74"/>
      <c r="W125" s="74"/>
      <c r="X125" s="74">
        <f t="shared" si="15"/>
        <v>0</v>
      </c>
      <c r="Y125" s="74" t="s">
        <v>77</v>
      </c>
      <c r="Z125" s="74">
        <f t="shared" si="13"/>
        <v>0</v>
      </c>
      <c r="AA125" s="74" t="s">
        <v>73</v>
      </c>
      <c r="AB125" s="74" t="s">
        <v>44</v>
      </c>
      <c r="AC125" s="74"/>
      <c r="AD125" s="74" t="s">
        <v>68</v>
      </c>
      <c r="AE125" s="74">
        <f t="shared" ref="AE125:AE128" si="17">if(AD125="Go to another shop and look for your own brand",1,IF(AD125="Wait and delay the purchase till the brand is available",1,2))</f>
        <v>1</v>
      </c>
      <c r="AF125" s="74"/>
      <c r="AG125" s="74"/>
      <c r="AH125" s="74"/>
      <c r="AI125" s="74"/>
      <c r="AJ125" s="74" t="s">
        <v>48</v>
      </c>
      <c r="AK125" s="74" t="s">
        <v>48</v>
      </c>
      <c r="AL125" s="74" t="s">
        <v>48</v>
      </c>
      <c r="AM125" s="74" t="s">
        <v>48</v>
      </c>
      <c r="AN125" s="74" t="s">
        <v>48</v>
      </c>
      <c r="AO125" s="74" t="s">
        <v>48</v>
      </c>
    </row>
    <row r="126" hidden="1">
      <c r="A126" s="74" t="s">
        <v>62</v>
      </c>
      <c r="B126" s="74" t="s">
        <v>30</v>
      </c>
      <c r="C126" s="74">
        <f>if('Copy of Raw'!B126="below 18",1,IF('Copy of Raw'!B126="18-25",1,2))</f>
        <v>1</v>
      </c>
      <c r="D126" s="74" t="s">
        <v>31</v>
      </c>
      <c r="E126" s="74">
        <f t="shared" si="1"/>
        <v>1</v>
      </c>
      <c r="F126" s="74" t="s">
        <v>32</v>
      </c>
      <c r="G126" s="74" t="s">
        <v>33</v>
      </c>
      <c r="H126" s="74" t="s">
        <v>34</v>
      </c>
      <c r="I126" s="74" t="s">
        <v>35</v>
      </c>
      <c r="J126" s="73">
        <v>2.0</v>
      </c>
      <c r="K126" s="74">
        <f t="shared" si="2"/>
        <v>1</v>
      </c>
      <c r="L126" s="74" t="s">
        <v>36</v>
      </c>
      <c r="M126" s="74">
        <f t="shared" si="3"/>
        <v>1</v>
      </c>
      <c r="N126" s="74" t="s">
        <v>37</v>
      </c>
      <c r="O126" s="74" t="s">
        <v>146</v>
      </c>
      <c r="P126" s="74" t="s">
        <v>66</v>
      </c>
      <c r="Q126" s="74" t="s">
        <v>412</v>
      </c>
      <c r="R126" s="74" t="s">
        <v>52</v>
      </c>
      <c r="S126" s="74"/>
      <c r="T126" s="74"/>
      <c r="U126" s="74"/>
      <c r="V126" s="74"/>
      <c r="W126" s="74"/>
      <c r="X126" s="74">
        <f t="shared" si="15"/>
        <v>0</v>
      </c>
      <c r="Y126" s="74" t="s">
        <v>55</v>
      </c>
      <c r="Z126" s="74">
        <f t="shared" si="13"/>
        <v>0</v>
      </c>
      <c r="AA126" s="74" t="s">
        <v>73</v>
      </c>
      <c r="AB126" s="74" t="s">
        <v>44</v>
      </c>
      <c r="AC126" s="74"/>
      <c r="AD126" s="74" t="s">
        <v>68</v>
      </c>
      <c r="AE126" s="74">
        <f t="shared" si="17"/>
        <v>1</v>
      </c>
      <c r="AF126" s="74"/>
      <c r="AG126" s="74"/>
      <c r="AH126" s="74"/>
      <c r="AI126" s="74"/>
      <c r="AJ126" s="74" t="s">
        <v>47</v>
      </c>
      <c r="AK126" s="74" t="s">
        <v>41</v>
      </c>
      <c r="AL126" s="74" t="s">
        <v>48</v>
      </c>
      <c r="AM126" s="74" t="s">
        <v>46</v>
      </c>
      <c r="AN126" s="74" t="s">
        <v>109</v>
      </c>
      <c r="AO126" s="74" t="s">
        <v>48</v>
      </c>
    </row>
    <row r="127" hidden="1">
      <c r="A127" s="74" t="s">
        <v>29</v>
      </c>
      <c r="B127" s="74" t="s">
        <v>179</v>
      </c>
      <c r="C127" s="74">
        <f>if('Copy of Raw'!B127="below 18",1,IF('Copy of Raw'!B127="18-25",1,2))</f>
        <v>2</v>
      </c>
      <c r="D127" s="74" t="s">
        <v>85</v>
      </c>
      <c r="E127" s="74">
        <f t="shared" si="1"/>
        <v>2</v>
      </c>
      <c r="F127" s="74" t="s">
        <v>32</v>
      </c>
      <c r="G127" s="74" t="s">
        <v>55</v>
      </c>
      <c r="H127" s="74" t="s">
        <v>34</v>
      </c>
      <c r="I127" s="74" t="s">
        <v>35</v>
      </c>
      <c r="J127" s="73">
        <v>1.0</v>
      </c>
      <c r="K127" s="74">
        <f t="shared" si="2"/>
        <v>1</v>
      </c>
      <c r="L127" s="74" t="s">
        <v>36</v>
      </c>
      <c r="M127" s="74">
        <f t="shared" si="3"/>
        <v>1</v>
      </c>
      <c r="N127" s="74" t="s">
        <v>37</v>
      </c>
      <c r="O127" s="74" t="s">
        <v>275</v>
      </c>
      <c r="P127" s="74" t="s">
        <v>276</v>
      </c>
      <c r="Q127" s="74" t="s">
        <v>46</v>
      </c>
      <c r="R127" s="74" t="s">
        <v>52</v>
      </c>
      <c r="S127" s="74"/>
      <c r="T127" s="74"/>
      <c r="U127" s="74"/>
      <c r="V127" s="74"/>
      <c r="W127" s="74"/>
      <c r="X127" s="74">
        <f t="shared" si="15"/>
        <v>0</v>
      </c>
      <c r="Y127" s="74" t="s">
        <v>42</v>
      </c>
      <c r="Z127" s="74">
        <f t="shared" si="13"/>
        <v>0</v>
      </c>
      <c r="AA127" s="74" t="s">
        <v>88</v>
      </c>
      <c r="AB127" s="74" t="s">
        <v>74</v>
      </c>
      <c r="AC127" s="74"/>
      <c r="AD127" s="74" t="s">
        <v>45</v>
      </c>
      <c r="AE127" s="74">
        <f t="shared" si="17"/>
        <v>2</v>
      </c>
      <c r="AF127" s="74"/>
      <c r="AG127" s="74"/>
      <c r="AH127" s="74"/>
      <c r="AI127" s="74"/>
      <c r="AJ127" s="74" t="s">
        <v>48</v>
      </c>
      <c r="AK127" s="74" t="s">
        <v>46</v>
      </c>
      <c r="AL127" s="74" t="s">
        <v>109</v>
      </c>
      <c r="AM127" s="74" t="s">
        <v>47</v>
      </c>
      <c r="AN127" s="74" t="s">
        <v>46</v>
      </c>
      <c r="AO127" s="74" t="s">
        <v>46</v>
      </c>
    </row>
    <row r="128">
      <c r="A128" s="74" t="s">
        <v>62</v>
      </c>
      <c r="B128" s="74" t="s">
        <v>100</v>
      </c>
      <c r="C128" s="74">
        <f>if('Copy of Raw'!B128="below 18",1,IF('Copy of Raw'!B128="18-25",1,2))</f>
        <v>2</v>
      </c>
      <c r="D128" s="74" t="s">
        <v>192</v>
      </c>
      <c r="E128" s="74">
        <f t="shared" si="1"/>
        <v>2</v>
      </c>
      <c r="F128" s="74" t="s">
        <v>32</v>
      </c>
      <c r="G128" s="74" t="s">
        <v>77</v>
      </c>
      <c r="H128" s="74" t="s">
        <v>34</v>
      </c>
      <c r="I128" s="74" t="s">
        <v>35</v>
      </c>
      <c r="J128" s="73">
        <v>2.0</v>
      </c>
      <c r="K128" s="74">
        <f t="shared" si="2"/>
        <v>1</v>
      </c>
      <c r="L128" s="74" t="s">
        <v>36</v>
      </c>
      <c r="M128" s="74">
        <f t="shared" si="3"/>
        <v>1</v>
      </c>
      <c r="N128" s="74" t="s">
        <v>105</v>
      </c>
      <c r="O128" s="74" t="s">
        <v>197</v>
      </c>
      <c r="P128" s="74" t="s">
        <v>414</v>
      </c>
      <c r="Q128" s="74" t="s">
        <v>338</v>
      </c>
      <c r="R128" s="74" t="s">
        <v>52</v>
      </c>
      <c r="S128" s="74"/>
      <c r="T128" s="74"/>
      <c r="U128" s="74"/>
      <c r="V128" s="74"/>
      <c r="W128" s="74"/>
      <c r="X128" s="73">
        <v>1.0</v>
      </c>
      <c r="Y128" s="74" t="s">
        <v>82</v>
      </c>
      <c r="Z128" s="74">
        <f t="shared" si="13"/>
        <v>1</v>
      </c>
      <c r="AA128" s="74" t="s">
        <v>67</v>
      </c>
      <c r="AB128" s="74" t="s">
        <v>44</v>
      </c>
      <c r="AC128" s="74"/>
      <c r="AD128" s="74" t="s">
        <v>116</v>
      </c>
      <c r="AE128" s="74">
        <f t="shared" si="17"/>
        <v>2</v>
      </c>
      <c r="AF128" s="74"/>
      <c r="AG128" s="74"/>
      <c r="AH128" s="74"/>
      <c r="AI128" s="74"/>
      <c r="AJ128" s="74" t="s">
        <v>75</v>
      </c>
      <c r="AK128" s="74" t="s">
        <v>75</v>
      </c>
      <c r="AL128" s="74" t="s">
        <v>59</v>
      </c>
      <c r="AM128" s="74" t="s">
        <v>96</v>
      </c>
      <c r="AN128" s="74" t="s">
        <v>46</v>
      </c>
      <c r="AO128" s="74" t="s">
        <v>48</v>
      </c>
    </row>
    <row r="129">
      <c r="A129" s="74" t="s">
        <v>62</v>
      </c>
      <c r="B129" s="74" t="s">
        <v>30</v>
      </c>
      <c r="C129" s="74">
        <f>if('Copy of Raw'!B129="below 18",1,IF('Copy of Raw'!B129="18-25",1,2))</f>
        <v>1</v>
      </c>
      <c r="D129" s="74" t="s">
        <v>85</v>
      </c>
      <c r="E129" s="74">
        <f t="shared" si="1"/>
        <v>2</v>
      </c>
      <c r="F129" s="74" t="s">
        <v>50</v>
      </c>
      <c r="G129" s="74" t="s">
        <v>55</v>
      </c>
      <c r="H129" s="74" t="s">
        <v>34</v>
      </c>
      <c r="I129" s="74" t="s">
        <v>35</v>
      </c>
      <c r="J129" s="73">
        <v>2.0</v>
      </c>
      <c r="K129" s="74">
        <f t="shared" si="2"/>
        <v>1</v>
      </c>
      <c r="L129" s="74" t="s">
        <v>36</v>
      </c>
      <c r="M129" s="74">
        <f t="shared" si="3"/>
        <v>1</v>
      </c>
      <c r="N129" s="74" t="s">
        <v>37</v>
      </c>
      <c r="O129" s="74" t="s">
        <v>41</v>
      </c>
      <c r="P129" s="74" t="s">
        <v>41</v>
      </c>
      <c r="Q129" s="74" t="s">
        <v>273</v>
      </c>
      <c r="R129" s="74" t="s">
        <v>41</v>
      </c>
      <c r="S129" s="74"/>
      <c r="T129" s="74" t="s">
        <v>42</v>
      </c>
      <c r="U129" s="74" t="s">
        <v>56</v>
      </c>
      <c r="V129" s="74" t="s">
        <v>44</v>
      </c>
      <c r="W129" s="74" t="s">
        <v>120</v>
      </c>
      <c r="X129" s="74">
        <f t="shared" ref="X129:X139" si="18">if(W129="Go to another shop and look for your own brand",1,IF(W129="Wait and delay the purchase till the brand is available",1,0))</f>
        <v>1</v>
      </c>
      <c r="Y129" s="74"/>
      <c r="Z129" s="74">
        <f t="shared" si="13"/>
        <v>0</v>
      </c>
      <c r="AA129" s="74"/>
      <c r="AB129" s="74"/>
      <c r="AC129" s="74"/>
      <c r="AD129" s="74"/>
      <c r="AE129" s="74"/>
      <c r="AF129" s="74"/>
      <c r="AG129" s="74"/>
      <c r="AH129" s="74"/>
      <c r="AI129" s="74"/>
      <c r="AJ129" s="74" t="s">
        <v>41</v>
      </c>
      <c r="AK129" s="74" t="s">
        <v>41</v>
      </c>
      <c r="AL129" s="74" t="s">
        <v>47</v>
      </c>
      <c r="AM129" s="74" t="s">
        <v>41</v>
      </c>
      <c r="AN129" s="74" t="s">
        <v>98</v>
      </c>
      <c r="AO129" s="74" t="s">
        <v>41</v>
      </c>
    </row>
    <row r="130">
      <c r="A130" s="74" t="s">
        <v>29</v>
      </c>
      <c r="B130" s="74" t="s">
        <v>30</v>
      </c>
      <c r="C130" s="74">
        <f>if('Copy of Raw'!B130="below 18",1,IF('Copy of Raw'!B130="18-25",1,2))</f>
        <v>1</v>
      </c>
      <c r="D130" s="74" t="s">
        <v>31</v>
      </c>
      <c r="E130" s="74">
        <f t="shared" si="1"/>
        <v>1</v>
      </c>
      <c r="F130" s="74" t="s">
        <v>145</v>
      </c>
      <c r="G130" s="74" t="s">
        <v>77</v>
      </c>
      <c r="H130" s="74" t="s">
        <v>34</v>
      </c>
      <c r="I130" s="74" t="s">
        <v>35</v>
      </c>
      <c r="J130" s="73">
        <v>1.0</v>
      </c>
      <c r="K130" s="74">
        <f t="shared" si="2"/>
        <v>1</v>
      </c>
      <c r="L130" s="74" t="s">
        <v>36</v>
      </c>
      <c r="M130" s="74">
        <f t="shared" si="3"/>
        <v>1</v>
      </c>
      <c r="N130" s="74" t="s">
        <v>37</v>
      </c>
      <c r="O130" s="74" t="s">
        <v>417</v>
      </c>
      <c r="P130" s="74" t="s">
        <v>192</v>
      </c>
      <c r="Q130" s="74" t="s">
        <v>38</v>
      </c>
      <c r="R130" s="74" t="s">
        <v>41</v>
      </c>
      <c r="S130" s="74"/>
      <c r="T130" s="74" t="s">
        <v>42</v>
      </c>
      <c r="U130" s="74" t="s">
        <v>83</v>
      </c>
      <c r="V130" s="74" t="s">
        <v>74</v>
      </c>
      <c r="W130" s="74" t="s">
        <v>45</v>
      </c>
      <c r="X130" s="74">
        <f t="shared" si="18"/>
        <v>0</v>
      </c>
      <c r="Y130" s="74"/>
      <c r="Z130" s="74">
        <f t="shared" si="13"/>
        <v>0</v>
      </c>
      <c r="AA130" s="74"/>
      <c r="AB130" s="74"/>
      <c r="AC130" s="74"/>
      <c r="AD130" s="74"/>
      <c r="AE130" s="74"/>
      <c r="AF130" s="74"/>
      <c r="AG130" s="74"/>
      <c r="AH130" s="74"/>
      <c r="AI130" s="74"/>
      <c r="AJ130" s="74" t="s">
        <v>41</v>
      </c>
      <c r="AK130" s="74" t="s">
        <v>41</v>
      </c>
      <c r="AL130" s="74" t="s">
        <v>41</v>
      </c>
      <c r="AM130" s="74" t="s">
        <v>41</v>
      </c>
      <c r="AN130" s="74" t="s">
        <v>41</v>
      </c>
      <c r="AO130" s="74" t="s">
        <v>41</v>
      </c>
    </row>
    <row r="131">
      <c r="A131" s="74" t="s">
        <v>62</v>
      </c>
      <c r="B131" s="74" t="s">
        <v>30</v>
      </c>
      <c r="C131" s="74">
        <f>if('Copy of Raw'!B131="below 18",1,IF('Copy of Raw'!B131="18-25",1,2))</f>
        <v>1</v>
      </c>
      <c r="D131" s="74" t="s">
        <v>31</v>
      </c>
      <c r="E131" s="74">
        <f t="shared" si="1"/>
        <v>1</v>
      </c>
      <c r="F131" s="74" t="s">
        <v>32</v>
      </c>
      <c r="G131" s="74" t="s">
        <v>55</v>
      </c>
      <c r="H131" s="74" t="s">
        <v>34</v>
      </c>
      <c r="I131" s="74" t="s">
        <v>35</v>
      </c>
      <c r="J131" s="73">
        <v>2.0</v>
      </c>
      <c r="K131" s="74">
        <f t="shared" si="2"/>
        <v>1</v>
      </c>
      <c r="L131" s="74" t="s">
        <v>78</v>
      </c>
      <c r="M131" s="74">
        <f t="shared" si="3"/>
        <v>2</v>
      </c>
      <c r="N131" s="74" t="s">
        <v>105</v>
      </c>
      <c r="O131" s="74" t="s">
        <v>41</v>
      </c>
      <c r="P131" s="74" t="s">
        <v>126</v>
      </c>
      <c r="Q131" s="74" t="s">
        <v>419</v>
      </c>
      <c r="R131" s="74" t="s">
        <v>41</v>
      </c>
      <c r="S131" s="74"/>
      <c r="T131" s="74" t="s">
        <v>82</v>
      </c>
      <c r="U131" s="74" t="s">
        <v>56</v>
      </c>
      <c r="V131" s="74" t="s">
        <v>74</v>
      </c>
      <c r="W131" s="74" t="s">
        <v>45</v>
      </c>
      <c r="X131" s="74">
        <f t="shared" si="18"/>
        <v>0</v>
      </c>
      <c r="Y131" s="74"/>
      <c r="Z131" s="74">
        <f t="shared" si="13"/>
        <v>0</v>
      </c>
      <c r="AA131" s="74"/>
      <c r="AB131" s="74"/>
      <c r="AC131" s="74"/>
      <c r="AD131" s="74"/>
      <c r="AE131" s="74"/>
      <c r="AF131" s="74"/>
      <c r="AG131" s="74"/>
      <c r="AH131" s="74"/>
      <c r="AI131" s="74"/>
      <c r="AJ131" s="74" t="s">
        <v>41</v>
      </c>
      <c r="AK131" s="74" t="s">
        <v>46</v>
      </c>
      <c r="AL131" s="74" t="s">
        <v>47</v>
      </c>
      <c r="AM131" s="74" t="s">
        <v>48</v>
      </c>
      <c r="AN131" s="74" t="s">
        <v>109</v>
      </c>
      <c r="AO131" s="74" t="s">
        <v>41</v>
      </c>
    </row>
    <row r="132">
      <c r="A132" s="74" t="s">
        <v>62</v>
      </c>
      <c r="B132" s="74" t="s">
        <v>30</v>
      </c>
      <c r="C132" s="74">
        <f>if('Copy of Raw'!B132="below 18",1,IF('Copy of Raw'!B132="18-25",1,2))</f>
        <v>1</v>
      </c>
      <c r="D132" s="74" t="s">
        <v>31</v>
      </c>
      <c r="E132" s="74">
        <f t="shared" si="1"/>
        <v>1</v>
      </c>
      <c r="F132" s="74" t="s">
        <v>145</v>
      </c>
      <c r="G132" s="74" t="s">
        <v>55</v>
      </c>
      <c r="H132" s="74" t="s">
        <v>34</v>
      </c>
      <c r="I132" s="74" t="s">
        <v>51</v>
      </c>
      <c r="J132" s="73">
        <v>2.0</v>
      </c>
      <c r="K132" s="74">
        <f t="shared" si="2"/>
        <v>1</v>
      </c>
      <c r="L132" s="74" t="s">
        <v>36</v>
      </c>
      <c r="M132" s="74">
        <f t="shared" si="3"/>
        <v>1</v>
      </c>
      <c r="N132" s="74" t="s">
        <v>37</v>
      </c>
      <c r="O132" s="74" t="s">
        <v>41</v>
      </c>
      <c r="P132" s="74" t="s">
        <v>126</v>
      </c>
      <c r="Q132" s="74" t="s">
        <v>293</v>
      </c>
      <c r="R132" s="74" t="s">
        <v>41</v>
      </c>
      <c r="S132" s="74"/>
      <c r="T132" s="74" t="s">
        <v>82</v>
      </c>
      <c r="U132" s="74" t="s">
        <v>56</v>
      </c>
      <c r="V132" s="74" t="s">
        <v>74</v>
      </c>
      <c r="W132" s="74" t="s">
        <v>68</v>
      </c>
      <c r="X132" s="74">
        <f t="shared" si="18"/>
        <v>1</v>
      </c>
      <c r="Y132" s="74"/>
      <c r="Z132" s="74">
        <f t="shared" si="13"/>
        <v>0</v>
      </c>
      <c r="AA132" s="74"/>
      <c r="AB132" s="74"/>
      <c r="AC132" s="74"/>
      <c r="AD132" s="74"/>
      <c r="AE132" s="74"/>
      <c r="AF132" s="74"/>
      <c r="AG132" s="74"/>
      <c r="AH132" s="74"/>
      <c r="AI132" s="74"/>
      <c r="AJ132" s="74" t="s">
        <v>41</v>
      </c>
      <c r="AK132" s="74" t="s">
        <v>41</v>
      </c>
      <c r="AL132" s="74" t="s">
        <v>41</v>
      </c>
      <c r="AM132" s="74" t="s">
        <v>41</v>
      </c>
      <c r="AN132" s="74" t="s">
        <v>41</v>
      </c>
      <c r="AO132" s="74" t="s">
        <v>41</v>
      </c>
    </row>
    <row r="133">
      <c r="A133" s="74" t="s">
        <v>62</v>
      </c>
      <c r="B133" s="74" t="s">
        <v>30</v>
      </c>
      <c r="C133" s="74">
        <f>if('Copy of Raw'!B133="below 18",1,IF('Copy of Raw'!B133="18-25",1,2))</f>
        <v>1</v>
      </c>
      <c r="D133" s="74" t="s">
        <v>31</v>
      </c>
      <c r="E133" s="74">
        <f t="shared" si="1"/>
        <v>1</v>
      </c>
      <c r="F133" s="74" t="s">
        <v>50</v>
      </c>
      <c r="G133" s="74" t="s">
        <v>33</v>
      </c>
      <c r="H133" s="74" t="s">
        <v>34</v>
      </c>
      <c r="I133" s="74" t="s">
        <v>35</v>
      </c>
      <c r="J133" s="73">
        <v>2.0</v>
      </c>
      <c r="K133" s="74">
        <f t="shared" si="2"/>
        <v>1</v>
      </c>
      <c r="L133" s="74" t="s">
        <v>86</v>
      </c>
      <c r="M133" s="74">
        <f t="shared" si="3"/>
        <v>2</v>
      </c>
      <c r="N133" s="74" t="s">
        <v>105</v>
      </c>
      <c r="O133" s="74" t="s">
        <v>41</v>
      </c>
      <c r="P133" s="74" t="s">
        <v>131</v>
      </c>
      <c r="Q133" s="74" t="s">
        <v>422</v>
      </c>
      <c r="R133" s="74" t="s">
        <v>41</v>
      </c>
      <c r="S133" s="74"/>
      <c r="T133" s="74" t="s">
        <v>77</v>
      </c>
      <c r="U133" s="74" t="s">
        <v>43</v>
      </c>
      <c r="V133" s="74" t="s">
        <v>74</v>
      </c>
      <c r="W133" s="74" t="s">
        <v>68</v>
      </c>
      <c r="X133" s="74">
        <f t="shared" si="18"/>
        <v>1</v>
      </c>
      <c r="Y133" s="74"/>
      <c r="Z133" s="74">
        <f t="shared" si="13"/>
        <v>0</v>
      </c>
      <c r="AA133" s="74"/>
      <c r="AB133" s="74"/>
      <c r="AC133" s="74"/>
      <c r="AD133" s="74"/>
      <c r="AE133" s="74"/>
      <c r="AF133" s="74"/>
      <c r="AG133" s="74"/>
      <c r="AH133" s="74"/>
      <c r="AI133" s="74"/>
      <c r="AJ133" s="74" t="s">
        <v>41</v>
      </c>
      <c r="AK133" s="74" t="s">
        <v>41</v>
      </c>
      <c r="AL133" s="74" t="s">
        <v>41</v>
      </c>
      <c r="AM133" s="74" t="s">
        <v>41</v>
      </c>
      <c r="AN133" s="74" t="s">
        <v>41</v>
      </c>
      <c r="AO133" s="74" t="s">
        <v>41</v>
      </c>
    </row>
    <row r="134">
      <c r="A134" s="183" t="s">
        <v>29</v>
      </c>
      <c r="B134" s="183" t="s">
        <v>30</v>
      </c>
      <c r="C134" s="74">
        <f>if('Copy of Raw'!B134="below 18",1,IF('Copy of Raw'!B134="18-25",1,2))</f>
        <v>1</v>
      </c>
      <c r="D134" s="183" t="s">
        <v>31</v>
      </c>
      <c r="E134" s="74">
        <f t="shared" si="1"/>
        <v>1</v>
      </c>
      <c r="F134" s="183" t="s">
        <v>32</v>
      </c>
      <c r="G134" s="183" t="s">
        <v>55</v>
      </c>
      <c r="H134" s="183" t="s">
        <v>34</v>
      </c>
      <c r="I134" s="183" t="s">
        <v>35</v>
      </c>
      <c r="J134" s="77">
        <v>1.0</v>
      </c>
      <c r="K134" s="74">
        <f t="shared" si="2"/>
        <v>1</v>
      </c>
      <c r="L134" s="183" t="s">
        <v>63</v>
      </c>
      <c r="M134" s="74">
        <f t="shared" si="3"/>
        <v>1</v>
      </c>
      <c r="N134" s="183" t="s">
        <v>64</v>
      </c>
      <c r="O134" s="183" t="s">
        <v>424</v>
      </c>
      <c r="P134" s="183" t="s">
        <v>425</v>
      </c>
      <c r="Q134" s="183" t="s">
        <v>426</v>
      </c>
      <c r="R134" s="183" t="s">
        <v>41</v>
      </c>
      <c r="S134" s="183"/>
      <c r="T134" s="183" t="s">
        <v>82</v>
      </c>
      <c r="U134" s="183" t="s">
        <v>43</v>
      </c>
      <c r="V134" s="183" t="s">
        <v>74</v>
      </c>
      <c r="W134" s="183" t="s">
        <v>68</v>
      </c>
      <c r="X134" s="74">
        <f t="shared" si="18"/>
        <v>1</v>
      </c>
      <c r="Y134" s="183"/>
      <c r="Z134" s="74">
        <f t="shared" si="13"/>
        <v>0</v>
      </c>
      <c r="AA134" s="183"/>
      <c r="AB134" s="183"/>
      <c r="AC134" s="183"/>
      <c r="AD134" s="183"/>
      <c r="AE134" s="74"/>
      <c r="AF134" s="183"/>
      <c r="AG134" s="183"/>
      <c r="AH134" s="183"/>
      <c r="AI134" s="183"/>
      <c r="AJ134" s="183" t="s">
        <v>41</v>
      </c>
      <c r="AK134" s="183" t="s">
        <v>41</v>
      </c>
      <c r="AL134" s="183" t="s">
        <v>41</v>
      </c>
      <c r="AM134" s="183" t="s">
        <v>41</v>
      </c>
      <c r="AN134" s="183" t="s">
        <v>41</v>
      </c>
      <c r="AO134" s="183" t="s">
        <v>41</v>
      </c>
    </row>
    <row r="135">
      <c r="A135" s="74" t="s">
        <v>29</v>
      </c>
      <c r="B135" s="74" t="s">
        <v>30</v>
      </c>
      <c r="C135" s="74">
        <f>if('Copy of Raw'!B135="below 18",1,IF('Copy of Raw'!B135="18-25",1,2))</f>
        <v>1</v>
      </c>
      <c r="D135" s="74" t="s">
        <v>31</v>
      </c>
      <c r="E135" s="74">
        <f t="shared" si="1"/>
        <v>1</v>
      </c>
      <c r="F135" s="74" t="s">
        <v>32</v>
      </c>
      <c r="G135" s="74" t="s">
        <v>42</v>
      </c>
      <c r="H135" s="74" t="s">
        <v>34</v>
      </c>
      <c r="I135" s="74" t="s">
        <v>51</v>
      </c>
      <c r="J135" s="73">
        <v>1.0</v>
      </c>
      <c r="K135" s="74">
        <f t="shared" si="2"/>
        <v>1</v>
      </c>
      <c r="L135" s="74" t="s">
        <v>36</v>
      </c>
      <c r="M135" s="74">
        <f t="shared" si="3"/>
        <v>1</v>
      </c>
      <c r="N135" s="74" t="s">
        <v>64</v>
      </c>
      <c r="O135" s="74" t="s">
        <v>41</v>
      </c>
      <c r="P135" s="74" t="s">
        <v>66</v>
      </c>
      <c r="Q135" s="74" t="s">
        <v>66</v>
      </c>
      <c r="R135" s="74" t="s">
        <v>41</v>
      </c>
      <c r="S135" s="74"/>
      <c r="T135" s="74" t="s">
        <v>42</v>
      </c>
      <c r="U135" s="74" t="s">
        <v>56</v>
      </c>
      <c r="V135" s="74" t="s">
        <v>74</v>
      </c>
      <c r="W135" s="74" t="s">
        <v>68</v>
      </c>
      <c r="X135" s="74">
        <f t="shared" si="18"/>
        <v>1</v>
      </c>
      <c r="Y135" s="74"/>
      <c r="Z135" s="74">
        <f t="shared" si="13"/>
        <v>0</v>
      </c>
      <c r="AA135" s="74"/>
      <c r="AB135" s="74"/>
      <c r="AC135" s="74"/>
      <c r="AD135" s="74"/>
      <c r="AE135" s="74"/>
      <c r="AF135" s="74"/>
      <c r="AG135" s="74"/>
      <c r="AH135" s="74"/>
      <c r="AI135" s="74"/>
      <c r="AJ135" s="74" t="s">
        <v>41</v>
      </c>
      <c r="AK135" s="74" t="s">
        <v>41</v>
      </c>
      <c r="AL135" s="74" t="s">
        <v>48</v>
      </c>
      <c r="AM135" s="74" t="s">
        <v>75</v>
      </c>
      <c r="AN135" s="74" t="s">
        <v>75</v>
      </c>
      <c r="AO135" s="74" t="s">
        <v>75</v>
      </c>
    </row>
    <row r="136">
      <c r="A136" s="74" t="s">
        <v>29</v>
      </c>
      <c r="B136" s="74" t="s">
        <v>179</v>
      </c>
      <c r="C136" s="74">
        <f>if('Copy of Raw'!B136="below 18",1,IF('Copy of Raw'!B136="18-25",1,2))</f>
        <v>2</v>
      </c>
      <c r="D136" s="74" t="s">
        <v>85</v>
      </c>
      <c r="E136" s="74">
        <f t="shared" si="1"/>
        <v>2</v>
      </c>
      <c r="F136" s="74" t="s">
        <v>32</v>
      </c>
      <c r="G136" s="74" t="s">
        <v>42</v>
      </c>
      <c r="H136" s="74" t="s">
        <v>34</v>
      </c>
      <c r="I136" s="74" t="s">
        <v>35</v>
      </c>
      <c r="J136" s="73">
        <v>1.0</v>
      </c>
      <c r="K136" s="74">
        <f t="shared" si="2"/>
        <v>1</v>
      </c>
      <c r="L136" s="74" t="s">
        <v>86</v>
      </c>
      <c r="M136" s="74">
        <f t="shared" si="3"/>
        <v>2</v>
      </c>
      <c r="N136" s="74" t="s">
        <v>105</v>
      </c>
      <c r="O136" s="74" t="s">
        <v>430</v>
      </c>
      <c r="P136" s="74" t="s">
        <v>192</v>
      </c>
      <c r="Q136" s="74" t="s">
        <v>273</v>
      </c>
      <c r="R136" s="74" t="s">
        <v>41</v>
      </c>
      <c r="S136" s="74"/>
      <c r="T136" s="74" t="s">
        <v>42</v>
      </c>
      <c r="U136" s="74" t="s">
        <v>83</v>
      </c>
      <c r="V136" s="74" t="s">
        <v>44</v>
      </c>
      <c r="W136" s="74" t="s">
        <v>116</v>
      </c>
      <c r="X136" s="74">
        <f t="shared" si="18"/>
        <v>0</v>
      </c>
      <c r="Y136" s="74"/>
      <c r="Z136" s="74">
        <f t="shared" si="13"/>
        <v>0</v>
      </c>
      <c r="AA136" s="74"/>
      <c r="AB136" s="74"/>
      <c r="AC136" s="74"/>
      <c r="AD136" s="74"/>
      <c r="AE136" s="74"/>
      <c r="AF136" s="74"/>
      <c r="AG136" s="74"/>
      <c r="AH136" s="74"/>
      <c r="AI136" s="74"/>
      <c r="AJ136" s="74" t="s">
        <v>198</v>
      </c>
      <c r="AK136" s="74" t="s">
        <v>156</v>
      </c>
      <c r="AL136" s="74" t="s">
        <v>198</v>
      </c>
      <c r="AM136" s="74" t="s">
        <v>431</v>
      </c>
      <c r="AN136" s="74" t="s">
        <v>150</v>
      </c>
      <c r="AO136" s="74" t="s">
        <v>198</v>
      </c>
    </row>
    <row r="137" hidden="1">
      <c r="A137" s="74" t="s">
        <v>62</v>
      </c>
      <c r="B137" s="74" t="s">
        <v>90</v>
      </c>
      <c r="C137" s="74">
        <f>if('Copy of Raw'!B137="below 18",1,IF('Copy of Raw'!B137="18-25",1,2))</f>
        <v>1</v>
      </c>
      <c r="D137" s="74" t="s">
        <v>31</v>
      </c>
      <c r="E137" s="74">
        <f t="shared" si="1"/>
        <v>1</v>
      </c>
      <c r="F137" s="74" t="s">
        <v>192</v>
      </c>
      <c r="G137" s="74" t="s">
        <v>55</v>
      </c>
      <c r="H137" s="74" t="s">
        <v>34</v>
      </c>
      <c r="I137" s="74" t="s">
        <v>35</v>
      </c>
      <c r="J137" s="73">
        <v>2.0</v>
      </c>
      <c r="K137" s="74">
        <f t="shared" si="2"/>
        <v>1</v>
      </c>
      <c r="L137" s="74" t="s">
        <v>36</v>
      </c>
      <c r="M137" s="74">
        <f t="shared" si="3"/>
        <v>1</v>
      </c>
      <c r="N137" s="74" t="s">
        <v>105</v>
      </c>
      <c r="O137" s="74" t="s">
        <v>433</v>
      </c>
      <c r="P137" s="74" t="s">
        <v>434</v>
      </c>
      <c r="Q137" s="74" t="s">
        <v>434</v>
      </c>
      <c r="R137" s="74" t="s">
        <v>47</v>
      </c>
      <c r="S137" s="74"/>
      <c r="T137" s="74"/>
      <c r="U137" s="74"/>
      <c r="V137" s="74"/>
      <c r="W137" s="74"/>
      <c r="X137" s="74">
        <f t="shared" si="18"/>
        <v>0</v>
      </c>
      <c r="Y137" s="74"/>
      <c r="Z137" s="74">
        <f t="shared" si="13"/>
        <v>0</v>
      </c>
      <c r="AA137" s="74"/>
      <c r="AB137" s="74"/>
      <c r="AC137" s="74"/>
      <c r="AD137" s="74"/>
      <c r="AE137" s="74"/>
      <c r="AF137" s="74" t="s">
        <v>55</v>
      </c>
      <c r="AG137" s="74" t="s">
        <v>56</v>
      </c>
      <c r="AH137" s="74" t="s">
        <v>74</v>
      </c>
      <c r="AI137" s="74" t="s">
        <v>120</v>
      </c>
      <c r="AJ137" s="74" t="s">
        <v>48</v>
      </c>
      <c r="AK137" s="74" t="s">
        <v>48</v>
      </c>
      <c r="AL137" s="74" t="s">
        <v>47</v>
      </c>
      <c r="AM137" s="74" t="s">
        <v>41</v>
      </c>
      <c r="AN137" s="74" t="s">
        <v>41</v>
      </c>
      <c r="AO137" s="74" t="s">
        <v>47</v>
      </c>
    </row>
    <row r="138">
      <c r="A138" s="74" t="s">
        <v>62</v>
      </c>
      <c r="B138" s="74" t="s">
        <v>30</v>
      </c>
      <c r="C138" s="74">
        <f>if('Copy of Raw'!B138="below 18",1,IF('Copy of Raw'!B138="18-25",1,2))</f>
        <v>1</v>
      </c>
      <c r="D138" s="74" t="s">
        <v>85</v>
      </c>
      <c r="E138" s="74">
        <f t="shared" si="1"/>
        <v>2</v>
      </c>
      <c r="F138" s="74" t="s">
        <v>50</v>
      </c>
      <c r="G138" s="74" t="s">
        <v>77</v>
      </c>
      <c r="H138" s="74" t="s">
        <v>34</v>
      </c>
      <c r="I138" s="74" t="s">
        <v>140</v>
      </c>
      <c r="J138" s="73">
        <v>2.0</v>
      </c>
      <c r="K138" s="74">
        <f t="shared" si="2"/>
        <v>2</v>
      </c>
      <c r="L138" s="74" t="s">
        <v>78</v>
      </c>
      <c r="M138" s="74">
        <f t="shared" si="3"/>
        <v>2</v>
      </c>
      <c r="N138" s="74" t="s">
        <v>37</v>
      </c>
      <c r="O138" s="74" t="s">
        <v>41</v>
      </c>
      <c r="P138" s="74" t="s">
        <v>131</v>
      </c>
      <c r="Q138" s="74" t="s">
        <v>166</v>
      </c>
      <c r="R138" s="74" t="s">
        <v>41</v>
      </c>
      <c r="S138" s="74"/>
      <c r="T138" s="74" t="s">
        <v>77</v>
      </c>
      <c r="U138" s="74" t="s">
        <v>56</v>
      </c>
      <c r="V138" s="74" t="s">
        <v>44</v>
      </c>
      <c r="W138" s="74" t="s">
        <v>45</v>
      </c>
      <c r="X138" s="74">
        <f t="shared" si="18"/>
        <v>0</v>
      </c>
      <c r="Y138" s="74"/>
      <c r="Z138" s="74">
        <f t="shared" si="13"/>
        <v>0</v>
      </c>
      <c r="AA138" s="74"/>
      <c r="AB138" s="74"/>
      <c r="AC138" s="74"/>
      <c r="AD138" s="74"/>
      <c r="AE138" s="74"/>
      <c r="AF138" s="74"/>
      <c r="AG138" s="74"/>
      <c r="AH138" s="74"/>
      <c r="AI138" s="74"/>
      <c r="AJ138" s="74" t="s">
        <v>41</v>
      </c>
      <c r="AK138" s="74" t="s">
        <v>75</v>
      </c>
      <c r="AL138" s="74" t="s">
        <v>41</v>
      </c>
      <c r="AM138" s="74" t="s">
        <v>150</v>
      </c>
      <c r="AN138" s="74" t="s">
        <v>98</v>
      </c>
      <c r="AO138" s="74" t="s">
        <v>75</v>
      </c>
    </row>
    <row r="139" hidden="1">
      <c r="A139" s="74" t="s">
        <v>62</v>
      </c>
      <c r="B139" s="74" t="s">
        <v>287</v>
      </c>
      <c r="C139" s="74">
        <f>if('Copy of Raw'!B139="below 18",1,IF('Copy of Raw'!B139="18-25",1,2))</f>
        <v>2</v>
      </c>
      <c r="D139" s="74" t="s">
        <v>180</v>
      </c>
      <c r="E139" s="74">
        <f t="shared" si="1"/>
        <v>2</v>
      </c>
      <c r="F139" s="74" t="s">
        <v>32</v>
      </c>
      <c r="G139" s="74" t="s">
        <v>55</v>
      </c>
      <c r="H139" s="74" t="s">
        <v>34</v>
      </c>
      <c r="I139" s="74" t="s">
        <v>35</v>
      </c>
      <c r="J139" s="73">
        <v>2.0</v>
      </c>
      <c r="K139" s="74">
        <f t="shared" si="2"/>
        <v>1</v>
      </c>
      <c r="L139" s="74" t="s">
        <v>78</v>
      </c>
      <c r="M139" s="74">
        <f t="shared" si="3"/>
        <v>2</v>
      </c>
      <c r="N139" s="74" t="s">
        <v>105</v>
      </c>
      <c r="O139" s="74" t="s">
        <v>172</v>
      </c>
      <c r="P139" s="74" t="s">
        <v>437</v>
      </c>
      <c r="Q139" s="74" t="s">
        <v>438</v>
      </c>
      <c r="R139" s="74" t="s">
        <v>47</v>
      </c>
      <c r="S139" s="74"/>
      <c r="T139" s="74"/>
      <c r="U139" s="74"/>
      <c r="V139" s="74"/>
      <c r="W139" s="74"/>
      <c r="X139" s="74">
        <f t="shared" si="18"/>
        <v>0</v>
      </c>
      <c r="Y139" s="74"/>
      <c r="Z139" s="74">
        <f t="shared" si="13"/>
        <v>0</v>
      </c>
      <c r="AA139" s="74"/>
      <c r="AB139" s="74"/>
      <c r="AC139" s="74"/>
      <c r="AD139" s="74"/>
      <c r="AE139" s="74"/>
      <c r="AF139" s="74" t="s">
        <v>77</v>
      </c>
      <c r="AG139" s="74" t="s">
        <v>56</v>
      </c>
      <c r="AH139" s="74" t="s">
        <v>74</v>
      </c>
      <c r="AI139" s="74" t="s">
        <v>68</v>
      </c>
      <c r="AJ139" s="74" t="s">
        <v>47</v>
      </c>
      <c r="AK139" s="74" t="s">
        <v>41</v>
      </c>
      <c r="AL139" s="74" t="s">
        <v>47</v>
      </c>
      <c r="AM139" s="74" t="s">
        <v>47</v>
      </c>
      <c r="AN139" s="74" t="s">
        <v>47</v>
      </c>
      <c r="AO139" s="74" t="s">
        <v>41</v>
      </c>
    </row>
    <row r="140" hidden="1">
      <c r="A140" s="74" t="s">
        <v>62</v>
      </c>
      <c r="B140" s="74" t="s">
        <v>30</v>
      </c>
      <c r="C140" s="74">
        <f>if('Copy of Raw'!B140="below 18",1,IF('Copy of Raw'!B140="18-25",1,2))</f>
        <v>1</v>
      </c>
      <c r="D140" s="74" t="s">
        <v>31</v>
      </c>
      <c r="E140" s="74">
        <f t="shared" si="1"/>
        <v>1</v>
      </c>
      <c r="F140" s="74" t="s">
        <v>32</v>
      </c>
      <c r="G140" s="74" t="s">
        <v>55</v>
      </c>
      <c r="H140" s="74" t="s">
        <v>34</v>
      </c>
      <c r="I140" s="74" t="s">
        <v>35</v>
      </c>
      <c r="J140" s="73">
        <v>2.0</v>
      </c>
      <c r="K140" s="74">
        <f t="shared" si="2"/>
        <v>1</v>
      </c>
      <c r="L140" s="74" t="s">
        <v>36</v>
      </c>
      <c r="M140" s="74">
        <f t="shared" si="3"/>
        <v>1</v>
      </c>
      <c r="N140" s="74" t="s">
        <v>37</v>
      </c>
      <c r="O140" s="74" t="s">
        <v>231</v>
      </c>
      <c r="P140" s="74" t="s">
        <v>102</v>
      </c>
      <c r="Q140" s="74" t="s">
        <v>440</v>
      </c>
      <c r="R140" s="74" t="s">
        <v>52</v>
      </c>
      <c r="S140" s="74"/>
      <c r="T140" s="74"/>
      <c r="U140" s="74"/>
      <c r="V140" s="74"/>
      <c r="W140" s="74"/>
      <c r="X140" s="73">
        <v>1.0</v>
      </c>
      <c r="Y140" s="74" t="s">
        <v>209</v>
      </c>
      <c r="Z140" s="74">
        <f t="shared" si="13"/>
        <v>1</v>
      </c>
      <c r="AA140" s="74" t="s">
        <v>73</v>
      </c>
      <c r="AB140" s="74" t="s">
        <v>74</v>
      </c>
      <c r="AC140" s="74"/>
      <c r="AD140" s="74" t="s">
        <v>45</v>
      </c>
      <c r="AE140" s="74">
        <f>if(AD140="Go to another shop and look for your own brand",1,IF(AD140="Wait and delay the purchase till the brand is available",1,2))</f>
        <v>2</v>
      </c>
      <c r="AF140" s="74"/>
      <c r="AG140" s="74"/>
      <c r="AH140" s="74"/>
      <c r="AI140" s="74"/>
      <c r="AJ140" s="74" t="s">
        <v>48</v>
      </c>
      <c r="AK140" s="74" t="s">
        <v>48</v>
      </c>
      <c r="AL140" s="74" t="s">
        <v>47</v>
      </c>
      <c r="AM140" s="74" t="s">
        <v>48</v>
      </c>
      <c r="AN140" s="74" t="s">
        <v>46</v>
      </c>
      <c r="AO140" s="74" t="s">
        <v>48</v>
      </c>
    </row>
    <row r="141">
      <c r="A141" s="74" t="s">
        <v>62</v>
      </c>
      <c r="B141" s="74" t="s">
        <v>30</v>
      </c>
      <c r="C141" s="74">
        <f>if('Copy of Raw'!B141="below 18",1,IF('Copy of Raw'!B141="18-25",1,2))</f>
        <v>1</v>
      </c>
      <c r="D141" s="74" t="s">
        <v>31</v>
      </c>
      <c r="E141" s="74">
        <f t="shared" si="1"/>
        <v>1</v>
      </c>
      <c r="F141" s="74" t="s">
        <v>32</v>
      </c>
      <c r="G141" s="74" t="s">
        <v>55</v>
      </c>
      <c r="H141" s="74" t="s">
        <v>34</v>
      </c>
      <c r="I141" s="74" t="s">
        <v>35</v>
      </c>
      <c r="J141" s="73">
        <v>2.0</v>
      </c>
      <c r="K141" s="74">
        <f t="shared" si="2"/>
        <v>1</v>
      </c>
      <c r="L141" s="74" t="s">
        <v>78</v>
      </c>
      <c r="M141" s="74">
        <f t="shared" si="3"/>
        <v>2</v>
      </c>
      <c r="N141" s="74" t="s">
        <v>86</v>
      </c>
      <c r="O141" s="74" t="s">
        <v>443</v>
      </c>
      <c r="P141" s="74" t="s">
        <v>375</v>
      </c>
      <c r="Q141" s="74" t="s">
        <v>135</v>
      </c>
      <c r="R141" s="74" t="s">
        <v>41</v>
      </c>
      <c r="S141" s="74"/>
      <c r="T141" s="74" t="s">
        <v>77</v>
      </c>
      <c r="U141" s="74" t="s">
        <v>83</v>
      </c>
      <c r="V141" s="74" t="s">
        <v>74</v>
      </c>
      <c r="W141" s="74" t="s">
        <v>116</v>
      </c>
      <c r="X141" s="74">
        <f t="shared" ref="X141:X267" si="19">if(W141="Go to another shop and look for your own brand",1,IF(W141="Wait and delay the purchase till the brand is available",1,0))</f>
        <v>0</v>
      </c>
      <c r="Y141" s="74"/>
      <c r="Z141" s="74">
        <f t="shared" si="13"/>
        <v>0</v>
      </c>
      <c r="AA141" s="74"/>
      <c r="AB141" s="74"/>
      <c r="AC141" s="74"/>
      <c r="AD141" s="74"/>
      <c r="AE141" s="74"/>
      <c r="AF141" s="74"/>
      <c r="AG141" s="74"/>
      <c r="AH141" s="74"/>
      <c r="AI141" s="74"/>
      <c r="AJ141" s="74" t="s">
        <v>41</v>
      </c>
      <c r="AK141" s="74" t="s">
        <v>48</v>
      </c>
      <c r="AL141" s="74" t="s">
        <v>48</v>
      </c>
      <c r="AM141" s="74" t="s">
        <v>47</v>
      </c>
      <c r="AN141" s="74" t="s">
        <v>47</v>
      </c>
      <c r="AO141" s="74" t="s">
        <v>46</v>
      </c>
    </row>
    <row r="142" hidden="1">
      <c r="A142" s="74" t="s">
        <v>29</v>
      </c>
      <c r="B142" s="74" t="s">
        <v>100</v>
      </c>
      <c r="C142" s="74">
        <f>if('Copy of Raw'!B142="below 18",1,IF('Copy of Raw'!B142="18-25",1,2))</f>
        <v>2</v>
      </c>
      <c r="D142" s="74" t="s">
        <v>192</v>
      </c>
      <c r="E142" s="74">
        <f t="shared" si="1"/>
        <v>2</v>
      </c>
      <c r="F142" s="74" t="s">
        <v>50</v>
      </c>
      <c r="G142" s="74" t="s">
        <v>55</v>
      </c>
      <c r="H142" s="74" t="s">
        <v>92</v>
      </c>
      <c r="I142" s="74" t="s">
        <v>51</v>
      </c>
      <c r="J142" s="73">
        <v>1.0</v>
      </c>
      <c r="K142" s="74">
        <f t="shared" si="2"/>
        <v>1</v>
      </c>
      <c r="L142" s="74" t="s">
        <v>36</v>
      </c>
      <c r="M142" s="74">
        <f t="shared" si="3"/>
        <v>1</v>
      </c>
      <c r="N142" s="74" t="s">
        <v>105</v>
      </c>
      <c r="O142" s="74" t="s">
        <v>231</v>
      </c>
      <c r="P142" s="74" t="s">
        <v>445</v>
      </c>
      <c r="Q142" s="74" t="s">
        <v>385</v>
      </c>
      <c r="R142" s="74" t="s">
        <v>52</v>
      </c>
      <c r="S142" s="74"/>
      <c r="T142" s="74"/>
      <c r="U142" s="74"/>
      <c r="V142" s="74"/>
      <c r="W142" s="74"/>
      <c r="X142" s="74">
        <f t="shared" si="19"/>
        <v>0</v>
      </c>
      <c r="Y142" s="74" t="s">
        <v>77</v>
      </c>
      <c r="Z142" s="74">
        <f t="shared" si="13"/>
        <v>0</v>
      </c>
      <c r="AA142" s="74" t="s">
        <v>73</v>
      </c>
      <c r="AB142" s="74" t="s">
        <v>44</v>
      </c>
      <c r="AC142" s="74"/>
      <c r="AD142" s="74" t="s">
        <v>116</v>
      </c>
      <c r="AE142" s="74">
        <f>if(AD142="Go to another shop and look for your own brand",1,IF(AD142="Wait and delay the purchase till the brand is available",1,2))</f>
        <v>2</v>
      </c>
      <c r="AF142" s="74"/>
      <c r="AG142" s="74"/>
      <c r="AH142" s="74"/>
      <c r="AI142" s="74"/>
      <c r="AJ142" s="74" t="s">
        <v>48</v>
      </c>
      <c r="AK142" s="74" t="s">
        <v>48</v>
      </c>
      <c r="AL142" s="74" t="s">
        <v>48</v>
      </c>
      <c r="AM142" s="74" t="s">
        <v>48</v>
      </c>
      <c r="AN142" s="74" t="s">
        <v>48</v>
      </c>
      <c r="AO142" s="74" t="s">
        <v>48</v>
      </c>
    </row>
    <row r="143" hidden="1">
      <c r="A143" s="74" t="s">
        <v>29</v>
      </c>
      <c r="B143" s="74" t="s">
        <v>30</v>
      </c>
      <c r="C143" s="74">
        <f>if('Copy of Raw'!B143="below 18",1,IF('Copy of Raw'!B143="18-25",1,2))</f>
        <v>1</v>
      </c>
      <c r="D143" s="74" t="s">
        <v>31</v>
      </c>
      <c r="E143" s="74">
        <f t="shared" si="1"/>
        <v>1</v>
      </c>
      <c r="F143" s="74" t="s">
        <v>145</v>
      </c>
      <c r="G143" s="74" t="s">
        <v>33</v>
      </c>
      <c r="H143" s="74" t="s">
        <v>92</v>
      </c>
      <c r="I143" s="74" t="s">
        <v>196</v>
      </c>
      <c r="J143" s="73">
        <v>1.0</v>
      </c>
      <c r="K143" s="74">
        <f t="shared" si="2"/>
        <v>2</v>
      </c>
      <c r="L143" s="74" t="s">
        <v>36</v>
      </c>
      <c r="M143" s="74">
        <f t="shared" si="3"/>
        <v>1</v>
      </c>
      <c r="N143" s="74" t="s">
        <v>37</v>
      </c>
      <c r="O143" s="74" t="s">
        <v>280</v>
      </c>
      <c r="P143" s="74" t="s">
        <v>447</v>
      </c>
      <c r="Q143" s="74" t="s">
        <v>440</v>
      </c>
      <c r="R143" s="74" t="s">
        <v>47</v>
      </c>
      <c r="S143" s="74"/>
      <c r="T143" s="74"/>
      <c r="U143" s="74"/>
      <c r="V143" s="74"/>
      <c r="W143" s="74"/>
      <c r="X143" s="74">
        <f t="shared" si="19"/>
        <v>0</v>
      </c>
      <c r="Y143" s="74"/>
      <c r="Z143" s="74">
        <f t="shared" si="13"/>
        <v>0</v>
      </c>
      <c r="AA143" s="74"/>
      <c r="AB143" s="74"/>
      <c r="AC143" s="74"/>
      <c r="AD143" s="74"/>
      <c r="AE143" s="74"/>
      <c r="AF143" s="74" t="s">
        <v>55</v>
      </c>
      <c r="AG143" s="74" t="s">
        <v>56</v>
      </c>
      <c r="AH143" s="74" t="s">
        <v>44</v>
      </c>
      <c r="AI143" s="74" t="s">
        <v>45</v>
      </c>
      <c r="AJ143" s="74" t="s">
        <v>97</v>
      </c>
      <c r="AK143" s="74" t="s">
        <v>448</v>
      </c>
      <c r="AL143" s="74" t="s">
        <v>98</v>
      </c>
      <c r="AM143" s="74" t="s">
        <v>327</v>
      </c>
      <c r="AN143" s="74" t="s">
        <v>161</v>
      </c>
      <c r="AO143" s="74" t="s">
        <v>47</v>
      </c>
    </row>
    <row r="144">
      <c r="A144" s="74" t="s">
        <v>62</v>
      </c>
      <c r="B144" s="74" t="s">
        <v>30</v>
      </c>
      <c r="C144" s="74">
        <f>if('Copy of Raw'!B144="below 18",1,IF('Copy of Raw'!B144="18-25",1,2))</f>
        <v>1</v>
      </c>
      <c r="D144" s="74" t="s">
        <v>31</v>
      </c>
      <c r="E144" s="74">
        <f t="shared" si="1"/>
        <v>1</v>
      </c>
      <c r="F144" s="74" t="s">
        <v>32</v>
      </c>
      <c r="G144" s="74" t="s">
        <v>55</v>
      </c>
      <c r="H144" s="74" t="s">
        <v>34</v>
      </c>
      <c r="I144" s="74" t="s">
        <v>51</v>
      </c>
      <c r="J144" s="73">
        <v>2.0</v>
      </c>
      <c r="K144" s="74">
        <f t="shared" si="2"/>
        <v>1</v>
      </c>
      <c r="L144" s="74" t="s">
        <v>78</v>
      </c>
      <c r="M144" s="74">
        <f t="shared" si="3"/>
        <v>2</v>
      </c>
      <c r="N144" s="74" t="s">
        <v>64</v>
      </c>
      <c r="O144" s="74" t="s">
        <v>52</v>
      </c>
      <c r="P144" s="74" t="s">
        <v>449</v>
      </c>
      <c r="Q144" s="74" t="s">
        <v>338</v>
      </c>
      <c r="R144" s="74" t="s">
        <v>52</v>
      </c>
      <c r="S144" s="74"/>
      <c r="T144" s="74"/>
      <c r="U144" s="74"/>
      <c r="V144" s="74"/>
      <c r="W144" s="74"/>
      <c r="X144" s="74">
        <f t="shared" si="19"/>
        <v>0</v>
      </c>
      <c r="Y144" s="74" t="s">
        <v>42</v>
      </c>
      <c r="Z144" s="74">
        <f t="shared" si="13"/>
        <v>0</v>
      </c>
      <c r="AA144" s="74" t="s">
        <v>88</v>
      </c>
      <c r="AB144" s="74" t="s">
        <v>44</v>
      </c>
      <c r="AC144" s="74"/>
      <c r="AD144" s="74" t="s">
        <v>68</v>
      </c>
      <c r="AE144" s="74">
        <f>if(AD144="Go to another shop and look for your own brand",1,IF(AD144="Wait and delay the purchase till the brand is available",1,2))</f>
        <v>1</v>
      </c>
      <c r="AF144" s="74"/>
      <c r="AG144" s="74"/>
      <c r="AH144" s="74"/>
      <c r="AI144" s="74"/>
      <c r="AJ144" s="74" t="s">
        <v>75</v>
      </c>
      <c r="AK144" s="74" t="s">
        <v>48</v>
      </c>
      <c r="AL144" s="74" t="s">
        <v>129</v>
      </c>
      <c r="AM144" s="74" t="s">
        <v>48</v>
      </c>
      <c r="AN144" s="74" t="s">
        <v>41</v>
      </c>
      <c r="AO144" s="74" t="s">
        <v>48</v>
      </c>
    </row>
    <row r="145">
      <c r="A145" s="74" t="s">
        <v>29</v>
      </c>
      <c r="B145" s="74" t="s">
        <v>30</v>
      </c>
      <c r="C145" s="74">
        <f>if('Copy of Raw'!B145="below 18",1,IF('Copy of Raw'!B145="18-25",1,2))</f>
        <v>1</v>
      </c>
      <c r="D145" s="74" t="s">
        <v>31</v>
      </c>
      <c r="E145" s="74">
        <f t="shared" si="1"/>
        <v>1</v>
      </c>
      <c r="F145" s="74" t="s">
        <v>145</v>
      </c>
      <c r="G145" s="74" t="s">
        <v>77</v>
      </c>
      <c r="H145" s="74" t="s">
        <v>34</v>
      </c>
      <c r="I145" s="74" t="s">
        <v>104</v>
      </c>
      <c r="J145" s="73">
        <v>1.0</v>
      </c>
      <c r="K145" s="74">
        <f t="shared" si="2"/>
        <v>2</v>
      </c>
      <c r="L145" s="74" t="s">
        <v>63</v>
      </c>
      <c r="M145" s="74">
        <f t="shared" si="3"/>
        <v>1</v>
      </c>
      <c r="N145" s="74" t="s">
        <v>37</v>
      </c>
      <c r="O145" s="74" t="s">
        <v>41</v>
      </c>
      <c r="P145" s="74" t="s">
        <v>41</v>
      </c>
      <c r="Q145" s="74" t="s">
        <v>41</v>
      </c>
      <c r="R145" s="74" t="s">
        <v>41</v>
      </c>
      <c r="S145" s="74"/>
      <c r="T145" s="74" t="s">
        <v>209</v>
      </c>
      <c r="U145" s="74" t="s">
        <v>67</v>
      </c>
      <c r="V145" s="74" t="s">
        <v>74</v>
      </c>
      <c r="W145" s="74" t="s">
        <v>68</v>
      </c>
      <c r="X145" s="74">
        <f t="shared" si="19"/>
        <v>1</v>
      </c>
      <c r="Y145" s="74"/>
      <c r="Z145" s="74">
        <f t="shared" si="13"/>
        <v>0</v>
      </c>
      <c r="AA145" s="74"/>
      <c r="AB145" s="74"/>
      <c r="AC145" s="74"/>
      <c r="AD145" s="74"/>
      <c r="AE145" s="74"/>
      <c r="AF145" s="74"/>
      <c r="AG145" s="74"/>
      <c r="AH145" s="74"/>
      <c r="AI145" s="74"/>
      <c r="AJ145" s="74" t="s">
        <v>431</v>
      </c>
      <c r="AK145" s="74" t="s">
        <v>373</v>
      </c>
      <c r="AL145" s="74" t="s">
        <v>198</v>
      </c>
      <c r="AM145" s="74" t="s">
        <v>210</v>
      </c>
      <c r="AN145" s="74" t="s">
        <v>129</v>
      </c>
      <c r="AO145" s="74" t="s">
        <v>75</v>
      </c>
    </row>
    <row r="146">
      <c r="A146" s="74" t="s">
        <v>62</v>
      </c>
      <c r="B146" s="74" t="s">
        <v>30</v>
      </c>
      <c r="C146" s="74">
        <f>if('Copy of Raw'!B146="below 18",1,IF('Copy of Raw'!B146="18-25",1,2))</f>
        <v>1</v>
      </c>
      <c r="D146" s="74" t="s">
        <v>31</v>
      </c>
      <c r="E146" s="74">
        <f t="shared" si="1"/>
        <v>1</v>
      </c>
      <c r="F146" s="74" t="s">
        <v>50</v>
      </c>
      <c r="G146" s="74" t="s">
        <v>55</v>
      </c>
      <c r="H146" s="74" t="s">
        <v>34</v>
      </c>
      <c r="I146" s="74" t="s">
        <v>35</v>
      </c>
      <c r="J146" s="73">
        <v>2.0</v>
      </c>
      <c r="K146" s="74">
        <f t="shared" si="2"/>
        <v>1</v>
      </c>
      <c r="L146" s="74" t="s">
        <v>36</v>
      </c>
      <c r="M146" s="74">
        <f t="shared" si="3"/>
        <v>1</v>
      </c>
      <c r="N146" s="74" t="s">
        <v>37</v>
      </c>
      <c r="O146" s="74" t="s">
        <v>452</v>
      </c>
      <c r="P146" s="74" t="s">
        <v>302</v>
      </c>
      <c r="Q146" s="74" t="s">
        <v>169</v>
      </c>
      <c r="R146" s="74" t="s">
        <v>41</v>
      </c>
      <c r="S146" s="74"/>
      <c r="T146" s="74" t="s">
        <v>42</v>
      </c>
      <c r="U146" s="74" t="s">
        <v>67</v>
      </c>
      <c r="V146" s="74" t="s">
        <v>44</v>
      </c>
      <c r="W146" s="74" t="s">
        <v>68</v>
      </c>
      <c r="X146" s="74">
        <f t="shared" si="19"/>
        <v>1</v>
      </c>
      <c r="Y146" s="74"/>
      <c r="Z146" s="74">
        <f t="shared" si="13"/>
        <v>0</v>
      </c>
      <c r="AA146" s="74"/>
      <c r="AB146" s="74"/>
      <c r="AC146" s="74"/>
      <c r="AD146" s="74"/>
      <c r="AE146" s="74"/>
      <c r="AF146" s="74"/>
      <c r="AG146" s="74"/>
      <c r="AH146" s="74"/>
      <c r="AI146" s="74"/>
      <c r="AJ146" s="74" t="s">
        <v>75</v>
      </c>
      <c r="AK146" s="74" t="s">
        <v>150</v>
      </c>
      <c r="AL146" s="74" t="s">
        <v>98</v>
      </c>
      <c r="AM146" s="74" t="s">
        <v>41</v>
      </c>
      <c r="AN146" s="74" t="s">
        <v>41</v>
      </c>
      <c r="AO146" s="74" t="s">
        <v>47</v>
      </c>
    </row>
    <row r="147">
      <c r="A147" s="74" t="s">
        <v>62</v>
      </c>
      <c r="B147" s="74" t="s">
        <v>30</v>
      </c>
      <c r="C147" s="74">
        <f>if('Copy of Raw'!B147="below 18",1,IF('Copy of Raw'!B147="18-25",1,2))</f>
        <v>1</v>
      </c>
      <c r="D147" s="74" t="s">
        <v>31</v>
      </c>
      <c r="E147" s="74">
        <f t="shared" si="1"/>
        <v>1</v>
      </c>
      <c r="F147" s="74" t="s">
        <v>50</v>
      </c>
      <c r="G147" s="74" t="s">
        <v>42</v>
      </c>
      <c r="H147" s="74" t="s">
        <v>34</v>
      </c>
      <c r="I147" s="74" t="s">
        <v>51</v>
      </c>
      <c r="J147" s="73">
        <v>2.0</v>
      </c>
      <c r="K147" s="74">
        <f t="shared" si="2"/>
        <v>1</v>
      </c>
      <c r="L147" s="74" t="s">
        <v>36</v>
      </c>
      <c r="M147" s="74">
        <f t="shared" si="3"/>
        <v>1</v>
      </c>
      <c r="N147" s="74" t="s">
        <v>105</v>
      </c>
      <c r="O147" s="74" t="s">
        <v>453</v>
      </c>
      <c r="P147" s="74" t="s">
        <v>131</v>
      </c>
      <c r="Q147" s="74" t="s">
        <v>169</v>
      </c>
      <c r="R147" s="74" t="s">
        <v>52</v>
      </c>
      <c r="S147" s="74"/>
      <c r="T147" s="74"/>
      <c r="U147" s="74"/>
      <c r="V147" s="74"/>
      <c r="W147" s="74"/>
      <c r="X147" s="74">
        <f t="shared" si="19"/>
        <v>0</v>
      </c>
      <c r="Y147" s="74" t="s">
        <v>55</v>
      </c>
      <c r="Z147" s="74">
        <f t="shared" si="13"/>
        <v>0</v>
      </c>
      <c r="AA147" s="74" t="s">
        <v>73</v>
      </c>
      <c r="AB147" s="74" t="s">
        <v>74</v>
      </c>
      <c r="AC147" s="74"/>
      <c r="AD147" s="74" t="s">
        <v>45</v>
      </c>
      <c r="AE147" s="74">
        <f t="shared" ref="AE147:AE148" si="20">if(AD147="Go to another shop and look for your own brand",1,IF(AD147="Wait and delay the purchase till the brand is available",1,2))</f>
        <v>2</v>
      </c>
      <c r="AF147" s="74"/>
      <c r="AG147" s="74"/>
      <c r="AH147" s="74"/>
      <c r="AI147" s="74"/>
      <c r="AJ147" s="74" t="s">
        <v>75</v>
      </c>
      <c r="AK147" s="74" t="s">
        <v>58</v>
      </c>
      <c r="AL147" s="74" t="s">
        <v>128</v>
      </c>
      <c r="AM147" s="74" t="s">
        <v>161</v>
      </c>
      <c r="AN147" s="74" t="s">
        <v>41</v>
      </c>
      <c r="AO147" s="74" t="s">
        <v>97</v>
      </c>
    </row>
    <row r="148" hidden="1">
      <c r="A148" s="74" t="s">
        <v>29</v>
      </c>
      <c r="B148" s="74" t="s">
        <v>179</v>
      </c>
      <c r="C148" s="74">
        <f>if('Copy of Raw'!B148="below 18",1,IF('Copy of Raw'!B148="18-25",1,2))</f>
        <v>2</v>
      </c>
      <c r="D148" s="74" t="s">
        <v>180</v>
      </c>
      <c r="E148" s="74">
        <f t="shared" si="1"/>
        <v>2</v>
      </c>
      <c r="F148" s="74" t="s">
        <v>50</v>
      </c>
      <c r="G148" s="74" t="s">
        <v>55</v>
      </c>
      <c r="H148" s="74" t="s">
        <v>92</v>
      </c>
      <c r="I148" s="74" t="s">
        <v>140</v>
      </c>
      <c r="J148" s="73">
        <v>1.0</v>
      </c>
      <c r="K148" s="74">
        <f t="shared" si="2"/>
        <v>2</v>
      </c>
      <c r="L148" s="74" t="s">
        <v>63</v>
      </c>
      <c r="M148" s="74">
        <f t="shared" si="3"/>
        <v>1</v>
      </c>
      <c r="N148" s="74" t="s">
        <v>64</v>
      </c>
      <c r="O148" s="74" t="s">
        <v>231</v>
      </c>
      <c r="P148" s="74" t="s">
        <v>454</v>
      </c>
      <c r="Q148" s="74" t="s">
        <v>455</v>
      </c>
      <c r="R148" s="74" t="s">
        <v>52</v>
      </c>
      <c r="S148" s="74"/>
      <c r="T148" s="74"/>
      <c r="U148" s="74"/>
      <c r="V148" s="74"/>
      <c r="W148" s="74"/>
      <c r="X148" s="74">
        <f t="shared" si="19"/>
        <v>0</v>
      </c>
      <c r="Y148" s="74" t="s">
        <v>209</v>
      </c>
      <c r="Z148" s="74">
        <f t="shared" si="13"/>
        <v>1</v>
      </c>
      <c r="AA148" s="74" t="s">
        <v>73</v>
      </c>
      <c r="AB148" s="74" t="s">
        <v>74</v>
      </c>
      <c r="AC148" s="74"/>
      <c r="AD148" s="74" t="s">
        <v>116</v>
      </c>
      <c r="AE148" s="74">
        <f t="shared" si="20"/>
        <v>2</v>
      </c>
      <c r="AF148" s="74"/>
      <c r="AG148" s="74"/>
      <c r="AH148" s="74"/>
      <c r="AI148" s="74"/>
      <c r="AJ148" s="74" t="s">
        <v>48</v>
      </c>
      <c r="AK148" s="74" t="s">
        <v>48</v>
      </c>
      <c r="AL148" s="74" t="s">
        <v>48</v>
      </c>
      <c r="AM148" s="74" t="s">
        <v>48</v>
      </c>
      <c r="AN148" s="74" t="s">
        <v>48</v>
      </c>
      <c r="AO148" s="74" t="s">
        <v>48</v>
      </c>
    </row>
    <row r="149">
      <c r="A149" s="74" t="s">
        <v>29</v>
      </c>
      <c r="B149" s="74" t="s">
        <v>30</v>
      </c>
      <c r="C149" s="74">
        <f>if('Copy of Raw'!B149="below 18",1,IF('Copy of Raw'!B149="18-25",1,2))</f>
        <v>1</v>
      </c>
      <c r="D149" s="74" t="s">
        <v>31</v>
      </c>
      <c r="E149" s="74">
        <f t="shared" si="1"/>
        <v>1</v>
      </c>
      <c r="F149" s="74" t="s">
        <v>50</v>
      </c>
      <c r="G149" s="74" t="s">
        <v>55</v>
      </c>
      <c r="H149" s="74" t="s">
        <v>92</v>
      </c>
      <c r="I149" s="74" t="s">
        <v>35</v>
      </c>
      <c r="J149" s="73">
        <v>1.0</v>
      </c>
      <c r="K149" s="74">
        <f t="shared" si="2"/>
        <v>1</v>
      </c>
      <c r="L149" s="74" t="s">
        <v>36</v>
      </c>
      <c r="M149" s="74">
        <f t="shared" si="3"/>
        <v>1</v>
      </c>
      <c r="N149" s="74" t="s">
        <v>64</v>
      </c>
      <c r="O149" s="74" t="s">
        <v>273</v>
      </c>
      <c r="P149" s="74" t="s">
        <v>131</v>
      </c>
      <c r="Q149" s="74" t="s">
        <v>422</v>
      </c>
      <c r="R149" s="74" t="s">
        <v>41</v>
      </c>
      <c r="S149" s="74"/>
      <c r="T149" s="74" t="s">
        <v>82</v>
      </c>
      <c r="U149" s="74" t="s">
        <v>43</v>
      </c>
      <c r="V149" s="74" t="s">
        <v>74</v>
      </c>
      <c r="W149" s="74" t="s">
        <v>68</v>
      </c>
      <c r="X149" s="74">
        <f t="shared" si="19"/>
        <v>1</v>
      </c>
      <c r="Y149" s="74"/>
      <c r="Z149" s="74">
        <f t="shared" si="13"/>
        <v>0</v>
      </c>
      <c r="AA149" s="74"/>
      <c r="AB149" s="74"/>
      <c r="AC149" s="74"/>
      <c r="AD149" s="74"/>
      <c r="AE149" s="74"/>
      <c r="AF149" s="74"/>
      <c r="AG149" s="74"/>
      <c r="AH149" s="74"/>
      <c r="AI149" s="74"/>
      <c r="AJ149" s="74" t="s">
        <v>41</v>
      </c>
      <c r="AK149" s="74" t="s">
        <v>41</v>
      </c>
      <c r="AL149" s="74" t="s">
        <v>41</v>
      </c>
      <c r="AM149" s="74" t="s">
        <v>41</v>
      </c>
      <c r="AN149" s="74" t="s">
        <v>41</v>
      </c>
      <c r="AO149" s="74" t="s">
        <v>41</v>
      </c>
    </row>
    <row r="150" hidden="1">
      <c r="A150" s="74" t="s">
        <v>29</v>
      </c>
      <c r="B150" s="74" t="s">
        <v>30</v>
      </c>
      <c r="C150" s="74">
        <f>if('Copy of Raw'!B150="below 18",1,IF('Copy of Raw'!B150="18-25",1,2))</f>
        <v>1</v>
      </c>
      <c r="D150" s="74" t="s">
        <v>85</v>
      </c>
      <c r="E150" s="74">
        <f t="shared" si="1"/>
        <v>2</v>
      </c>
      <c r="F150" s="74" t="s">
        <v>50</v>
      </c>
      <c r="G150" s="74" t="s">
        <v>55</v>
      </c>
      <c r="H150" s="74" t="s">
        <v>34</v>
      </c>
      <c r="I150" s="74" t="s">
        <v>35</v>
      </c>
      <c r="J150" s="73">
        <v>1.0</v>
      </c>
      <c r="K150" s="74">
        <f t="shared" si="2"/>
        <v>1</v>
      </c>
      <c r="L150" s="74" t="s">
        <v>78</v>
      </c>
      <c r="M150" s="74">
        <f t="shared" si="3"/>
        <v>2</v>
      </c>
      <c r="N150" s="74" t="s">
        <v>105</v>
      </c>
      <c r="O150" s="74" t="s">
        <v>458</v>
      </c>
      <c r="P150" s="74" t="s">
        <v>459</v>
      </c>
      <c r="Q150" s="74" t="s">
        <v>460</v>
      </c>
      <c r="R150" s="74" t="s">
        <v>47</v>
      </c>
      <c r="S150" s="74"/>
      <c r="T150" s="74"/>
      <c r="U150" s="74"/>
      <c r="V150" s="74"/>
      <c r="W150" s="74"/>
      <c r="X150" s="74">
        <f t="shared" si="19"/>
        <v>0</v>
      </c>
      <c r="Y150" s="74"/>
      <c r="Z150" s="74">
        <f t="shared" si="13"/>
        <v>0</v>
      </c>
      <c r="AA150" s="74"/>
      <c r="AB150" s="74"/>
      <c r="AC150" s="74"/>
      <c r="AD150" s="74"/>
      <c r="AE150" s="74"/>
      <c r="AF150" s="74" t="s">
        <v>82</v>
      </c>
      <c r="AG150" s="74" t="s">
        <v>56</v>
      </c>
      <c r="AH150" s="74" t="s">
        <v>74</v>
      </c>
      <c r="AI150" s="74" t="s">
        <v>68</v>
      </c>
      <c r="AJ150" s="74" t="s">
        <v>47</v>
      </c>
      <c r="AK150" s="74" t="s">
        <v>47</v>
      </c>
      <c r="AL150" s="74" t="s">
        <v>47</v>
      </c>
      <c r="AM150" s="74" t="s">
        <v>47</v>
      </c>
      <c r="AN150" s="74" t="s">
        <v>47</v>
      </c>
      <c r="AO150" s="74" t="s">
        <v>47</v>
      </c>
    </row>
    <row r="151">
      <c r="A151" s="74" t="s">
        <v>62</v>
      </c>
      <c r="B151" s="74" t="s">
        <v>30</v>
      </c>
      <c r="C151" s="74">
        <f>if('Copy of Raw'!B151="below 18",1,IF('Copy of Raw'!B151="18-25",1,2))</f>
        <v>1</v>
      </c>
      <c r="D151" s="74" t="s">
        <v>31</v>
      </c>
      <c r="E151" s="74">
        <f t="shared" si="1"/>
        <v>1</v>
      </c>
      <c r="F151" s="74" t="s">
        <v>50</v>
      </c>
      <c r="G151" s="74" t="s">
        <v>55</v>
      </c>
      <c r="H151" s="74" t="s">
        <v>34</v>
      </c>
      <c r="I151" s="74" t="s">
        <v>35</v>
      </c>
      <c r="J151" s="73">
        <v>2.0</v>
      </c>
      <c r="K151" s="74">
        <f t="shared" si="2"/>
        <v>1</v>
      </c>
      <c r="L151" s="74" t="s">
        <v>36</v>
      </c>
      <c r="M151" s="74">
        <f t="shared" si="3"/>
        <v>1</v>
      </c>
      <c r="N151" s="74" t="s">
        <v>105</v>
      </c>
      <c r="O151" s="74" t="s">
        <v>462</v>
      </c>
      <c r="P151" s="74" t="s">
        <v>126</v>
      </c>
      <c r="Q151" s="74" t="s">
        <v>463</v>
      </c>
      <c r="R151" s="74" t="s">
        <v>47</v>
      </c>
      <c r="S151" s="74"/>
      <c r="T151" s="74"/>
      <c r="U151" s="74"/>
      <c r="V151" s="74"/>
      <c r="W151" s="74"/>
      <c r="X151" s="74">
        <f t="shared" si="19"/>
        <v>0</v>
      </c>
      <c r="Y151" s="74"/>
      <c r="Z151" s="74">
        <f t="shared" si="13"/>
        <v>0</v>
      </c>
      <c r="AA151" s="74"/>
      <c r="AB151" s="74"/>
      <c r="AC151" s="74"/>
      <c r="AD151" s="74"/>
      <c r="AE151" s="74"/>
      <c r="AF151" s="74" t="s">
        <v>55</v>
      </c>
      <c r="AG151" s="74" t="s">
        <v>43</v>
      </c>
      <c r="AH151" s="74" t="s">
        <v>74</v>
      </c>
      <c r="AI151" s="74" t="s">
        <v>68</v>
      </c>
      <c r="AJ151" s="74" t="s">
        <v>41</v>
      </c>
      <c r="AK151" s="74" t="s">
        <v>48</v>
      </c>
      <c r="AL151" s="74" t="s">
        <v>47</v>
      </c>
      <c r="AM151" s="74" t="s">
        <v>48</v>
      </c>
      <c r="AN151" s="74" t="s">
        <v>47</v>
      </c>
      <c r="AO151" s="74" t="s">
        <v>47</v>
      </c>
    </row>
    <row r="152">
      <c r="A152" s="74" t="s">
        <v>62</v>
      </c>
      <c r="B152" s="74" t="s">
        <v>30</v>
      </c>
      <c r="C152" s="74">
        <f>if('Copy of Raw'!B152="below 18",1,IF('Copy of Raw'!B152="18-25",1,2))</f>
        <v>1</v>
      </c>
      <c r="D152" s="74" t="s">
        <v>31</v>
      </c>
      <c r="E152" s="74">
        <f t="shared" si="1"/>
        <v>1</v>
      </c>
      <c r="F152" s="74" t="s">
        <v>50</v>
      </c>
      <c r="G152" s="74" t="s">
        <v>55</v>
      </c>
      <c r="H152" s="74" t="s">
        <v>34</v>
      </c>
      <c r="I152" s="74" t="s">
        <v>35</v>
      </c>
      <c r="J152" s="73">
        <v>2.0</v>
      </c>
      <c r="K152" s="74">
        <f t="shared" si="2"/>
        <v>1</v>
      </c>
      <c r="L152" s="74" t="s">
        <v>78</v>
      </c>
      <c r="M152" s="74">
        <f t="shared" si="3"/>
        <v>2</v>
      </c>
      <c r="N152" s="74" t="s">
        <v>105</v>
      </c>
      <c r="O152" s="74" t="s">
        <v>465</v>
      </c>
      <c r="P152" s="74" t="s">
        <v>71</v>
      </c>
      <c r="Q152" s="74" t="s">
        <v>221</v>
      </c>
      <c r="R152" s="74" t="s">
        <v>41</v>
      </c>
      <c r="S152" s="74"/>
      <c r="T152" s="74" t="s">
        <v>42</v>
      </c>
      <c r="U152" s="74" t="s">
        <v>83</v>
      </c>
      <c r="V152" s="74" t="s">
        <v>74</v>
      </c>
      <c r="W152" s="74" t="s">
        <v>116</v>
      </c>
      <c r="X152" s="74">
        <f t="shared" si="19"/>
        <v>0</v>
      </c>
      <c r="Y152" s="74"/>
      <c r="Z152" s="74">
        <f t="shared" si="13"/>
        <v>0</v>
      </c>
      <c r="AA152" s="74"/>
      <c r="AB152" s="74"/>
      <c r="AC152" s="74"/>
      <c r="AD152" s="74"/>
      <c r="AE152" s="74"/>
      <c r="AF152" s="74"/>
      <c r="AG152" s="74"/>
      <c r="AH152" s="74"/>
      <c r="AI152" s="74"/>
      <c r="AJ152" s="74" t="s">
        <v>41</v>
      </c>
      <c r="AK152" s="74" t="s">
        <v>41</v>
      </c>
      <c r="AL152" s="74" t="s">
        <v>48</v>
      </c>
      <c r="AM152" s="74" t="s">
        <v>46</v>
      </c>
      <c r="AN152" s="74" t="s">
        <v>161</v>
      </c>
      <c r="AO152" s="74" t="s">
        <v>47</v>
      </c>
    </row>
    <row r="153">
      <c r="A153" s="74" t="s">
        <v>29</v>
      </c>
      <c r="B153" s="74" t="s">
        <v>30</v>
      </c>
      <c r="C153" s="74">
        <f>if('Copy of Raw'!B153="below 18",1,IF('Copy of Raw'!B153="18-25",1,2))</f>
        <v>1</v>
      </c>
      <c r="D153" s="74" t="s">
        <v>31</v>
      </c>
      <c r="E153" s="74">
        <f t="shared" si="1"/>
        <v>1</v>
      </c>
      <c r="F153" s="74" t="s">
        <v>50</v>
      </c>
      <c r="G153" s="74" t="s">
        <v>42</v>
      </c>
      <c r="H153" s="74" t="s">
        <v>34</v>
      </c>
      <c r="I153" s="74" t="s">
        <v>104</v>
      </c>
      <c r="J153" s="73">
        <v>1.0</v>
      </c>
      <c r="K153" s="74">
        <f t="shared" si="2"/>
        <v>2</v>
      </c>
      <c r="L153" s="74" t="s">
        <v>63</v>
      </c>
      <c r="M153" s="74">
        <f t="shared" si="3"/>
        <v>1</v>
      </c>
      <c r="N153" s="74" t="s">
        <v>86</v>
      </c>
      <c r="O153" s="74" t="s">
        <v>46</v>
      </c>
      <c r="P153" s="74" t="s">
        <v>148</v>
      </c>
      <c r="Q153" s="74" t="s">
        <v>311</v>
      </c>
      <c r="R153" s="74" t="s">
        <v>41</v>
      </c>
      <c r="S153" s="74"/>
      <c r="T153" s="74" t="s">
        <v>55</v>
      </c>
      <c r="U153" s="74" t="s">
        <v>56</v>
      </c>
      <c r="V153" s="74" t="s">
        <v>74</v>
      </c>
      <c r="W153" s="74" t="s">
        <v>68</v>
      </c>
      <c r="X153" s="74">
        <f t="shared" si="19"/>
        <v>1</v>
      </c>
      <c r="Y153" s="74"/>
      <c r="Z153" s="73">
        <v>1.0</v>
      </c>
      <c r="AA153" s="74"/>
      <c r="AB153" s="74"/>
      <c r="AC153" s="74"/>
      <c r="AD153" s="74"/>
      <c r="AE153" s="74"/>
      <c r="AF153" s="74"/>
      <c r="AG153" s="74"/>
      <c r="AH153" s="74"/>
      <c r="AI153" s="74"/>
      <c r="AJ153" s="74" t="s">
        <v>41</v>
      </c>
      <c r="AK153" s="74" t="s">
        <v>46</v>
      </c>
      <c r="AL153" s="74" t="s">
        <v>46</v>
      </c>
      <c r="AM153" s="74" t="s">
        <v>41</v>
      </c>
      <c r="AN153" s="74" t="s">
        <v>41</v>
      </c>
      <c r="AO153" s="74" t="s">
        <v>46</v>
      </c>
    </row>
    <row r="154">
      <c r="A154" s="74" t="s">
        <v>62</v>
      </c>
      <c r="B154" s="74" t="s">
        <v>30</v>
      </c>
      <c r="C154" s="74">
        <f>if('Copy of Raw'!B154="below 18",1,IF('Copy of Raw'!B154="18-25",1,2))</f>
        <v>1</v>
      </c>
      <c r="D154" s="74" t="s">
        <v>31</v>
      </c>
      <c r="E154" s="74">
        <f t="shared" si="1"/>
        <v>1</v>
      </c>
      <c r="F154" s="74" t="s">
        <v>50</v>
      </c>
      <c r="G154" s="74" t="s">
        <v>42</v>
      </c>
      <c r="H154" s="74" t="s">
        <v>34</v>
      </c>
      <c r="I154" s="74" t="s">
        <v>51</v>
      </c>
      <c r="J154" s="73">
        <v>2.0</v>
      </c>
      <c r="K154" s="74">
        <f t="shared" si="2"/>
        <v>1</v>
      </c>
      <c r="L154" s="74" t="s">
        <v>36</v>
      </c>
      <c r="M154" s="74">
        <f t="shared" si="3"/>
        <v>1</v>
      </c>
      <c r="N154" s="74" t="s">
        <v>37</v>
      </c>
      <c r="O154" s="74" t="s">
        <v>468</v>
      </c>
      <c r="P154" s="74" t="s">
        <v>126</v>
      </c>
      <c r="Q154" s="74" t="s">
        <v>190</v>
      </c>
      <c r="R154" s="74" t="s">
        <v>41</v>
      </c>
      <c r="S154" s="74"/>
      <c r="T154" s="74" t="s">
        <v>209</v>
      </c>
      <c r="U154" s="74" t="s">
        <v>67</v>
      </c>
      <c r="V154" s="74" t="s">
        <v>44</v>
      </c>
      <c r="W154" s="74" t="s">
        <v>68</v>
      </c>
      <c r="X154" s="74">
        <f t="shared" si="19"/>
        <v>1</v>
      </c>
      <c r="Y154" s="74"/>
      <c r="Z154" s="74">
        <f t="shared" ref="Z154:Z262" si="21">if(Y154="4 times",1,IF(Y154="5 times",1,0))</f>
        <v>0</v>
      </c>
      <c r="AA154" s="74"/>
      <c r="AB154" s="74"/>
      <c r="AC154" s="74"/>
      <c r="AD154" s="74"/>
      <c r="AE154" s="74"/>
      <c r="AF154" s="74"/>
      <c r="AG154" s="74"/>
      <c r="AH154" s="74"/>
      <c r="AI154" s="74"/>
      <c r="AJ154" s="74" t="s">
        <v>41</v>
      </c>
      <c r="AK154" s="74" t="s">
        <v>41</v>
      </c>
      <c r="AL154" s="74" t="s">
        <v>41</v>
      </c>
      <c r="AM154" s="74" t="s">
        <v>41</v>
      </c>
      <c r="AN154" s="74" t="s">
        <v>41</v>
      </c>
      <c r="AO154" s="74" t="s">
        <v>41</v>
      </c>
    </row>
    <row r="155">
      <c r="A155" s="74" t="s">
        <v>62</v>
      </c>
      <c r="B155" s="74" t="s">
        <v>30</v>
      </c>
      <c r="C155" s="74">
        <f>if('Copy of Raw'!B155="below 18",1,IF('Copy of Raw'!B155="18-25",1,2))</f>
        <v>1</v>
      </c>
      <c r="D155" s="74" t="s">
        <v>31</v>
      </c>
      <c r="E155" s="74">
        <f t="shared" si="1"/>
        <v>1</v>
      </c>
      <c r="F155" s="74" t="s">
        <v>50</v>
      </c>
      <c r="G155" s="74" t="s">
        <v>55</v>
      </c>
      <c r="H155" s="74" t="s">
        <v>92</v>
      </c>
      <c r="I155" s="74" t="s">
        <v>51</v>
      </c>
      <c r="J155" s="73">
        <v>2.0</v>
      </c>
      <c r="K155" s="74">
        <f t="shared" si="2"/>
        <v>1</v>
      </c>
      <c r="L155" s="74" t="s">
        <v>36</v>
      </c>
      <c r="M155" s="74">
        <f t="shared" si="3"/>
        <v>1</v>
      </c>
      <c r="N155" s="74" t="s">
        <v>37</v>
      </c>
      <c r="O155" s="74" t="s">
        <v>470</v>
      </c>
      <c r="P155" s="74" t="s">
        <v>192</v>
      </c>
      <c r="Q155" s="74" t="s">
        <v>41</v>
      </c>
      <c r="R155" s="74" t="s">
        <v>41</v>
      </c>
      <c r="S155" s="74"/>
      <c r="T155" s="74" t="s">
        <v>55</v>
      </c>
      <c r="U155" s="74" t="s">
        <v>83</v>
      </c>
      <c r="V155" s="74" t="s">
        <v>74</v>
      </c>
      <c r="W155" s="74" t="s">
        <v>120</v>
      </c>
      <c r="X155" s="74">
        <f t="shared" si="19"/>
        <v>1</v>
      </c>
      <c r="Y155" s="74"/>
      <c r="Z155" s="74">
        <f t="shared" si="21"/>
        <v>0</v>
      </c>
      <c r="AA155" s="74"/>
      <c r="AB155" s="74"/>
      <c r="AC155" s="74"/>
      <c r="AD155" s="74"/>
      <c r="AE155" s="74"/>
      <c r="AF155" s="74"/>
      <c r="AG155" s="74"/>
      <c r="AH155" s="74"/>
      <c r="AI155" s="74"/>
      <c r="AJ155" s="74" t="s">
        <v>41</v>
      </c>
      <c r="AK155" s="74" t="s">
        <v>41</v>
      </c>
      <c r="AL155" s="74" t="s">
        <v>46</v>
      </c>
      <c r="AM155" s="74" t="s">
        <v>47</v>
      </c>
      <c r="AN155" s="74" t="s">
        <v>109</v>
      </c>
      <c r="AO155" s="74" t="s">
        <v>41</v>
      </c>
    </row>
    <row r="156" hidden="1">
      <c r="A156" s="74" t="s">
        <v>62</v>
      </c>
      <c r="B156" s="74" t="s">
        <v>30</v>
      </c>
      <c r="C156" s="74">
        <f>if('Copy of Raw'!B156="below 18",1,IF('Copy of Raw'!B156="18-25",1,2))</f>
        <v>1</v>
      </c>
      <c r="D156" s="74" t="s">
        <v>31</v>
      </c>
      <c r="E156" s="74">
        <f t="shared" si="1"/>
        <v>1</v>
      </c>
      <c r="F156" s="74" t="s">
        <v>50</v>
      </c>
      <c r="G156" s="74" t="s">
        <v>42</v>
      </c>
      <c r="H156" s="74" t="s">
        <v>34</v>
      </c>
      <c r="I156" s="74" t="s">
        <v>140</v>
      </c>
      <c r="J156" s="73">
        <v>2.0</v>
      </c>
      <c r="K156" s="74">
        <f t="shared" si="2"/>
        <v>2</v>
      </c>
      <c r="L156" s="74" t="s">
        <v>78</v>
      </c>
      <c r="M156" s="74">
        <f t="shared" si="3"/>
        <v>2</v>
      </c>
      <c r="N156" s="74" t="s">
        <v>105</v>
      </c>
      <c r="O156" s="74" t="s">
        <v>197</v>
      </c>
      <c r="P156" s="74" t="s">
        <v>348</v>
      </c>
      <c r="Q156" s="74" t="s">
        <v>102</v>
      </c>
      <c r="R156" s="74" t="s">
        <v>52</v>
      </c>
      <c r="S156" s="74"/>
      <c r="T156" s="74"/>
      <c r="U156" s="74"/>
      <c r="V156" s="74"/>
      <c r="W156" s="74"/>
      <c r="X156" s="74">
        <f t="shared" si="19"/>
        <v>0</v>
      </c>
      <c r="Y156" s="74" t="s">
        <v>42</v>
      </c>
      <c r="Z156" s="74">
        <f t="shared" si="21"/>
        <v>0</v>
      </c>
      <c r="AA156" s="74" t="s">
        <v>88</v>
      </c>
      <c r="AB156" s="74" t="s">
        <v>74</v>
      </c>
      <c r="AC156" s="74"/>
      <c r="AD156" s="74" t="s">
        <v>68</v>
      </c>
      <c r="AE156" s="74">
        <f>if(AD156="Go to another shop and look for your own brand",1,IF(AD156="Wait and delay the purchase till the brand is available",1,2))</f>
        <v>1</v>
      </c>
      <c r="AF156" s="74"/>
      <c r="AG156" s="74"/>
      <c r="AH156" s="74"/>
      <c r="AI156" s="74"/>
      <c r="AJ156" s="74" t="s">
        <v>48</v>
      </c>
      <c r="AK156" s="74" t="s">
        <v>48</v>
      </c>
      <c r="AL156" s="74" t="s">
        <v>48</v>
      </c>
      <c r="AM156" s="74" t="s">
        <v>48</v>
      </c>
      <c r="AN156" s="74" t="s">
        <v>47</v>
      </c>
      <c r="AO156" s="74" t="s">
        <v>48</v>
      </c>
    </row>
    <row r="157">
      <c r="A157" s="74" t="s">
        <v>62</v>
      </c>
      <c r="B157" s="74" t="s">
        <v>30</v>
      </c>
      <c r="C157" s="74">
        <f>if('Copy of Raw'!B157="below 18",1,IF('Copy of Raw'!B157="18-25",1,2))</f>
        <v>1</v>
      </c>
      <c r="D157" s="74" t="s">
        <v>31</v>
      </c>
      <c r="E157" s="74">
        <f t="shared" si="1"/>
        <v>1</v>
      </c>
      <c r="F157" s="74" t="s">
        <v>50</v>
      </c>
      <c r="G157" s="74" t="s">
        <v>42</v>
      </c>
      <c r="H157" s="74" t="s">
        <v>34</v>
      </c>
      <c r="I157" s="74" t="s">
        <v>51</v>
      </c>
      <c r="J157" s="73">
        <v>2.0</v>
      </c>
      <c r="K157" s="74">
        <f t="shared" si="2"/>
        <v>1</v>
      </c>
      <c r="L157" s="74" t="s">
        <v>36</v>
      </c>
      <c r="M157" s="74">
        <f t="shared" si="3"/>
        <v>1</v>
      </c>
      <c r="N157" s="74" t="s">
        <v>37</v>
      </c>
      <c r="O157" s="74" t="s">
        <v>243</v>
      </c>
      <c r="P157" s="74" t="s">
        <v>192</v>
      </c>
      <c r="Q157" s="74" t="s">
        <v>303</v>
      </c>
      <c r="R157" s="74" t="s">
        <v>47</v>
      </c>
      <c r="S157" s="74"/>
      <c r="T157" s="74"/>
      <c r="U157" s="74"/>
      <c r="V157" s="74"/>
      <c r="W157" s="74"/>
      <c r="X157" s="74">
        <f t="shared" si="19"/>
        <v>0</v>
      </c>
      <c r="Y157" s="74"/>
      <c r="Z157" s="74">
        <f t="shared" si="21"/>
        <v>0</v>
      </c>
      <c r="AA157" s="74"/>
      <c r="AB157" s="74"/>
      <c r="AC157" s="74"/>
      <c r="AD157" s="74"/>
      <c r="AE157" s="74"/>
      <c r="AF157" s="74" t="s">
        <v>55</v>
      </c>
      <c r="AG157" s="74" t="s">
        <v>56</v>
      </c>
      <c r="AH157" s="74" t="s">
        <v>44</v>
      </c>
      <c r="AI157" s="74" t="s">
        <v>45</v>
      </c>
      <c r="AJ157" s="74" t="s">
        <v>41</v>
      </c>
      <c r="AK157" s="74" t="s">
        <v>47</v>
      </c>
      <c r="AL157" s="74" t="s">
        <v>47</v>
      </c>
      <c r="AM157" s="74" t="s">
        <v>41</v>
      </c>
      <c r="AN157" s="74" t="s">
        <v>46</v>
      </c>
      <c r="AO157" s="74" t="s">
        <v>47</v>
      </c>
    </row>
    <row r="158" hidden="1">
      <c r="A158" s="74" t="s">
        <v>62</v>
      </c>
      <c r="B158" s="74" t="s">
        <v>100</v>
      </c>
      <c r="C158" s="74">
        <f>if('Copy of Raw'!B158="below 18",1,IF('Copy of Raw'!B158="18-25",1,2))</f>
        <v>2</v>
      </c>
      <c r="D158" s="74" t="s">
        <v>85</v>
      </c>
      <c r="E158" s="74">
        <f t="shared" si="1"/>
        <v>2</v>
      </c>
      <c r="F158" s="74" t="s">
        <v>192</v>
      </c>
      <c r="G158" s="74" t="s">
        <v>55</v>
      </c>
      <c r="H158" s="74" t="s">
        <v>34</v>
      </c>
      <c r="I158" s="74" t="s">
        <v>35</v>
      </c>
      <c r="J158" s="73">
        <v>2.0</v>
      </c>
      <c r="K158" s="74">
        <f t="shared" si="2"/>
        <v>1</v>
      </c>
      <c r="L158" s="74" t="s">
        <v>86</v>
      </c>
      <c r="M158" s="74">
        <f t="shared" si="3"/>
        <v>2</v>
      </c>
      <c r="N158" s="74" t="s">
        <v>105</v>
      </c>
      <c r="O158" s="74" t="s">
        <v>474</v>
      </c>
      <c r="P158" s="74" t="s">
        <v>192</v>
      </c>
      <c r="Q158" s="74" t="s">
        <v>66</v>
      </c>
      <c r="R158" s="74" t="s">
        <v>52</v>
      </c>
      <c r="S158" s="74"/>
      <c r="T158" s="74"/>
      <c r="U158" s="74"/>
      <c r="V158" s="74"/>
      <c r="W158" s="74"/>
      <c r="X158" s="74">
        <f t="shared" si="19"/>
        <v>0</v>
      </c>
      <c r="Y158" s="74" t="s">
        <v>42</v>
      </c>
      <c r="Z158" s="74">
        <f t="shared" si="21"/>
        <v>0</v>
      </c>
      <c r="AA158" s="74" t="s">
        <v>88</v>
      </c>
      <c r="AB158" s="74" t="s">
        <v>74</v>
      </c>
      <c r="AC158" s="74"/>
      <c r="AD158" s="74" t="s">
        <v>45</v>
      </c>
      <c r="AE158" s="74">
        <f t="shared" ref="AE158:AE161" si="22">if(AD158="Go to another shop and look for your own brand",1,IF(AD158="Wait and delay the purchase till the brand is available",1,2))</f>
        <v>2</v>
      </c>
      <c r="AF158" s="74"/>
      <c r="AG158" s="74"/>
      <c r="AH158" s="74"/>
      <c r="AI158" s="74"/>
      <c r="AJ158" s="74" t="s">
        <v>48</v>
      </c>
      <c r="AK158" s="74" t="s">
        <v>48</v>
      </c>
      <c r="AL158" s="74" t="s">
        <v>48</v>
      </c>
      <c r="AM158" s="74" t="s">
        <v>48</v>
      </c>
      <c r="AN158" s="74" t="s">
        <v>48</v>
      </c>
      <c r="AO158" s="74" t="s">
        <v>48</v>
      </c>
    </row>
    <row r="159">
      <c r="A159" s="74" t="s">
        <v>62</v>
      </c>
      <c r="B159" s="74" t="s">
        <v>30</v>
      </c>
      <c r="C159" s="74">
        <f>if('Copy of Raw'!B159="below 18",1,IF('Copy of Raw'!B159="18-25",1,2))</f>
        <v>1</v>
      </c>
      <c r="D159" s="74" t="s">
        <v>192</v>
      </c>
      <c r="E159" s="74">
        <f t="shared" si="1"/>
        <v>2</v>
      </c>
      <c r="F159" s="74" t="s">
        <v>50</v>
      </c>
      <c r="G159" s="74" t="s">
        <v>33</v>
      </c>
      <c r="H159" s="74" t="s">
        <v>34</v>
      </c>
      <c r="I159" s="74" t="s">
        <v>104</v>
      </c>
      <c r="J159" s="73">
        <v>2.0</v>
      </c>
      <c r="K159" s="74">
        <f t="shared" si="2"/>
        <v>2</v>
      </c>
      <c r="L159" s="74" t="s">
        <v>36</v>
      </c>
      <c r="M159" s="74">
        <f t="shared" si="3"/>
        <v>1</v>
      </c>
      <c r="N159" s="74" t="s">
        <v>37</v>
      </c>
      <c r="O159" s="74" t="s">
        <v>47</v>
      </c>
      <c r="P159" s="74" t="s">
        <v>131</v>
      </c>
      <c r="Q159" s="74" t="s">
        <v>476</v>
      </c>
      <c r="R159" s="74" t="s">
        <v>52</v>
      </c>
      <c r="S159" s="74"/>
      <c r="T159" s="74"/>
      <c r="U159" s="74"/>
      <c r="V159" s="74"/>
      <c r="W159" s="74"/>
      <c r="X159" s="74">
        <f t="shared" si="19"/>
        <v>0</v>
      </c>
      <c r="Y159" s="74" t="s">
        <v>77</v>
      </c>
      <c r="Z159" s="74">
        <f t="shared" si="21"/>
        <v>0</v>
      </c>
      <c r="AA159" s="74" t="s">
        <v>67</v>
      </c>
      <c r="AB159" s="74" t="s">
        <v>44</v>
      </c>
      <c r="AC159" s="74"/>
      <c r="AD159" s="74" t="s">
        <v>68</v>
      </c>
      <c r="AE159" s="74">
        <f t="shared" si="22"/>
        <v>1</v>
      </c>
      <c r="AF159" s="74"/>
      <c r="AG159" s="74"/>
      <c r="AH159" s="74"/>
      <c r="AI159" s="74"/>
      <c r="AJ159" s="74" t="s">
        <v>75</v>
      </c>
      <c r="AK159" s="74" t="s">
        <v>128</v>
      </c>
      <c r="AL159" s="74" t="s">
        <v>57</v>
      </c>
      <c r="AM159" s="74" t="s">
        <v>75</v>
      </c>
      <c r="AN159" s="74" t="s">
        <v>57</v>
      </c>
      <c r="AO159" s="74" t="s">
        <v>129</v>
      </c>
    </row>
    <row r="160" hidden="1">
      <c r="A160" s="74" t="s">
        <v>62</v>
      </c>
      <c r="B160" s="74" t="s">
        <v>30</v>
      </c>
      <c r="C160" s="74">
        <f>if('Copy of Raw'!B160="below 18",1,IF('Copy of Raw'!B160="18-25",1,2))</f>
        <v>1</v>
      </c>
      <c r="D160" s="74" t="s">
        <v>31</v>
      </c>
      <c r="E160" s="74">
        <f t="shared" si="1"/>
        <v>1</v>
      </c>
      <c r="F160" s="74" t="s">
        <v>32</v>
      </c>
      <c r="G160" s="74" t="s">
        <v>55</v>
      </c>
      <c r="H160" s="74" t="s">
        <v>34</v>
      </c>
      <c r="I160" s="74" t="s">
        <v>35</v>
      </c>
      <c r="J160" s="73">
        <v>2.0</v>
      </c>
      <c r="K160" s="74">
        <f t="shared" si="2"/>
        <v>1</v>
      </c>
      <c r="L160" s="74" t="s">
        <v>78</v>
      </c>
      <c r="M160" s="74">
        <f t="shared" si="3"/>
        <v>2</v>
      </c>
      <c r="N160" s="74" t="s">
        <v>105</v>
      </c>
      <c r="O160" s="74" t="s">
        <v>146</v>
      </c>
      <c r="P160" s="74" t="s">
        <v>126</v>
      </c>
      <c r="Q160" s="74" t="s">
        <v>135</v>
      </c>
      <c r="R160" s="74" t="s">
        <v>52</v>
      </c>
      <c r="S160" s="74"/>
      <c r="T160" s="74"/>
      <c r="U160" s="74"/>
      <c r="V160" s="74"/>
      <c r="W160" s="74"/>
      <c r="X160" s="74">
        <f t="shared" si="19"/>
        <v>0</v>
      </c>
      <c r="Y160" s="74" t="s">
        <v>55</v>
      </c>
      <c r="Z160" s="74">
        <f t="shared" si="21"/>
        <v>0</v>
      </c>
      <c r="AA160" s="74" t="s">
        <v>88</v>
      </c>
      <c r="AB160" s="74" t="s">
        <v>74</v>
      </c>
      <c r="AC160" s="74"/>
      <c r="AD160" s="74" t="s">
        <v>68</v>
      </c>
      <c r="AE160" s="74">
        <f t="shared" si="22"/>
        <v>1</v>
      </c>
      <c r="AF160" s="74"/>
      <c r="AG160" s="74"/>
      <c r="AH160" s="74"/>
      <c r="AI160" s="74"/>
      <c r="AJ160" s="74" t="s">
        <v>48</v>
      </c>
      <c r="AK160" s="74" t="s">
        <v>48</v>
      </c>
      <c r="AL160" s="74" t="s">
        <v>47</v>
      </c>
      <c r="AM160" s="74" t="s">
        <v>41</v>
      </c>
      <c r="AN160" s="74" t="s">
        <v>41</v>
      </c>
      <c r="AO160" s="74" t="s">
        <v>58</v>
      </c>
    </row>
    <row r="161" hidden="1">
      <c r="A161" s="74" t="s">
        <v>62</v>
      </c>
      <c r="B161" s="74" t="s">
        <v>30</v>
      </c>
      <c r="C161" s="74">
        <f>if('Copy of Raw'!B161="below 18",1,IF('Copy of Raw'!B161="18-25",1,2))</f>
        <v>1</v>
      </c>
      <c r="D161" s="74" t="s">
        <v>31</v>
      </c>
      <c r="E161" s="74">
        <f t="shared" si="1"/>
        <v>1</v>
      </c>
      <c r="F161" s="74" t="s">
        <v>50</v>
      </c>
      <c r="G161" s="74" t="s">
        <v>55</v>
      </c>
      <c r="H161" s="74" t="s">
        <v>34</v>
      </c>
      <c r="I161" s="74" t="s">
        <v>35</v>
      </c>
      <c r="J161" s="73">
        <v>2.0</v>
      </c>
      <c r="K161" s="74">
        <f t="shared" si="2"/>
        <v>1</v>
      </c>
      <c r="L161" s="74" t="s">
        <v>63</v>
      </c>
      <c r="M161" s="74">
        <f t="shared" si="3"/>
        <v>1</v>
      </c>
      <c r="N161" s="74" t="s">
        <v>64</v>
      </c>
      <c r="O161" s="74" t="s">
        <v>479</v>
      </c>
      <c r="P161" s="74" t="s">
        <v>480</v>
      </c>
      <c r="Q161" s="74" t="s">
        <v>160</v>
      </c>
      <c r="R161" s="74" t="s">
        <v>52</v>
      </c>
      <c r="S161" s="74"/>
      <c r="T161" s="74"/>
      <c r="U161" s="74"/>
      <c r="V161" s="74"/>
      <c r="W161" s="74"/>
      <c r="X161" s="74">
        <f t="shared" si="19"/>
        <v>0</v>
      </c>
      <c r="Y161" s="74" t="s">
        <v>82</v>
      </c>
      <c r="Z161" s="74">
        <f t="shared" si="21"/>
        <v>1</v>
      </c>
      <c r="AA161" s="74" t="s">
        <v>43</v>
      </c>
      <c r="AB161" s="74" t="s">
        <v>44</v>
      </c>
      <c r="AC161" s="74"/>
      <c r="AD161" s="74" t="s">
        <v>68</v>
      </c>
      <c r="AE161" s="74">
        <f t="shared" si="22"/>
        <v>1</v>
      </c>
      <c r="AF161" s="74"/>
      <c r="AG161" s="74"/>
      <c r="AH161" s="74"/>
      <c r="AI161" s="74"/>
      <c r="AJ161" s="74" t="s">
        <v>48</v>
      </c>
      <c r="AK161" s="74" t="s">
        <v>48</v>
      </c>
      <c r="AL161" s="74" t="s">
        <v>46</v>
      </c>
      <c r="AM161" s="74" t="s">
        <v>48</v>
      </c>
      <c r="AN161" s="74" t="s">
        <v>48</v>
      </c>
      <c r="AO161" s="74" t="s">
        <v>48</v>
      </c>
    </row>
    <row r="162">
      <c r="A162" s="74" t="s">
        <v>29</v>
      </c>
      <c r="B162" s="74" t="s">
        <v>30</v>
      </c>
      <c r="C162" s="74">
        <f>if('Copy of Raw'!B162="below 18",1,IF('Copy of Raw'!B162="18-25",1,2))</f>
        <v>1</v>
      </c>
      <c r="D162" s="74" t="s">
        <v>31</v>
      </c>
      <c r="E162" s="74">
        <f t="shared" si="1"/>
        <v>1</v>
      </c>
      <c r="F162" s="74" t="s">
        <v>50</v>
      </c>
      <c r="G162" s="74" t="s">
        <v>55</v>
      </c>
      <c r="H162" s="74" t="s">
        <v>34</v>
      </c>
      <c r="I162" s="74" t="s">
        <v>35</v>
      </c>
      <c r="J162" s="73">
        <v>1.0</v>
      </c>
      <c r="K162" s="74">
        <f t="shared" si="2"/>
        <v>1</v>
      </c>
      <c r="L162" s="74" t="s">
        <v>78</v>
      </c>
      <c r="M162" s="74">
        <f t="shared" si="3"/>
        <v>2</v>
      </c>
      <c r="N162" s="74" t="s">
        <v>105</v>
      </c>
      <c r="O162" s="74" t="s">
        <v>46</v>
      </c>
      <c r="P162" s="74" t="s">
        <v>181</v>
      </c>
      <c r="Q162" s="74" t="s">
        <v>482</v>
      </c>
      <c r="R162" s="74" t="s">
        <v>41</v>
      </c>
      <c r="S162" s="74"/>
      <c r="T162" s="74" t="s">
        <v>42</v>
      </c>
      <c r="U162" s="74" t="s">
        <v>67</v>
      </c>
      <c r="V162" s="74" t="s">
        <v>44</v>
      </c>
      <c r="W162" s="74" t="s">
        <v>68</v>
      </c>
      <c r="X162" s="74">
        <f t="shared" si="19"/>
        <v>1</v>
      </c>
      <c r="Y162" s="74"/>
      <c r="Z162" s="74">
        <f t="shared" si="21"/>
        <v>0</v>
      </c>
      <c r="AA162" s="74"/>
      <c r="AB162" s="74"/>
      <c r="AC162" s="74"/>
      <c r="AD162" s="74"/>
      <c r="AE162" s="74"/>
      <c r="AF162" s="74"/>
      <c r="AG162" s="74"/>
      <c r="AH162" s="74"/>
      <c r="AI162" s="74"/>
      <c r="AJ162" s="74" t="s">
        <v>41</v>
      </c>
      <c r="AK162" s="74" t="s">
        <v>46</v>
      </c>
      <c r="AL162" s="74" t="s">
        <v>46</v>
      </c>
      <c r="AM162" s="74" t="s">
        <v>46</v>
      </c>
      <c r="AN162" s="74" t="s">
        <v>46</v>
      </c>
      <c r="AO162" s="74" t="s">
        <v>46</v>
      </c>
    </row>
    <row r="163" hidden="1">
      <c r="A163" s="74" t="s">
        <v>29</v>
      </c>
      <c r="B163" s="74" t="s">
        <v>179</v>
      </c>
      <c r="C163" s="74">
        <f>if('Copy of Raw'!B163="below 18",1,IF('Copy of Raw'!B163="18-25",1,2))</f>
        <v>2</v>
      </c>
      <c r="D163" s="74" t="s">
        <v>180</v>
      </c>
      <c r="E163" s="74">
        <f t="shared" si="1"/>
        <v>2</v>
      </c>
      <c r="F163" s="74" t="s">
        <v>50</v>
      </c>
      <c r="G163" s="74" t="s">
        <v>55</v>
      </c>
      <c r="H163" s="74" t="s">
        <v>92</v>
      </c>
      <c r="I163" s="74" t="s">
        <v>140</v>
      </c>
      <c r="J163" s="73">
        <v>1.0</v>
      </c>
      <c r="K163" s="74">
        <f t="shared" si="2"/>
        <v>2</v>
      </c>
      <c r="L163" s="74" t="s">
        <v>63</v>
      </c>
      <c r="M163" s="74">
        <f t="shared" si="3"/>
        <v>1</v>
      </c>
      <c r="N163" s="74" t="s">
        <v>64</v>
      </c>
      <c r="O163" s="74" t="s">
        <v>231</v>
      </c>
      <c r="P163" s="74" t="s">
        <v>454</v>
      </c>
      <c r="Q163" s="74" t="s">
        <v>455</v>
      </c>
      <c r="R163" s="74" t="s">
        <v>52</v>
      </c>
      <c r="S163" s="74"/>
      <c r="T163" s="74"/>
      <c r="U163" s="74"/>
      <c r="V163" s="74"/>
      <c r="W163" s="74"/>
      <c r="X163" s="74">
        <f t="shared" si="19"/>
        <v>0</v>
      </c>
      <c r="Y163" s="74" t="s">
        <v>209</v>
      </c>
      <c r="Z163" s="74">
        <f t="shared" si="21"/>
        <v>1</v>
      </c>
      <c r="AA163" s="74" t="s">
        <v>73</v>
      </c>
      <c r="AB163" s="74" t="s">
        <v>74</v>
      </c>
      <c r="AC163" s="74"/>
      <c r="AD163" s="74" t="s">
        <v>116</v>
      </c>
      <c r="AE163" s="74">
        <f t="shared" ref="AE163:AE164" si="23">if(AD163="Go to another shop and look for your own brand",1,IF(AD163="Wait and delay the purchase till the brand is available",1,2))</f>
        <v>2</v>
      </c>
      <c r="AF163" s="74"/>
      <c r="AG163" s="74"/>
      <c r="AH163" s="74"/>
      <c r="AI163" s="74"/>
      <c r="AJ163" s="74" t="s">
        <v>48</v>
      </c>
      <c r="AK163" s="74" t="s">
        <v>48</v>
      </c>
      <c r="AL163" s="74" t="s">
        <v>48</v>
      </c>
      <c r="AM163" s="74" t="s">
        <v>48</v>
      </c>
      <c r="AN163" s="74" t="s">
        <v>48</v>
      </c>
      <c r="AO163" s="74" t="s">
        <v>48</v>
      </c>
    </row>
    <row r="164" hidden="1">
      <c r="A164" s="74" t="s">
        <v>62</v>
      </c>
      <c r="B164" s="74" t="s">
        <v>100</v>
      </c>
      <c r="C164" s="74">
        <f>if('Copy of Raw'!B164="below 18",1,IF('Copy of Raw'!B164="18-25",1,2))</f>
        <v>2</v>
      </c>
      <c r="D164" s="74" t="s">
        <v>85</v>
      </c>
      <c r="E164" s="74">
        <f t="shared" si="1"/>
        <v>2</v>
      </c>
      <c r="F164" s="74" t="s">
        <v>32</v>
      </c>
      <c r="G164" s="74" t="s">
        <v>55</v>
      </c>
      <c r="H164" s="74" t="s">
        <v>34</v>
      </c>
      <c r="I164" s="74" t="s">
        <v>35</v>
      </c>
      <c r="J164" s="73">
        <v>2.0</v>
      </c>
      <c r="K164" s="74">
        <f t="shared" si="2"/>
        <v>1</v>
      </c>
      <c r="L164" s="74" t="s">
        <v>36</v>
      </c>
      <c r="M164" s="74">
        <f t="shared" si="3"/>
        <v>1</v>
      </c>
      <c r="N164" s="74" t="s">
        <v>105</v>
      </c>
      <c r="O164" s="74" t="s">
        <v>484</v>
      </c>
      <c r="P164" s="74" t="s">
        <v>485</v>
      </c>
      <c r="Q164" s="74" t="s">
        <v>385</v>
      </c>
      <c r="R164" s="74" t="s">
        <v>52</v>
      </c>
      <c r="S164" s="74"/>
      <c r="T164" s="74"/>
      <c r="U164" s="74"/>
      <c r="V164" s="74"/>
      <c r="W164" s="74"/>
      <c r="X164" s="74">
        <f t="shared" si="19"/>
        <v>0</v>
      </c>
      <c r="Y164" s="74" t="s">
        <v>77</v>
      </c>
      <c r="Z164" s="74">
        <f t="shared" si="21"/>
        <v>0</v>
      </c>
      <c r="AA164" s="74" t="s">
        <v>73</v>
      </c>
      <c r="AB164" s="74" t="s">
        <v>74</v>
      </c>
      <c r="AC164" s="74"/>
      <c r="AD164" s="74" t="s">
        <v>45</v>
      </c>
      <c r="AE164" s="74">
        <f t="shared" si="23"/>
        <v>2</v>
      </c>
      <c r="AF164" s="74"/>
      <c r="AG164" s="74"/>
      <c r="AH164" s="74"/>
      <c r="AI164" s="74"/>
      <c r="AJ164" s="74" t="s">
        <v>48</v>
      </c>
      <c r="AK164" s="74" t="s">
        <v>48</v>
      </c>
      <c r="AL164" s="74" t="s">
        <v>48</v>
      </c>
      <c r="AM164" s="74" t="s">
        <v>48</v>
      </c>
      <c r="AN164" s="74" t="s">
        <v>48</v>
      </c>
      <c r="AO164" s="74" t="s">
        <v>48</v>
      </c>
    </row>
    <row r="165">
      <c r="A165" s="74" t="s">
        <v>29</v>
      </c>
      <c r="B165" s="74" t="s">
        <v>287</v>
      </c>
      <c r="C165" s="74">
        <f>if('Copy of Raw'!B165="below 18",1,IF('Copy of Raw'!B165="18-25",1,2))</f>
        <v>2</v>
      </c>
      <c r="D165" s="74" t="s">
        <v>192</v>
      </c>
      <c r="E165" s="74">
        <f t="shared" si="1"/>
        <v>2</v>
      </c>
      <c r="F165" s="74" t="s">
        <v>32</v>
      </c>
      <c r="G165" s="74" t="s">
        <v>55</v>
      </c>
      <c r="H165" s="74" t="s">
        <v>92</v>
      </c>
      <c r="I165" s="74" t="s">
        <v>35</v>
      </c>
      <c r="J165" s="73">
        <v>1.0</v>
      </c>
      <c r="K165" s="74">
        <f t="shared" si="2"/>
        <v>1</v>
      </c>
      <c r="L165" s="74" t="s">
        <v>86</v>
      </c>
      <c r="M165" s="74">
        <f t="shared" si="3"/>
        <v>2</v>
      </c>
      <c r="N165" s="74" t="s">
        <v>37</v>
      </c>
      <c r="O165" s="74" t="s">
        <v>46</v>
      </c>
      <c r="P165" s="74" t="s">
        <v>486</v>
      </c>
      <c r="Q165" s="74" t="s">
        <v>487</v>
      </c>
      <c r="R165" s="74" t="s">
        <v>41</v>
      </c>
      <c r="S165" s="74"/>
      <c r="T165" s="74" t="s">
        <v>77</v>
      </c>
      <c r="U165" s="74" t="s">
        <v>56</v>
      </c>
      <c r="V165" s="74" t="s">
        <v>74</v>
      </c>
      <c r="W165" s="74" t="s">
        <v>120</v>
      </c>
      <c r="X165" s="74">
        <f t="shared" si="19"/>
        <v>1</v>
      </c>
      <c r="Y165" s="74"/>
      <c r="Z165" s="74">
        <f t="shared" si="21"/>
        <v>0</v>
      </c>
      <c r="AA165" s="74"/>
      <c r="AB165" s="74"/>
      <c r="AC165" s="74"/>
      <c r="AD165" s="74"/>
      <c r="AE165" s="74"/>
      <c r="AF165" s="74"/>
      <c r="AG165" s="74"/>
      <c r="AH165" s="74"/>
      <c r="AI165" s="74"/>
      <c r="AJ165" s="74" t="s">
        <v>41</v>
      </c>
      <c r="AK165" s="74" t="s">
        <v>129</v>
      </c>
      <c r="AL165" s="74" t="s">
        <v>150</v>
      </c>
      <c r="AM165" s="74" t="s">
        <v>488</v>
      </c>
      <c r="AN165" s="74" t="s">
        <v>129</v>
      </c>
      <c r="AO165" s="74" t="s">
        <v>41</v>
      </c>
    </row>
    <row r="166">
      <c r="A166" s="74" t="s">
        <v>62</v>
      </c>
      <c r="B166" s="74" t="s">
        <v>30</v>
      </c>
      <c r="C166" s="74">
        <f>if('Copy of Raw'!B166="below 18",1,IF('Copy of Raw'!B166="18-25",1,2))</f>
        <v>1</v>
      </c>
      <c r="D166" s="74" t="s">
        <v>31</v>
      </c>
      <c r="E166" s="74">
        <f t="shared" si="1"/>
        <v>1</v>
      </c>
      <c r="F166" s="74" t="s">
        <v>50</v>
      </c>
      <c r="G166" s="74" t="s">
        <v>55</v>
      </c>
      <c r="H166" s="74" t="s">
        <v>34</v>
      </c>
      <c r="I166" s="74" t="s">
        <v>35</v>
      </c>
      <c r="J166" s="73">
        <v>2.0</v>
      </c>
      <c r="K166" s="74">
        <f t="shared" si="2"/>
        <v>1</v>
      </c>
      <c r="L166" s="74" t="s">
        <v>78</v>
      </c>
      <c r="M166" s="74">
        <f t="shared" si="3"/>
        <v>2</v>
      </c>
      <c r="N166" s="74" t="s">
        <v>105</v>
      </c>
      <c r="O166" s="74" t="s">
        <v>490</v>
      </c>
      <c r="P166" s="74" t="s">
        <v>131</v>
      </c>
      <c r="Q166" s="74" t="s">
        <v>41</v>
      </c>
      <c r="R166" s="74" t="s">
        <v>41</v>
      </c>
      <c r="S166" s="74"/>
      <c r="T166" s="74" t="s">
        <v>55</v>
      </c>
      <c r="U166" s="74" t="s">
        <v>83</v>
      </c>
      <c r="V166" s="74" t="s">
        <v>74</v>
      </c>
      <c r="W166" s="74" t="s">
        <v>68</v>
      </c>
      <c r="X166" s="74">
        <f t="shared" si="19"/>
        <v>1</v>
      </c>
      <c r="Y166" s="74"/>
      <c r="Z166" s="74">
        <f t="shared" si="21"/>
        <v>0</v>
      </c>
      <c r="AA166" s="74"/>
      <c r="AB166" s="74"/>
      <c r="AC166" s="74"/>
      <c r="AD166" s="74"/>
      <c r="AE166" s="74"/>
      <c r="AF166" s="74"/>
      <c r="AG166" s="74"/>
      <c r="AH166" s="74"/>
      <c r="AI166" s="74"/>
      <c r="AJ166" s="74" t="s">
        <v>41</v>
      </c>
      <c r="AK166" s="74" t="s">
        <v>41</v>
      </c>
      <c r="AL166" s="74" t="s">
        <v>41</v>
      </c>
      <c r="AM166" s="74" t="s">
        <v>41</v>
      </c>
      <c r="AN166" s="74" t="s">
        <v>41</v>
      </c>
      <c r="AO166" s="74" t="s">
        <v>41</v>
      </c>
    </row>
    <row r="167">
      <c r="A167" s="74" t="s">
        <v>62</v>
      </c>
      <c r="B167" s="74" t="s">
        <v>287</v>
      </c>
      <c r="C167" s="74">
        <f>if('Copy of Raw'!B167="below 18",1,IF('Copy of Raw'!B167="18-25",1,2))</f>
        <v>2</v>
      </c>
      <c r="D167" s="74" t="s">
        <v>192</v>
      </c>
      <c r="E167" s="74">
        <f t="shared" si="1"/>
        <v>2</v>
      </c>
      <c r="F167" s="74" t="s">
        <v>32</v>
      </c>
      <c r="G167" s="74" t="s">
        <v>55</v>
      </c>
      <c r="H167" s="74" t="s">
        <v>92</v>
      </c>
      <c r="I167" s="74" t="s">
        <v>35</v>
      </c>
      <c r="J167" s="73">
        <v>2.0</v>
      </c>
      <c r="K167" s="74">
        <f t="shared" si="2"/>
        <v>1</v>
      </c>
      <c r="L167" s="74" t="s">
        <v>86</v>
      </c>
      <c r="M167" s="74">
        <f t="shared" si="3"/>
        <v>2</v>
      </c>
      <c r="N167" s="74" t="s">
        <v>105</v>
      </c>
      <c r="O167" s="74" t="s">
        <v>474</v>
      </c>
      <c r="P167" s="74" t="s">
        <v>169</v>
      </c>
      <c r="Q167" s="74" t="s">
        <v>169</v>
      </c>
      <c r="R167" s="74" t="s">
        <v>41</v>
      </c>
      <c r="S167" s="74"/>
      <c r="T167" s="74" t="s">
        <v>55</v>
      </c>
      <c r="U167" s="74" t="s">
        <v>67</v>
      </c>
      <c r="V167" s="74" t="s">
        <v>74</v>
      </c>
      <c r="W167" s="74" t="s">
        <v>116</v>
      </c>
      <c r="X167" s="74">
        <f t="shared" si="19"/>
        <v>0</v>
      </c>
      <c r="Y167" s="74"/>
      <c r="Z167" s="74">
        <f t="shared" si="21"/>
        <v>0</v>
      </c>
      <c r="AA167" s="74"/>
      <c r="AB167" s="74"/>
      <c r="AC167" s="74"/>
      <c r="AD167" s="74"/>
      <c r="AE167" s="74"/>
      <c r="AF167" s="74"/>
      <c r="AG167" s="74"/>
      <c r="AH167" s="74"/>
      <c r="AI167" s="74"/>
      <c r="AJ167" s="74" t="s">
        <v>41</v>
      </c>
      <c r="AK167" s="74" t="s">
        <v>41</v>
      </c>
      <c r="AL167" s="74" t="s">
        <v>41</v>
      </c>
      <c r="AM167" s="74" t="s">
        <v>41</v>
      </c>
      <c r="AN167" s="74" t="s">
        <v>41</v>
      </c>
      <c r="AO167" s="74" t="s">
        <v>41</v>
      </c>
    </row>
    <row r="168" hidden="1">
      <c r="A168" s="74" t="s">
        <v>29</v>
      </c>
      <c r="B168" s="74" t="s">
        <v>30</v>
      </c>
      <c r="C168" s="74">
        <f>if('Copy of Raw'!B168="below 18",1,IF('Copy of Raw'!B168="18-25",1,2))</f>
        <v>1</v>
      </c>
      <c r="D168" s="74" t="s">
        <v>31</v>
      </c>
      <c r="E168" s="74">
        <f t="shared" si="1"/>
        <v>1</v>
      </c>
      <c r="F168" s="74" t="s">
        <v>50</v>
      </c>
      <c r="G168" s="74" t="s">
        <v>42</v>
      </c>
      <c r="H168" s="74" t="s">
        <v>34</v>
      </c>
      <c r="I168" s="74" t="s">
        <v>51</v>
      </c>
      <c r="J168" s="73">
        <v>1.0</v>
      </c>
      <c r="K168" s="74">
        <f t="shared" si="2"/>
        <v>1</v>
      </c>
      <c r="L168" s="74" t="s">
        <v>36</v>
      </c>
      <c r="M168" s="74">
        <f t="shared" si="3"/>
        <v>1</v>
      </c>
      <c r="N168" s="74" t="s">
        <v>64</v>
      </c>
      <c r="O168" s="74" t="s">
        <v>46</v>
      </c>
      <c r="P168" s="74" t="s">
        <v>46</v>
      </c>
      <c r="Q168" s="74" t="s">
        <v>41</v>
      </c>
      <c r="R168" s="74" t="s">
        <v>41</v>
      </c>
      <c r="S168" s="74"/>
      <c r="T168" s="74" t="s">
        <v>42</v>
      </c>
      <c r="U168" s="74" t="s">
        <v>83</v>
      </c>
      <c r="V168" s="74" t="s">
        <v>44</v>
      </c>
      <c r="W168" s="74" t="s">
        <v>45</v>
      </c>
      <c r="X168" s="74">
        <f t="shared" si="19"/>
        <v>0</v>
      </c>
      <c r="Y168" s="74"/>
      <c r="Z168" s="74">
        <f t="shared" si="21"/>
        <v>0</v>
      </c>
      <c r="AA168" s="74"/>
      <c r="AB168" s="74"/>
      <c r="AC168" s="74"/>
      <c r="AD168" s="74"/>
      <c r="AE168" s="74"/>
      <c r="AF168" s="74"/>
      <c r="AG168" s="74"/>
      <c r="AH168" s="74"/>
      <c r="AI168" s="74"/>
      <c r="AJ168" s="74" t="s">
        <v>48</v>
      </c>
      <c r="AK168" s="74" t="s">
        <v>47</v>
      </c>
      <c r="AL168" s="74" t="s">
        <v>47</v>
      </c>
      <c r="AM168" s="74" t="s">
        <v>48</v>
      </c>
      <c r="AN168" s="74" t="s">
        <v>47</v>
      </c>
      <c r="AO168" s="74" t="s">
        <v>48</v>
      </c>
    </row>
    <row r="169">
      <c r="A169" s="74" t="s">
        <v>29</v>
      </c>
      <c r="B169" s="74" t="s">
        <v>30</v>
      </c>
      <c r="C169" s="74">
        <f>if('Copy of Raw'!B169="below 18",1,IF('Copy of Raw'!B169="18-25",1,2))</f>
        <v>1</v>
      </c>
      <c r="D169" s="74" t="s">
        <v>31</v>
      </c>
      <c r="E169" s="74">
        <f t="shared" si="1"/>
        <v>1</v>
      </c>
      <c r="F169" s="74" t="s">
        <v>50</v>
      </c>
      <c r="G169" s="74" t="s">
        <v>33</v>
      </c>
      <c r="H169" s="74" t="s">
        <v>34</v>
      </c>
      <c r="I169" s="74" t="s">
        <v>35</v>
      </c>
      <c r="J169" s="73">
        <v>1.0</v>
      </c>
      <c r="K169" s="74">
        <f t="shared" si="2"/>
        <v>1</v>
      </c>
      <c r="L169" s="74" t="s">
        <v>36</v>
      </c>
      <c r="M169" s="74">
        <f t="shared" si="3"/>
        <v>1</v>
      </c>
      <c r="N169" s="74" t="s">
        <v>105</v>
      </c>
      <c r="O169" s="74" t="s">
        <v>493</v>
      </c>
      <c r="P169" s="74" t="s">
        <v>494</v>
      </c>
      <c r="Q169" s="74" t="s">
        <v>311</v>
      </c>
      <c r="R169" s="74" t="s">
        <v>41</v>
      </c>
      <c r="S169" s="74"/>
      <c r="T169" s="74" t="s">
        <v>209</v>
      </c>
      <c r="U169" s="74" t="s">
        <v>56</v>
      </c>
      <c r="V169" s="74" t="s">
        <v>44</v>
      </c>
      <c r="W169" s="74" t="s">
        <v>68</v>
      </c>
      <c r="X169" s="74">
        <f t="shared" si="19"/>
        <v>1</v>
      </c>
      <c r="Y169" s="74"/>
      <c r="Z169" s="74">
        <f t="shared" si="21"/>
        <v>0</v>
      </c>
      <c r="AA169" s="74"/>
      <c r="AB169" s="74"/>
      <c r="AC169" s="74"/>
      <c r="AD169" s="74"/>
      <c r="AE169" s="74"/>
      <c r="AF169" s="74"/>
      <c r="AG169" s="74"/>
      <c r="AH169" s="74"/>
      <c r="AI169" s="74"/>
      <c r="AJ169" s="74" t="s">
        <v>41</v>
      </c>
      <c r="AK169" s="74" t="s">
        <v>46</v>
      </c>
      <c r="AL169" s="74" t="s">
        <v>98</v>
      </c>
      <c r="AM169" s="74" t="s">
        <v>48</v>
      </c>
      <c r="AN169" s="74" t="s">
        <v>46</v>
      </c>
      <c r="AO169" s="74" t="s">
        <v>46</v>
      </c>
    </row>
    <row r="170">
      <c r="A170" s="74" t="s">
        <v>62</v>
      </c>
      <c r="B170" s="74" t="s">
        <v>100</v>
      </c>
      <c r="C170" s="74">
        <f>if('Copy of Raw'!B170="below 18",1,IF('Copy of Raw'!B170="18-25",1,2))</f>
        <v>2</v>
      </c>
      <c r="D170" s="74" t="s">
        <v>85</v>
      </c>
      <c r="E170" s="74">
        <f t="shared" si="1"/>
        <v>2</v>
      </c>
      <c r="F170" s="74" t="s">
        <v>50</v>
      </c>
      <c r="G170" s="74" t="s">
        <v>77</v>
      </c>
      <c r="H170" s="74" t="s">
        <v>34</v>
      </c>
      <c r="I170" s="74" t="s">
        <v>35</v>
      </c>
      <c r="J170" s="73">
        <v>2.0</v>
      </c>
      <c r="K170" s="74">
        <f t="shared" si="2"/>
        <v>1</v>
      </c>
      <c r="L170" s="74" t="s">
        <v>78</v>
      </c>
      <c r="M170" s="74">
        <f t="shared" si="3"/>
        <v>2</v>
      </c>
      <c r="N170" s="74" t="s">
        <v>105</v>
      </c>
      <c r="O170" s="74" t="s">
        <v>495</v>
      </c>
      <c r="P170" s="74" t="s">
        <v>131</v>
      </c>
      <c r="Q170" s="74" t="s">
        <v>496</v>
      </c>
      <c r="R170" s="74" t="s">
        <v>47</v>
      </c>
      <c r="S170" s="74"/>
      <c r="T170" s="74"/>
      <c r="U170" s="74"/>
      <c r="V170" s="74"/>
      <c r="W170" s="74"/>
      <c r="X170" s="74">
        <f t="shared" si="19"/>
        <v>0</v>
      </c>
      <c r="Y170" s="74"/>
      <c r="Z170" s="74">
        <f t="shared" si="21"/>
        <v>0</v>
      </c>
      <c r="AA170" s="74"/>
      <c r="AB170" s="74"/>
      <c r="AC170" s="74"/>
      <c r="AD170" s="74"/>
      <c r="AE170" s="74"/>
      <c r="AF170" s="74" t="s">
        <v>42</v>
      </c>
      <c r="AG170" s="74" t="s">
        <v>83</v>
      </c>
      <c r="AH170" s="74" t="s">
        <v>74</v>
      </c>
      <c r="AI170" s="74" t="s">
        <v>68</v>
      </c>
      <c r="AJ170" s="74" t="s">
        <v>41</v>
      </c>
      <c r="AK170" s="74" t="s">
        <v>97</v>
      </c>
      <c r="AL170" s="74" t="s">
        <v>98</v>
      </c>
      <c r="AM170" s="74" t="s">
        <v>48</v>
      </c>
      <c r="AN170" s="74" t="s">
        <v>98</v>
      </c>
      <c r="AO170" s="74" t="s">
        <v>150</v>
      </c>
    </row>
    <row r="171">
      <c r="A171" s="74" t="s">
        <v>29</v>
      </c>
      <c r="B171" s="74" t="s">
        <v>30</v>
      </c>
      <c r="C171" s="74">
        <f>if('Copy of Raw'!B171="below 18",1,IF('Copy of Raw'!B171="18-25",1,2))</f>
        <v>1</v>
      </c>
      <c r="D171" s="74" t="s">
        <v>31</v>
      </c>
      <c r="E171" s="74">
        <f t="shared" si="1"/>
        <v>1</v>
      </c>
      <c r="F171" s="74" t="s">
        <v>32</v>
      </c>
      <c r="G171" s="74" t="s">
        <v>77</v>
      </c>
      <c r="H171" s="74" t="s">
        <v>34</v>
      </c>
      <c r="I171" s="74" t="s">
        <v>140</v>
      </c>
      <c r="J171" s="73">
        <v>1.0</v>
      </c>
      <c r="K171" s="74">
        <f t="shared" si="2"/>
        <v>2</v>
      </c>
      <c r="L171" s="74" t="s">
        <v>36</v>
      </c>
      <c r="M171" s="74">
        <f t="shared" si="3"/>
        <v>1</v>
      </c>
      <c r="N171" s="74" t="s">
        <v>105</v>
      </c>
      <c r="O171" s="74" t="s">
        <v>498</v>
      </c>
      <c r="P171" s="74" t="s">
        <v>160</v>
      </c>
      <c r="Q171" s="74" t="s">
        <v>160</v>
      </c>
      <c r="R171" s="74" t="s">
        <v>52</v>
      </c>
      <c r="S171" s="74"/>
      <c r="T171" s="74"/>
      <c r="U171" s="74"/>
      <c r="V171" s="74"/>
      <c r="W171" s="74"/>
      <c r="X171" s="74">
        <f t="shared" si="19"/>
        <v>0</v>
      </c>
      <c r="Y171" s="74" t="s">
        <v>209</v>
      </c>
      <c r="Z171" s="74">
        <f t="shared" si="21"/>
        <v>1</v>
      </c>
      <c r="AA171" s="74" t="s">
        <v>67</v>
      </c>
      <c r="AB171" s="74" t="s">
        <v>74</v>
      </c>
      <c r="AC171" s="74"/>
      <c r="AD171" s="74" t="s">
        <v>120</v>
      </c>
      <c r="AE171" s="74">
        <f t="shared" ref="AE171:AE173" si="24">if(AD171="Go to another shop and look for your own brand",1,IF(AD171="Wait and delay the purchase till the brand is available",1,2))</f>
        <v>1</v>
      </c>
      <c r="AF171" s="74"/>
      <c r="AG171" s="74"/>
      <c r="AH171" s="74"/>
      <c r="AI171" s="74"/>
      <c r="AJ171" s="74" t="s">
        <v>75</v>
      </c>
      <c r="AK171" s="74" t="s">
        <v>75</v>
      </c>
      <c r="AL171" s="74" t="s">
        <v>75</v>
      </c>
      <c r="AM171" s="74" t="s">
        <v>75</v>
      </c>
      <c r="AN171" s="74" t="s">
        <v>75</v>
      </c>
      <c r="AO171" s="74" t="s">
        <v>75</v>
      </c>
    </row>
    <row r="172" hidden="1">
      <c r="A172" s="74" t="s">
        <v>29</v>
      </c>
      <c r="B172" s="74" t="s">
        <v>30</v>
      </c>
      <c r="C172" s="74">
        <f>if('Copy of Raw'!B172="below 18",1,IF('Copy of Raw'!B172="18-25",1,2))</f>
        <v>1</v>
      </c>
      <c r="D172" s="74" t="s">
        <v>180</v>
      </c>
      <c r="E172" s="74">
        <f t="shared" si="1"/>
        <v>2</v>
      </c>
      <c r="F172" s="74" t="s">
        <v>50</v>
      </c>
      <c r="G172" s="74" t="s">
        <v>42</v>
      </c>
      <c r="H172" s="74" t="s">
        <v>34</v>
      </c>
      <c r="I172" s="74" t="s">
        <v>51</v>
      </c>
      <c r="J172" s="73">
        <v>1.0</v>
      </c>
      <c r="K172" s="74">
        <f t="shared" si="2"/>
        <v>1</v>
      </c>
      <c r="L172" s="74" t="s">
        <v>78</v>
      </c>
      <c r="M172" s="74">
        <f t="shared" si="3"/>
        <v>2</v>
      </c>
      <c r="N172" s="74" t="s">
        <v>37</v>
      </c>
      <c r="O172" s="74" t="s">
        <v>500</v>
      </c>
      <c r="P172" s="74" t="s">
        <v>46</v>
      </c>
      <c r="Q172" s="74" t="s">
        <v>501</v>
      </c>
      <c r="R172" s="74" t="s">
        <v>52</v>
      </c>
      <c r="S172" s="74"/>
      <c r="T172" s="74"/>
      <c r="U172" s="74"/>
      <c r="V172" s="74"/>
      <c r="W172" s="74"/>
      <c r="X172" s="74">
        <f t="shared" si="19"/>
        <v>0</v>
      </c>
      <c r="Y172" s="74" t="s">
        <v>42</v>
      </c>
      <c r="Z172" s="74">
        <f t="shared" si="21"/>
        <v>0</v>
      </c>
      <c r="AA172" s="74" t="s">
        <v>43</v>
      </c>
      <c r="AB172" s="74" t="s">
        <v>44</v>
      </c>
      <c r="AC172" s="74"/>
      <c r="AD172" s="74" t="s">
        <v>68</v>
      </c>
      <c r="AE172" s="74">
        <f t="shared" si="24"/>
        <v>1</v>
      </c>
      <c r="AF172" s="74"/>
      <c r="AG172" s="74"/>
      <c r="AH172" s="74"/>
      <c r="AI172" s="74"/>
      <c r="AJ172" s="74" t="s">
        <v>46</v>
      </c>
      <c r="AK172" s="74" t="s">
        <v>46</v>
      </c>
      <c r="AL172" s="74" t="s">
        <v>58</v>
      </c>
      <c r="AM172" s="74" t="s">
        <v>58</v>
      </c>
      <c r="AN172" s="74" t="s">
        <v>48</v>
      </c>
      <c r="AO172" s="74" t="s">
        <v>46</v>
      </c>
    </row>
    <row r="173" hidden="1">
      <c r="A173" s="74" t="s">
        <v>62</v>
      </c>
      <c r="B173" s="74" t="s">
        <v>30</v>
      </c>
      <c r="C173" s="74">
        <f>if('Copy of Raw'!B173="below 18",1,IF('Copy of Raw'!B173="18-25",1,2))</f>
        <v>1</v>
      </c>
      <c r="D173" s="74" t="s">
        <v>85</v>
      </c>
      <c r="E173" s="74">
        <f t="shared" si="1"/>
        <v>2</v>
      </c>
      <c r="F173" s="74" t="s">
        <v>50</v>
      </c>
      <c r="G173" s="74" t="s">
        <v>55</v>
      </c>
      <c r="H173" s="74" t="s">
        <v>34</v>
      </c>
      <c r="I173" s="74" t="s">
        <v>35</v>
      </c>
      <c r="J173" s="73">
        <v>2.0</v>
      </c>
      <c r="K173" s="74">
        <f t="shared" si="2"/>
        <v>1</v>
      </c>
      <c r="L173" s="74" t="s">
        <v>63</v>
      </c>
      <c r="M173" s="74">
        <f t="shared" si="3"/>
        <v>1</v>
      </c>
      <c r="N173" s="74" t="s">
        <v>37</v>
      </c>
      <c r="O173" s="74" t="s">
        <v>503</v>
      </c>
      <c r="P173" s="74" t="s">
        <v>437</v>
      </c>
      <c r="Q173" s="74" t="s">
        <v>135</v>
      </c>
      <c r="R173" s="74" t="s">
        <v>52</v>
      </c>
      <c r="S173" s="74"/>
      <c r="T173" s="74"/>
      <c r="U173" s="74"/>
      <c r="V173" s="74"/>
      <c r="W173" s="74"/>
      <c r="X173" s="74">
        <f t="shared" si="19"/>
        <v>0</v>
      </c>
      <c r="Y173" s="74" t="s">
        <v>209</v>
      </c>
      <c r="Z173" s="74">
        <f t="shared" si="21"/>
        <v>1</v>
      </c>
      <c r="AA173" s="74" t="s">
        <v>43</v>
      </c>
      <c r="AB173" s="74" t="s">
        <v>44</v>
      </c>
      <c r="AC173" s="74"/>
      <c r="AD173" s="74" t="s">
        <v>45</v>
      </c>
      <c r="AE173" s="74">
        <f t="shared" si="24"/>
        <v>2</v>
      </c>
      <c r="AF173" s="74"/>
      <c r="AG173" s="74"/>
      <c r="AH173" s="74"/>
      <c r="AI173" s="74"/>
      <c r="AJ173" s="74" t="s">
        <v>48</v>
      </c>
      <c r="AK173" s="74" t="s">
        <v>48</v>
      </c>
      <c r="AL173" s="74" t="s">
        <v>47</v>
      </c>
      <c r="AM173" s="74" t="s">
        <v>47</v>
      </c>
      <c r="AN173" s="74" t="s">
        <v>47</v>
      </c>
      <c r="AO173" s="74" t="s">
        <v>48</v>
      </c>
    </row>
    <row r="174">
      <c r="A174" s="74" t="s">
        <v>29</v>
      </c>
      <c r="B174" s="74" t="s">
        <v>30</v>
      </c>
      <c r="C174" s="74">
        <f>if('Copy of Raw'!B174="below 18",1,IF('Copy of Raw'!B174="18-25",1,2))</f>
        <v>1</v>
      </c>
      <c r="D174" s="74" t="s">
        <v>31</v>
      </c>
      <c r="E174" s="74">
        <f t="shared" si="1"/>
        <v>1</v>
      </c>
      <c r="F174" s="74" t="s">
        <v>50</v>
      </c>
      <c r="G174" s="74" t="s">
        <v>55</v>
      </c>
      <c r="H174" s="74" t="s">
        <v>34</v>
      </c>
      <c r="I174" s="74" t="s">
        <v>35</v>
      </c>
      <c r="J174" s="73">
        <v>1.0</v>
      </c>
      <c r="K174" s="74">
        <f t="shared" si="2"/>
        <v>1</v>
      </c>
      <c r="L174" s="74" t="s">
        <v>36</v>
      </c>
      <c r="M174" s="74">
        <f t="shared" si="3"/>
        <v>1</v>
      </c>
      <c r="N174" s="74" t="s">
        <v>105</v>
      </c>
      <c r="O174" s="74" t="s">
        <v>41</v>
      </c>
      <c r="P174" s="74" t="s">
        <v>126</v>
      </c>
      <c r="Q174" s="74" t="s">
        <v>422</v>
      </c>
      <c r="R174" s="74" t="s">
        <v>41</v>
      </c>
      <c r="S174" s="74"/>
      <c r="T174" s="74" t="s">
        <v>55</v>
      </c>
      <c r="U174" s="74" t="s">
        <v>67</v>
      </c>
      <c r="V174" s="74" t="s">
        <v>74</v>
      </c>
      <c r="W174" s="74" t="s">
        <v>68</v>
      </c>
      <c r="X174" s="74">
        <f t="shared" si="19"/>
        <v>1</v>
      </c>
      <c r="Y174" s="74"/>
      <c r="Z174" s="74">
        <f t="shared" si="21"/>
        <v>0</v>
      </c>
      <c r="AA174" s="74"/>
      <c r="AB174" s="74"/>
      <c r="AC174" s="74"/>
      <c r="AD174" s="74"/>
      <c r="AE174" s="74"/>
      <c r="AF174" s="74"/>
      <c r="AG174" s="74"/>
      <c r="AH174" s="74"/>
      <c r="AI174" s="74"/>
      <c r="AJ174" s="74" t="s">
        <v>41</v>
      </c>
      <c r="AK174" s="74" t="s">
        <v>263</v>
      </c>
      <c r="AL174" s="74" t="s">
        <v>58</v>
      </c>
      <c r="AM174" s="74" t="s">
        <v>129</v>
      </c>
      <c r="AN174" s="74" t="s">
        <v>97</v>
      </c>
      <c r="AO174" s="74" t="s">
        <v>46</v>
      </c>
    </row>
    <row r="175">
      <c r="A175" s="74" t="s">
        <v>62</v>
      </c>
      <c r="B175" s="74" t="s">
        <v>100</v>
      </c>
      <c r="C175" s="74">
        <f>if('Copy of Raw'!B175="below 18",1,IF('Copy of Raw'!B175="18-25",1,2))</f>
        <v>2</v>
      </c>
      <c r="D175" s="74" t="s">
        <v>85</v>
      </c>
      <c r="E175" s="74">
        <f t="shared" si="1"/>
        <v>2</v>
      </c>
      <c r="F175" s="74" t="s">
        <v>50</v>
      </c>
      <c r="G175" s="74" t="s">
        <v>55</v>
      </c>
      <c r="H175" s="74" t="s">
        <v>34</v>
      </c>
      <c r="I175" s="74" t="s">
        <v>104</v>
      </c>
      <c r="J175" s="73">
        <v>2.0</v>
      </c>
      <c r="K175" s="74">
        <f t="shared" si="2"/>
        <v>2</v>
      </c>
      <c r="L175" s="74" t="s">
        <v>86</v>
      </c>
      <c r="M175" s="74">
        <f t="shared" si="3"/>
        <v>2</v>
      </c>
      <c r="N175" s="74" t="s">
        <v>105</v>
      </c>
      <c r="O175" s="74" t="s">
        <v>474</v>
      </c>
      <c r="P175" s="74" t="s">
        <v>131</v>
      </c>
      <c r="Q175" s="74" t="s">
        <v>299</v>
      </c>
      <c r="R175" s="74" t="s">
        <v>41</v>
      </c>
      <c r="S175" s="74"/>
      <c r="T175" s="74" t="s">
        <v>55</v>
      </c>
      <c r="U175" s="74" t="s">
        <v>56</v>
      </c>
      <c r="V175" s="74" t="s">
        <v>44</v>
      </c>
      <c r="W175" s="74" t="s">
        <v>68</v>
      </c>
      <c r="X175" s="74">
        <f t="shared" si="19"/>
        <v>1</v>
      </c>
      <c r="Y175" s="74"/>
      <c r="Z175" s="74">
        <f t="shared" si="21"/>
        <v>0</v>
      </c>
      <c r="AA175" s="74"/>
      <c r="AB175" s="74"/>
      <c r="AC175" s="74"/>
      <c r="AD175" s="74"/>
      <c r="AE175" s="74"/>
      <c r="AF175" s="74"/>
      <c r="AG175" s="74"/>
      <c r="AH175" s="74"/>
      <c r="AI175" s="74"/>
      <c r="AJ175" s="74" t="s">
        <v>75</v>
      </c>
      <c r="AK175" s="74" t="s">
        <v>488</v>
      </c>
      <c r="AL175" s="74" t="s">
        <v>75</v>
      </c>
      <c r="AM175" s="74" t="s">
        <v>41</v>
      </c>
      <c r="AN175" s="74" t="s">
        <v>75</v>
      </c>
      <c r="AO175" s="74" t="s">
        <v>57</v>
      </c>
    </row>
    <row r="176" hidden="1">
      <c r="A176" s="74" t="s">
        <v>29</v>
      </c>
      <c r="B176" s="74" t="s">
        <v>287</v>
      </c>
      <c r="C176" s="74">
        <f>if('Copy of Raw'!B176="below 18",1,IF('Copy of Raw'!B176="18-25",1,2))</f>
        <v>2</v>
      </c>
      <c r="D176" s="74" t="s">
        <v>85</v>
      </c>
      <c r="E176" s="74">
        <f t="shared" si="1"/>
        <v>2</v>
      </c>
      <c r="F176" s="74" t="s">
        <v>50</v>
      </c>
      <c r="G176" s="74" t="s">
        <v>42</v>
      </c>
      <c r="H176" s="74" t="s">
        <v>92</v>
      </c>
      <c r="I176" s="74" t="s">
        <v>140</v>
      </c>
      <c r="J176" s="73">
        <v>1.0</v>
      </c>
      <c r="K176" s="74">
        <f t="shared" si="2"/>
        <v>2</v>
      </c>
      <c r="L176" s="74" t="s">
        <v>86</v>
      </c>
      <c r="M176" s="74">
        <f t="shared" si="3"/>
        <v>2</v>
      </c>
      <c r="N176" s="74" t="s">
        <v>64</v>
      </c>
      <c r="O176" s="74" t="s">
        <v>146</v>
      </c>
      <c r="P176" s="74" t="s">
        <v>507</v>
      </c>
      <c r="Q176" s="74" t="s">
        <v>338</v>
      </c>
      <c r="R176" s="74" t="s">
        <v>52</v>
      </c>
      <c r="S176" s="74"/>
      <c r="T176" s="74"/>
      <c r="U176" s="74"/>
      <c r="V176" s="74"/>
      <c r="W176" s="74"/>
      <c r="X176" s="74">
        <f t="shared" si="19"/>
        <v>0</v>
      </c>
      <c r="Y176" s="74" t="s">
        <v>42</v>
      </c>
      <c r="Z176" s="74">
        <f t="shared" si="21"/>
        <v>0</v>
      </c>
      <c r="AA176" s="74" t="s">
        <v>88</v>
      </c>
      <c r="AB176" s="74" t="s">
        <v>44</v>
      </c>
      <c r="AC176" s="74"/>
      <c r="AD176" s="74" t="s">
        <v>68</v>
      </c>
      <c r="AE176" s="74">
        <f>if(AD176="Go to another shop and look for your own brand",1,IF(AD176="Wait and delay the purchase till the brand is available",1,2))</f>
        <v>1</v>
      </c>
      <c r="AF176" s="74"/>
      <c r="AG176" s="74"/>
      <c r="AH176" s="74"/>
      <c r="AI176" s="74"/>
      <c r="AJ176" s="74" t="s">
        <v>48</v>
      </c>
      <c r="AK176" s="74" t="s">
        <v>48</v>
      </c>
      <c r="AL176" s="74" t="s">
        <v>98</v>
      </c>
      <c r="AM176" s="74" t="s">
        <v>97</v>
      </c>
      <c r="AN176" s="74" t="s">
        <v>98</v>
      </c>
      <c r="AO176" s="74" t="s">
        <v>58</v>
      </c>
    </row>
    <row r="177">
      <c r="A177" s="74" t="s">
        <v>29</v>
      </c>
      <c r="B177" s="74" t="s">
        <v>179</v>
      </c>
      <c r="C177" s="74">
        <f>if('Copy of Raw'!B177="below 18",1,IF('Copy of Raw'!B177="18-25",1,2))</f>
        <v>2</v>
      </c>
      <c r="D177" s="74" t="s">
        <v>85</v>
      </c>
      <c r="E177" s="74">
        <f t="shared" si="1"/>
        <v>2</v>
      </c>
      <c r="F177" s="74" t="s">
        <v>32</v>
      </c>
      <c r="G177" s="74" t="s">
        <v>55</v>
      </c>
      <c r="H177" s="74" t="s">
        <v>34</v>
      </c>
      <c r="I177" s="74" t="s">
        <v>35</v>
      </c>
      <c r="J177" s="73">
        <v>1.0</v>
      </c>
      <c r="K177" s="74">
        <f t="shared" si="2"/>
        <v>1</v>
      </c>
      <c r="L177" s="74" t="s">
        <v>78</v>
      </c>
      <c r="M177" s="74">
        <f t="shared" si="3"/>
        <v>2</v>
      </c>
      <c r="N177" s="74" t="s">
        <v>105</v>
      </c>
      <c r="O177" s="74" t="s">
        <v>41</v>
      </c>
      <c r="P177" s="74" t="s">
        <v>126</v>
      </c>
      <c r="Q177" s="74" t="s">
        <v>509</v>
      </c>
      <c r="R177" s="74" t="s">
        <v>41</v>
      </c>
      <c r="S177" s="74"/>
      <c r="T177" s="74" t="s">
        <v>55</v>
      </c>
      <c r="U177" s="74" t="s">
        <v>83</v>
      </c>
      <c r="V177" s="74" t="s">
        <v>74</v>
      </c>
      <c r="W177" s="74" t="s">
        <v>68</v>
      </c>
      <c r="X177" s="74">
        <f t="shared" si="19"/>
        <v>1</v>
      </c>
      <c r="Y177" s="74"/>
      <c r="Z177" s="74">
        <f t="shared" si="21"/>
        <v>0</v>
      </c>
      <c r="AA177" s="74"/>
      <c r="AB177" s="74"/>
      <c r="AC177" s="74"/>
      <c r="AD177" s="74"/>
      <c r="AE177" s="74"/>
      <c r="AF177" s="74"/>
      <c r="AG177" s="74"/>
      <c r="AH177" s="74"/>
      <c r="AI177" s="74"/>
      <c r="AJ177" s="74" t="s">
        <v>41</v>
      </c>
      <c r="AK177" s="74" t="s">
        <v>41</v>
      </c>
      <c r="AL177" s="74" t="s">
        <v>41</v>
      </c>
      <c r="AM177" s="74" t="s">
        <v>41</v>
      </c>
      <c r="AN177" s="74" t="s">
        <v>41</v>
      </c>
      <c r="AO177" s="74" t="s">
        <v>41</v>
      </c>
    </row>
    <row r="178">
      <c r="A178" s="74" t="s">
        <v>62</v>
      </c>
      <c r="B178" s="74" t="s">
        <v>30</v>
      </c>
      <c r="C178" s="74">
        <f>if('Copy of Raw'!B178="below 18",1,IF('Copy of Raw'!B178="18-25",1,2))</f>
        <v>1</v>
      </c>
      <c r="D178" s="74" t="s">
        <v>31</v>
      </c>
      <c r="E178" s="74">
        <f t="shared" si="1"/>
        <v>1</v>
      </c>
      <c r="F178" s="74" t="s">
        <v>50</v>
      </c>
      <c r="G178" s="74" t="s">
        <v>55</v>
      </c>
      <c r="H178" s="74" t="s">
        <v>34</v>
      </c>
      <c r="I178" s="74" t="s">
        <v>35</v>
      </c>
      <c r="J178" s="73">
        <v>2.0</v>
      </c>
      <c r="K178" s="74">
        <f t="shared" si="2"/>
        <v>1</v>
      </c>
      <c r="L178" s="74" t="s">
        <v>36</v>
      </c>
      <c r="M178" s="74">
        <f t="shared" si="3"/>
        <v>1</v>
      </c>
      <c r="N178" s="74" t="s">
        <v>105</v>
      </c>
      <c r="O178" s="74" t="s">
        <v>511</v>
      </c>
      <c r="P178" s="74" t="s">
        <v>236</v>
      </c>
      <c r="Q178" s="74" t="s">
        <v>333</v>
      </c>
      <c r="R178" s="74" t="s">
        <v>52</v>
      </c>
      <c r="S178" s="74"/>
      <c r="T178" s="74"/>
      <c r="U178" s="74"/>
      <c r="V178" s="74"/>
      <c r="W178" s="74"/>
      <c r="X178" s="74">
        <f t="shared" si="19"/>
        <v>0</v>
      </c>
      <c r="Y178" s="74" t="s">
        <v>55</v>
      </c>
      <c r="Z178" s="74">
        <f t="shared" si="21"/>
        <v>0</v>
      </c>
      <c r="AA178" s="74" t="s">
        <v>73</v>
      </c>
      <c r="AB178" s="74" t="s">
        <v>44</v>
      </c>
      <c r="AC178" s="74"/>
      <c r="AD178" s="74" t="s">
        <v>68</v>
      </c>
      <c r="AE178" s="74">
        <f>if(AD178="Go to another shop and look for your own brand",1,IF(AD178="Wait and delay the purchase till the brand is available",1,2))</f>
        <v>1</v>
      </c>
      <c r="AF178" s="74"/>
      <c r="AG178" s="74"/>
      <c r="AH178" s="74"/>
      <c r="AI178" s="74"/>
      <c r="AJ178" s="74" t="s">
        <v>41</v>
      </c>
      <c r="AK178" s="74" t="s">
        <v>48</v>
      </c>
      <c r="AL178" s="74" t="s">
        <v>46</v>
      </c>
      <c r="AM178" s="74" t="s">
        <v>47</v>
      </c>
      <c r="AN178" s="74" t="s">
        <v>48</v>
      </c>
      <c r="AO178" s="74" t="s">
        <v>48</v>
      </c>
    </row>
    <row r="179">
      <c r="A179" s="74" t="s">
        <v>62</v>
      </c>
      <c r="B179" s="74" t="s">
        <v>30</v>
      </c>
      <c r="C179" s="74">
        <f>if('Copy of Raw'!B179="below 18",1,IF('Copy of Raw'!B179="18-25",1,2))</f>
        <v>1</v>
      </c>
      <c r="D179" s="74" t="s">
        <v>31</v>
      </c>
      <c r="E179" s="74">
        <f t="shared" si="1"/>
        <v>1</v>
      </c>
      <c r="F179" s="74" t="s">
        <v>50</v>
      </c>
      <c r="G179" s="74" t="s">
        <v>77</v>
      </c>
      <c r="H179" s="74" t="s">
        <v>34</v>
      </c>
      <c r="I179" s="74" t="s">
        <v>35</v>
      </c>
      <c r="J179" s="73">
        <v>2.0</v>
      </c>
      <c r="K179" s="74">
        <f t="shared" si="2"/>
        <v>1</v>
      </c>
      <c r="L179" s="74" t="s">
        <v>36</v>
      </c>
      <c r="M179" s="74">
        <f t="shared" si="3"/>
        <v>1</v>
      </c>
      <c r="N179" s="74" t="s">
        <v>64</v>
      </c>
      <c r="O179" s="74" t="s">
        <v>243</v>
      </c>
      <c r="P179" s="74" t="s">
        <v>41</v>
      </c>
      <c r="Q179" s="74" t="s">
        <v>41</v>
      </c>
      <c r="R179" s="74" t="s">
        <v>41</v>
      </c>
      <c r="S179" s="74"/>
      <c r="T179" s="74" t="s">
        <v>42</v>
      </c>
      <c r="U179" s="74" t="s">
        <v>43</v>
      </c>
      <c r="V179" s="74" t="s">
        <v>74</v>
      </c>
      <c r="W179" s="74" t="s">
        <v>68</v>
      </c>
      <c r="X179" s="74">
        <f t="shared" si="19"/>
        <v>1</v>
      </c>
      <c r="Y179" s="74"/>
      <c r="Z179" s="74">
        <f t="shared" si="21"/>
        <v>0</v>
      </c>
      <c r="AA179" s="74"/>
      <c r="AB179" s="74"/>
      <c r="AC179" s="74"/>
      <c r="AD179" s="74"/>
      <c r="AE179" s="74"/>
      <c r="AF179" s="74"/>
      <c r="AG179" s="74"/>
      <c r="AH179" s="74"/>
      <c r="AI179" s="74"/>
      <c r="AJ179" s="74" t="s">
        <v>41</v>
      </c>
      <c r="AK179" s="74" t="s">
        <v>41</v>
      </c>
      <c r="AL179" s="74" t="s">
        <v>41</v>
      </c>
      <c r="AM179" s="74" t="s">
        <v>41</v>
      </c>
      <c r="AN179" s="74" t="s">
        <v>41</v>
      </c>
      <c r="AO179" s="74" t="s">
        <v>41</v>
      </c>
    </row>
    <row r="180">
      <c r="A180" s="74" t="s">
        <v>62</v>
      </c>
      <c r="B180" s="74" t="s">
        <v>100</v>
      </c>
      <c r="C180" s="74">
        <f>if('Copy of Raw'!B180="below 18",1,IF('Copy of Raw'!B180="18-25",1,2))</f>
        <v>2</v>
      </c>
      <c r="D180" s="74" t="s">
        <v>122</v>
      </c>
      <c r="E180" s="74">
        <f t="shared" si="1"/>
        <v>2</v>
      </c>
      <c r="F180" s="74" t="s">
        <v>32</v>
      </c>
      <c r="G180" s="74" t="s">
        <v>55</v>
      </c>
      <c r="H180" s="74" t="s">
        <v>34</v>
      </c>
      <c r="I180" s="74" t="s">
        <v>35</v>
      </c>
      <c r="J180" s="73">
        <v>2.0</v>
      </c>
      <c r="K180" s="74">
        <f t="shared" si="2"/>
        <v>1</v>
      </c>
      <c r="L180" s="74" t="s">
        <v>36</v>
      </c>
      <c r="M180" s="74">
        <f t="shared" si="3"/>
        <v>1</v>
      </c>
      <c r="N180" s="74" t="s">
        <v>105</v>
      </c>
      <c r="O180" s="74" t="s">
        <v>474</v>
      </c>
      <c r="P180" s="74" t="s">
        <v>126</v>
      </c>
      <c r="Q180" s="74" t="s">
        <v>333</v>
      </c>
      <c r="R180" s="74" t="s">
        <v>52</v>
      </c>
      <c r="S180" s="74"/>
      <c r="T180" s="74"/>
      <c r="U180" s="74"/>
      <c r="V180" s="74"/>
      <c r="W180" s="74"/>
      <c r="X180" s="74">
        <f t="shared" si="19"/>
        <v>0</v>
      </c>
      <c r="Y180" s="74" t="s">
        <v>42</v>
      </c>
      <c r="Z180" s="74">
        <f t="shared" si="21"/>
        <v>0</v>
      </c>
      <c r="AA180" s="74" t="s">
        <v>88</v>
      </c>
      <c r="AB180" s="74" t="s">
        <v>44</v>
      </c>
      <c r="AC180" s="74"/>
      <c r="AD180" s="74" t="s">
        <v>45</v>
      </c>
      <c r="AE180" s="74">
        <f t="shared" ref="AE180:AE184" si="25">if(AD180="Go to another shop and look for your own brand",1,IF(AD180="Wait and delay the purchase till the brand is available",1,2))</f>
        <v>2</v>
      </c>
      <c r="AF180" s="74"/>
      <c r="AG180" s="74"/>
      <c r="AH180" s="74"/>
      <c r="AI180" s="74"/>
      <c r="AJ180" s="74" t="s">
        <v>41</v>
      </c>
      <c r="AK180" s="74" t="s">
        <v>46</v>
      </c>
      <c r="AL180" s="74" t="s">
        <v>46</v>
      </c>
      <c r="AM180" s="74" t="s">
        <v>47</v>
      </c>
      <c r="AN180" s="74" t="s">
        <v>46</v>
      </c>
      <c r="AO180" s="74" t="s">
        <v>48</v>
      </c>
    </row>
    <row r="181" hidden="1">
      <c r="A181" s="74" t="s">
        <v>62</v>
      </c>
      <c r="B181" s="74" t="s">
        <v>179</v>
      </c>
      <c r="C181" s="74">
        <f>if('Copy of Raw'!B181="below 18",1,IF('Copy of Raw'!B181="18-25",1,2))</f>
        <v>2</v>
      </c>
      <c r="D181" s="74" t="s">
        <v>85</v>
      </c>
      <c r="E181" s="74">
        <f t="shared" si="1"/>
        <v>2</v>
      </c>
      <c r="F181" s="74" t="s">
        <v>192</v>
      </c>
      <c r="G181" s="74" t="s">
        <v>77</v>
      </c>
      <c r="H181" s="74" t="s">
        <v>92</v>
      </c>
      <c r="I181" s="74" t="s">
        <v>35</v>
      </c>
      <c r="J181" s="73">
        <v>2.0</v>
      </c>
      <c r="K181" s="74">
        <f t="shared" si="2"/>
        <v>1</v>
      </c>
      <c r="L181" s="74" t="s">
        <v>63</v>
      </c>
      <c r="M181" s="74">
        <f t="shared" si="3"/>
        <v>1</v>
      </c>
      <c r="N181" s="74" t="s">
        <v>105</v>
      </c>
      <c r="O181" s="74" t="s">
        <v>231</v>
      </c>
      <c r="P181" s="74" t="s">
        <v>514</v>
      </c>
      <c r="Q181" s="74" t="s">
        <v>515</v>
      </c>
      <c r="R181" s="74" t="s">
        <v>52</v>
      </c>
      <c r="S181" s="74"/>
      <c r="T181" s="74"/>
      <c r="U181" s="74"/>
      <c r="V181" s="74"/>
      <c r="W181" s="74"/>
      <c r="X181" s="74">
        <f t="shared" si="19"/>
        <v>0</v>
      </c>
      <c r="Y181" s="74" t="s">
        <v>82</v>
      </c>
      <c r="Z181" s="74">
        <f t="shared" si="21"/>
        <v>1</v>
      </c>
      <c r="AA181" s="74" t="s">
        <v>73</v>
      </c>
      <c r="AB181" s="74" t="s">
        <v>44</v>
      </c>
      <c r="AC181" s="74"/>
      <c r="AD181" s="74" t="s">
        <v>120</v>
      </c>
      <c r="AE181" s="74">
        <f t="shared" si="25"/>
        <v>1</v>
      </c>
      <c r="AF181" s="74"/>
      <c r="AG181" s="74"/>
      <c r="AH181" s="74"/>
      <c r="AI181" s="74"/>
      <c r="AJ181" s="74" t="s">
        <v>48</v>
      </c>
      <c r="AK181" s="74" t="s">
        <v>48</v>
      </c>
      <c r="AL181" s="74" t="s">
        <v>48</v>
      </c>
      <c r="AM181" s="74" t="s">
        <v>263</v>
      </c>
      <c r="AN181" s="74" t="s">
        <v>96</v>
      </c>
      <c r="AO181" s="74" t="s">
        <v>96</v>
      </c>
    </row>
    <row r="182" hidden="1">
      <c r="A182" s="74" t="s">
        <v>29</v>
      </c>
      <c r="B182" s="74" t="s">
        <v>287</v>
      </c>
      <c r="C182" s="74">
        <f>if('Copy of Raw'!B182="below 18",1,IF('Copy of Raw'!B182="18-25",1,2))</f>
        <v>2</v>
      </c>
      <c r="D182" s="74" t="s">
        <v>192</v>
      </c>
      <c r="E182" s="74">
        <f t="shared" si="1"/>
        <v>2</v>
      </c>
      <c r="F182" s="74" t="s">
        <v>192</v>
      </c>
      <c r="G182" s="74" t="s">
        <v>33</v>
      </c>
      <c r="H182" s="74" t="s">
        <v>92</v>
      </c>
      <c r="I182" s="74" t="s">
        <v>51</v>
      </c>
      <c r="J182" s="73">
        <v>1.0</v>
      </c>
      <c r="K182" s="74">
        <f t="shared" si="2"/>
        <v>1</v>
      </c>
      <c r="L182" s="74" t="s">
        <v>78</v>
      </c>
      <c r="M182" s="74">
        <f t="shared" si="3"/>
        <v>2</v>
      </c>
      <c r="N182" s="74" t="s">
        <v>64</v>
      </c>
      <c r="O182" s="74" t="s">
        <v>417</v>
      </c>
      <c r="P182" s="74" t="s">
        <v>454</v>
      </c>
      <c r="Q182" s="74" t="s">
        <v>258</v>
      </c>
      <c r="R182" s="74" t="s">
        <v>52</v>
      </c>
      <c r="S182" s="74"/>
      <c r="T182" s="74"/>
      <c r="U182" s="74"/>
      <c r="V182" s="74"/>
      <c r="W182" s="74"/>
      <c r="X182" s="74">
        <f t="shared" si="19"/>
        <v>0</v>
      </c>
      <c r="Y182" s="74" t="s">
        <v>42</v>
      </c>
      <c r="Z182" s="74">
        <f t="shared" si="21"/>
        <v>0</v>
      </c>
      <c r="AA182" s="74" t="s">
        <v>67</v>
      </c>
      <c r="AB182" s="74" t="s">
        <v>74</v>
      </c>
      <c r="AC182" s="74"/>
      <c r="AD182" s="74" t="s">
        <v>116</v>
      </c>
      <c r="AE182" s="74">
        <f t="shared" si="25"/>
        <v>2</v>
      </c>
      <c r="AF182" s="74"/>
      <c r="AG182" s="74"/>
      <c r="AH182" s="74"/>
      <c r="AI182" s="74"/>
      <c r="AJ182" s="74" t="s">
        <v>48</v>
      </c>
      <c r="AK182" s="74" t="s">
        <v>48</v>
      </c>
      <c r="AL182" s="74" t="s">
        <v>58</v>
      </c>
      <c r="AM182" s="74" t="s">
        <v>96</v>
      </c>
      <c r="AN182" s="74" t="s">
        <v>96</v>
      </c>
      <c r="AO182" s="74" t="s">
        <v>97</v>
      </c>
    </row>
    <row r="183" hidden="1">
      <c r="A183" s="74" t="s">
        <v>29</v>
      </c>
      <c r="B183" s="74" t="s">
        <v>179</v>
      </c>
      <c r="C183" s="74">
        <f>if('Copy of Raw'!B183="below 18",1,IF('Copy of Raw'!B183="18-25",1,2))</f>
        <v>2</v>
      </c>
      <c r="D183" s="74" t="s">
        <v>180</v>
      </c>
      <c r="E183" s="74">
        <f t="shared" si="1"/>
        <v>2</v>
      </c>
      <c r="F183" s="74" t="s">
        <v>32</v>
      </c>
      <c r="G183" s="74" t="s">
        <v>42</v>
      </c>
      <c r="H183" s="74" t="s">
        <v>34</v>
      </c>
      <c r="I183" s="74" t="s">
        <v>51</v>
      </c>
      <c r="J183" s="73">
        <v>1.0</v>
      </c>
      <c r="K183" s="74">
        <f t="shared" si="2"/>
        <v>1</v>
      </c>
      <c r="L183" s="74" t="s">
        <v>78</v>
      </c>
      <c r="M183" s="74">
        <f t="shared" si="3"/>
        <v>2</v>
      </c>
      <c r="N183" s="74" t="s">
        <v>64</v>
      </c>
      <c r="O183" s="74" t="s">
        <v>517</v>
      </c>
      <c r="P183" s="74" t="s">
        <v>518</v>
      </c>
      <c r="Q183" s="74" t="s">
        <v>519</v>
      </c>
      <c r="R183" s="74" t="s">
        <v>52</v>
      </c>
      <c r="S183" s="74"/>
      <c r="T183" s="74"/>
      <c r="U183" s="74"/>
      <c r="V183" s="74"/>
      <c r="W183" s="74"/>
      <c r="X183" s="74">
        <f t="shared" si="19"/>
        <v>0</v>
      </c>
      <c r="Y183" s="74" t="s">
        <v>55</v>
      </c>
      <c r="Z183" s="74">
        <f t="shared" si="21"/>
        <v>0</v>
      </c>
      <c r="AA183" s="74" t="s">
        <v>73</v>
      </c>
      <c r="AB183" s="74" t="s">
        <v>44</v>
      </c>
      <c r="AC183" s="74"/>
      <c r="AD183" s="74" t="s">
        <v>68</v>
      </c>
      <c r="AE183" s="74">
        <f t="shared" si="25"/>
        <v>1</v>
      </c>
      <c r="AF183" s="74"/>
      <c r="AG183" s="74"/>
      <c r="AH183" s="74"/>
      <c r="AI183" s="74"/>
      <c r="AJ183" s="74" t="s">
        <v>48</v>
      </c>
      <c r="AK183" s="74" t="s">
        <v>48</v>
      </c>
      <c r="AL183" s="74" t="s">
        <v>46</v>
      </c>
      <c r="AM183" s="74" t="s">
        <v>48</v>
      </c>
      <c r="AN183" s="74" t="s">
        <v>58</v>
      </c>
      <c r="AO183" s="74" t="s">
        <v>97</v>
      </c>
    </row>
    <row r="184" hidden="1">
      <c r="A184" s="74" t="s">
        <v>62</v>
      </c>
      <c r="B184" s="74" t="s">
        <v>100</v>
      </c>
      <c r="C184" s="74">
        <f>if('Copy of Raw'!B184="below 18",1,IF('Copy of Raw'!B184="18-25",1,2))</f>
        <v>2</v>
      </c>
      <c r="D184" s="74" t="s">
        <v>31</v>
      </c>
      <c r="E184" s="74">
        <f t="shared" si="1"/>
        <v>1</v>
      </c>
      <c r="F184" s="74" t="s">
        <v>50</v>
      </c>
      <c r="G184" s="74" t="s">
        <v>55</v>
      </c>
      <c r="H184" s="74" t="s">
        <v>92</v>
      </c>
      <c r="I184" s="74" t="s">
        <v>140</v>
      </c>
      <c r="J184" s="73">
        <v>2.0</v>
      </c>
      <c r="K184" s="74">
        <f t="shared" si="2"/>
        <v>2</v>
      </c>
      <c r="L184" s="74" t="s">
        <v>63</v>
      </c>
      <c r="M184" s="74">
        <f t="shared" si="3"/>
        <v>1</v>
      </c>
      <c r="N184" s="74" t="s">
        <v>105</v>
      </c>
      <c r="O184" s="74" t="s">
        <v>521</v>
      </c>
      <c r="P184" s="74" t="s">
        <v>522</v>
      </c>
      <c r="Q184" s="74" t="s">
        <v>385</v>
      </c>
      <c r="R184" s="74" t="s">
        <v>52</v>
      </c>
      <c r="S184" s="74"/>
      <c r="T184" s="74"/>
      <c r="U184" s="74"/>
      <c r="V184" s="74"/>
      <c r="W184" s="74"/>
      <c r="X184" s="74">
        <f t="shared" si="19"/>
        <v>0</v>
      </c>
      <c r="Y184" s="74" t="s">
        <v>55</v>
      </c>
      <c r="Z184" s="74">
        <f t="shared" si="21"/>
        <v>0</v>
      </c>
      <c r="AA184" s="74" t="s">
        <v>73</v>
      </c>
      <c r="AB184" s="74" t="s">
        <v>74</v>
      </c>
      <c r="AC184" s="74"/>
      <c r="AD184" s="74" t="s">
        <v>68</v>
      </c>
      <c r="AE184" s="74">
        <f t="shared" si="25"/>
        <v>1</v>
      </c>
      <c r="AF184" s="74"/>
      <c r="AG184" s="74"/>
      <c r="AH184" s="74"/>
      <c r="AI184" s="74"/>
      <c r="AJ184" s="74" t="s">
        <v>48</v>
      </c>
      <c r="AK184" s="74" t="s">
        <v>48</v>
      </c>
      <c r="AL184" s="74" t="s">
        <v>48</v>
      </c>
      <c r="AM184" s="74" t="s">
        <v>57</v>
      </c>
      <c r="AN184" s="74" t="s">
        <v>58</v>
      </c>
      <c r="AO184" s="74" t="s">
        <v>263</v>
      </c>
    </row>
    <row r="185" hidden="1">
      <c r="A185" s="74" t="s">
        <v>62</v>
      </c>
      <c r="B185" s="74" t="s">
        <v>287</v>
      </c>
      <c r="C185" s="74">
        <f>if('Copy of Raw'!B185="below 18",1,IF('Copy of Raw'!B185="18-25",1,2))</f>
        <v>2</v>
      </c>
      <c r="D185" s="74" t="s">
        <v>192</v>
      </c>
      <c r="E185" s="74">
        <f t="shared" si="1"/>
        <v>2</v>
      </c>
      <c r="F185" s="74" t="s">
        <v>50</v>
      </c>
      <c r="G185" s="74" t="s">
        <v>42</v>
      </c>
      <c r="H185" s="74" t="s">
        <v>92</v>
      </c>
      <c r="I185" s="74" t="s">
        <v>104</v>
      </c>
      <c r="J185" s="73">
        <v>2.0</v>
      </c>
      <c r="K185" s="74">
        <f t="shared" si="2"/>
        <v>2</v>
      </c>
      <c r="L185" s="74" t="s">
        <v>86</v>
      </c>
      <c r="M185" s="74">
        <f t="shared" si="3"/>
        <v>2</v>
      </c>
      <c r="N185" s="74" t="s">
        <v>64</v>
      </c>
      <c r="O185" s="74" t="s">
        <v>47</v>
      </c>
      <c r="P185" s="74" t="s">
        <v>524</v>
      </c>
      <c r="Q185" s="74" t="s">
        <v>525</v>
      </c>
      <c r="R185" s="74" t="s">
        <v>47</v>
      </c>
      <c r="S185" s="74"/>
      <c r="T185" s="74"/>
      <c r="U185" s="74"/>
      <c r="V185" s="74"/>
      <c r="W185" s="74"/>
      <c r="X185" s="74">
        <f t="shared" si="19"/>
        <v>0</v>
      </c>
      <c r="Y185" s="74"/>
      <c r="Z185" s="74">
        <f t="shared" si="21"/>
        <v>0</v>
      </c>
      <c r="AA185" s="74"/>
      <c r="AB185" s="74"/>
      <c r="AC185" s="74"/>
      <c r="AD185" s="74"/>
      <c r="AE185" s="74"/>
      <c r="AF185" s="74" t="s">
        <v>42</v>
      </c>
      <c r="AG185" s="74" t="s">
        <v>83</v>
      </c>
      <c r="AH185" s="74" t="s">
        <v>44</v>
      </c>
      <c r="AI185" s="74" t="s">
        <v>68</v>
      </c>
      <c r="AJ185" s="74" t="s">
        <v>48</v>
      </c>
      <c r="AK185" s="74" t="s">
        <v>58</v>
      </c>
      <c r="AL185" s="74" t="s">
        <v>98</v>
      </c>
      <c r="AM185" s="74" t="s">
        <v>60</v>
      </c>
      <c r="AN185" s="74" t="s">
        <v>98</v>
      </c>
      <c r="AO185" s="74" t="s">
        <v>48</v>
      </c>
    </row>
    <row r="186" hidden="1">
      <c r="A186" s="74" t="s">
        <v>29</v>
      </c>
      <c r="B186" s="74" t="s">
        <v>30</v>
      </c>
      <c r="C186" s="74">
        <f>if('Copy of Raw'!B186="below 18",1,IF('Copy of Raw'!B186="18-25",1,2))</f>
        <v>1</v>
      </c>
      <c r="D186" s="74" t="s">
        <v>85</v>
      </c>
      <c r="E186" s="74">
        <f t="shared" si="1"/>
        <v>2</v>
      </c>
      <c r="F186" s="74" t="s">
        <v>32</v>
      </c>
      <c r="G186" s="74" t="s">
        <v>77</v>
      </c>
      <c r="H186" s="74" t="s">
        <v>34</v>
      </c>
      <c r="I186" s="74" t="s">
        <v>35</v>
      </c>
      <c r="J186" s="73">
        <v>1.0</v>
      </c>
      <c r="K186" s="74">
        <f t="shared" si="2"/>
        <v>1</v>
      </c>
      <c r="L186" s="74" t="s">
        <v>63</v>
      </c>
      <c r="M186" s="74">
        <f t="shared" si="3"/>
        <v>1</v>
      </c>
      <c r="N186" s="74" t="s">
        <v>105</v>
      </c>
      <c r="O186" s="74" t="s">
        <v>46</v>
      </c>
      <c r="P186" s="74" t="s">
        <v>126</v>
      </c>
      <c r="Q186" s="74" t="s">
        <v>527</v>
      </c>
      <c r="R186" s="74" t="s">
        <v>52</v>
      </c>
      <c r="S186" s="74"/>
      <c r="T186" s="74"/>
      <c r="U186" s="74"/>
      <c r="V186" s="74"/>
      <c r="W186" s="74"/>
      <c r="X186" s="74">
        <f t="shared" si="19"/>
        <v>0</v>
      </c>
      <c r="Y186" s="74" t="s">
        <v>42</v>
      </c>
      <c r="Z186" s="74">
        <f t="shared" si="21"/>
        <v>0</v>
      </c>
      <c r="AA186" s="74" t="s">
        <v>43</v>
      </c>
      <c r="AB186" s="74" t="s">
        <v>44</v>
      </c>
      <c r="AC186" s="74"/>
      <c r="AD186" s="74" t="s">
        <v>45</v>
      </c>
      <c r="AE186" s="74">
        <f>if(AD186="Go to another shop and look for your own brand",1,IF(AD186="Wait and delay the purchase till the brand is available",1,2))</f>
        <v>2</v>
      </c>
      <c r="AF186" s="74"/>
      <c r="AG186" s="74"/>
      <c r="AH186" s="74"/>
      <c r="AI186" s="74"/>
      <c r="AJ186" s="74" t="s">
        <v>58</v>
      </c>
      <c r="AK186" s="74" t="s">
        <v>46</v>
      </c>
      <c r="AL186" s="74" t="s">
        <v>46</v>
      </c>
      <c r="AM186" s="74" t="s">
        <v>48</v>
      </c>
      <c r="AN186" s="74" t="s">
        <v>47</v>
      </c>
      <c r="AO186" s="74" t="s">
        <v>46</v>
      </c>
    </row>
    <row r="187">
      <c r="A187" s="74" t="s">
        <v>62</v>
      </c>
      <c r="B187" s="74" t="s">
        <v>30</v>
      </c>
      <c r="C187" s="74">
        <f>if('Copy of Raw'!B187="below 18",1,IF('Copy of Raw'!B187="18-25",1,2))</f>
        <v>1</v>
      </c>
      <c r="D187" s="74" t="s">
        <v>31</v>
      </c>
      <c r="E187" s="74">
        <f t="shared" si="1"/>
        <v>1</v>
      </c>
      <c r="F187" s="74" t="s">
        <v>50</v>
      </c>
      <c r="G187" s="74" t="s">
        <v>55</v>
      </c>
      <c r="H187" s="74" t="s">
        <v>34</v>
      </c>
      <c r="I187" s="74" t="s">
        <v>35</v>
      </c>
      <c r="J187" s="73">
        <v>2.0</v>
      </c>
      <c r="K187" s="74">
        <f t="shared" si="2"/>
        <v>1</v>
      </c>
      <c r="L187" s="74" t="s">
        <v>78</v>
      </c>
      <c r="M187" s="74">
        <f t="shared" si="3"/>
        <v>2</v>
      </c>
      <c r="N187" s="74" t="s">
        <v>105</v>
      </c>
      <c r="O187" s="74" t="s">
        <v>529</v>
      </c>
      <c r="P187" s="74" t="s">
        <v>530</v>
      </c>
      <c r="Q187" s="74" t="s">
        <v>531</v>
      </c>
      <c r="R187" s="74" t="s">
        <v>47</v>
      </c>
      <c r="S187" s="74"/>
      <c r="T187" s="74"/>
      <c r="U187" s="74"/>
      <c r="V187" s="74"/>
      <c r="W187" s="74"/>
      <c r="X187" s="74">
        <f t="shared" si="19"/>
        <v>0</v>
      </c>
      <c r="Y187" s="74"/>
      <c r="Z187" s="74">
        <f t="shared" si="21"/>
        <v>0</v>
      </c>
      <c r="AA187" s="74"/>
      <c r="AB187" s="74"/>
      <c r="AC187" s="74"/>
      <c r="AD187" s="74"/>
      <c r="AE187" s="74"/>
      <c r="AF187" s="74" t="s">
        <v>55</v>
      </c>
      <c r="AG187" s="74" t="s">
        <v>83</v>
      </c>
      <c r="AH187" s="74" t="s">
        <v>44</v>
      </c>
      <c r="AI187" s="74" t="s">
        <v>120</v>
      </c>
      <c r="AJ187" s="74" t="s">
        <v>75</v>
      </c>
      <c r="AK187" s="74" t="s">
        <v>96</v>
      </c>
      <c r="AL187" s="74" t="s">
        <v>46</v>
      </c>
      <c r="AM187" s="74" t="s">
        <v>109</v>
      </c>
      <c r="AN187" s="74" t="s">
        <v>47</v>
      </c>
      <c r="AO187" s="74" t="s">
        <v>47</v>
      </c>
    </row>
    <row r="188">
      <c r="A188" s="74" t="s">
        <v>62</v>
      </c>
      <c r="B188" s="74" t="s">
        <v>30</v>
      </c>
      <c r="C188" s="74">
        <f>if('Copy of Raw'!B188="below 18",1,IF('Copy of Raw'!B188="18-25",1,2))</f>
        <v>1</v>
      </c>
      <c r="D188" s="74" t="s">
        <v>31</v>
      </c>
      <c r="E188" s="74">
        <f t="shared" si="1"/>
        <v>1</v>
      </c>
      <c r="F188" s="74" t="s">
        <v>192</v>
      </c>
      <c r="G188" s="74" t="s">
        <v>55</v>
      </c>
      <c r="H188" s="74" t="s">
        <v>34</v>
      </c>
      <c r="I188" s="74" t="s">
        <v>140</v>
      </c>
      <c r="J188" s="73">
        <v>2.0</v>
      </c>
      <c r="K188" s="74">
        <f t="shared" si="2"/>
        <v>2</v>
      </c>
      <c r="L188" s="74" t="s">
        <v>78</v>
      </c>
      <c r="M188" s="74">
        <f t="shared" si="3"/>
        <v>2</v>
      </c>
      <c r="N188" s="74" t="s">
        <v>86</v>
      </c>
      <c r="O188" s="74" t="s">
        <v>533</v>
      </c>
      <c r="P188" s="74" t="s">
        <v>534</v>
      </c>
      <c r="Q188" s="74" t="s">
        <v>480</v>
      </c>
      <c r="R188" s="74" t="s">
        <v>41</v>
      </c>
      <c r="S188" s="74"/>
      <c r="T188" s="74" t="s">
        <v>42</v>
      </c>
      <c r="U188" s="74" t="s">
        <v>83</v>
      </c>
      <c r="V188" s="74" t="s">
        <v>74</v>
      </c>
      <c r="W188" s="74" t="s">
        <v>68</v>
      </c>
      <c r="X188" s="74">
        <f t="shared" si="19"/>
        <v>1</v>
      </c>
      <c r="Y188" s="74"/>
      <c r="Z188" s="74">
        <f t="shared" si="21"/>
        <v>0</v>
      </c>
      <c r="AA188" s="74"/>
      <c r="AB188" s="74"/>
      <c r="AC188" s="74"/>
      <c r="AD188" s="74"/>
      <c r="AE188" s="74"/>
      <c r="AF188" s="74"/>
      <c r="AG188" s="74"/>
      <c r="AH188" s="74"/>
      <c r="AI188" s="74"/>
      <c r="AJ188" s="74" t="s">
        <v>41</v>
      </c>
      <c r="AK188" s="74" t="s">
        <v>41</v>
      </c>
      <c r="AL188" s="74" t="s">
        <v>47</v>
      </c>
      <c r="AM188" s="74" t="s">
        <v>41</v>
      </c>
      <c r="AN188" s="74" t="s">
        <v>41</v>
      </c>
      <c r="AO188" s="74" t="s">
        <v>47</v>
      </c>
    </row>
    <row r="189">
      <c r="A189" s="74" t="s">
        <v>29</v>
      </c>
      <c r="B189" s="74" t="s">
        <v>30</v>
      </c>
      <c r="C189" s="74">
        <f>if('Copy of Raw'!B189="below 18",1,IF('Copy of Raw'!B189="18-25",1,2))</f>
        <v>1</v>
      </c>
      <c r="D189" s="74" t="s">
        <v>31</v>
      </c>
      <c r="E189" s="74">
        <f t="shared" si="1"/>
        <v>1</v>
      </c>
      <c r="F189" s="74" t="s">
        <v>145</v>
      </c>
      <c r="G189" s="74" t="s">
        <v>42</v>
      </c>
      <c r="H189" s="74" t="s">
        <v>34</v>
      </c>
      <c r="I189" s="74" t="s">
        <v>51</v>
      </c>
      <c r="J189" s="73">
        <v>1.0</v>
      </c>
      <c r="K189" s="74">
        <f t="shared" si="2"/>
        <v>1</v>
      </c>
      <c r="L189" s="74" t="s">
        <v>36</v>
      </c>
      <c r="M189" s="74">
        <f t="shared" si="3"/>
        <v>1</v>
      </c>
      <c r="N189" s="74" t="s">
        <v>64</v>
      </c>
      <c r="O189" s="74" t="s">
        <v>243</v>
      </c>
      <c r="P189" s="74" t="s">
        <v>536</v>
      </c>
      <c r="Q189" s="74" t="s">
        <v>149</v>
      </c>
      <c r="R189" s="74" t="s">
        <v>41</v>
      </c>
      <c r="S189" s="74"/>
      <c r="T189" s="74" t="s">
        <v>82</v>
      </c>
      <c r="U189" s="74" t="s">
        <v>56</v>
      </c>
      <c r="V189" s="74" t="s">
        <v>74</v>
      </c>
      <c r="W189" s="74" t="s">
        <v>68</v>
      </c>
      <c r="X189" s="74">
        <f t="shared" si="19"/>
        <v>1</v>
      </c>
      <c r="Y189" s="74"/>
      <c r="Z189" s="74">
        <f t="shared" si="21"/>
        <v>0</v>
      </c>
      <c r="AA189" s="74"/>
      <c r="AB189" s="74"/>
      <c r="AC189" s="74"/>
      <c r="AD189" s="74"/>
      <c r="AE189" s="74"/>
      <c r="AF189" s="74"/>
      <c r="AG189" s="74"/>
      <c r="AH189" s="74"/>
      <c r="AI189" s="74"/>
      <c r="AJ189" s="74" t="s">
        <v>41</v>
      </c>
      <c r="AK189" s="74" t="s">
        <v>46</v>
      </c>
      <c r="AL189" s="74" t="s">
        <v>109</v>
      </c>
      <c r="AM189" s="74" t="s">
        <v>488</v>
      </c>
      <c r="AN189" s="74" t="s">
        <v>263</v>
      </c>
      <c r="AO189" s="74" t="s">
        <v>60</v>
      </c>
    </row>
    <row r="190" hidden="1">
      <c r="A190" s="74" t="s">
        <v>29</v>
      </c>
      <c r="B190" s="74" t="s">
        <v>30</v>
      </c>
      <c r="C190" s="74">
        <f>if('Copy of Raw'!B190="below 18",1,IF('Copy of Raw'!B190="18-25",1,2))</f>
        <v>1</v>
      </c>
      <c r="D190" s="74" t="s">
        <v>85</v>
      </c>
      <c r="E190" s="74">
        <f t="shared" si="1"/>
        <v>2</v>
      </c>
      <c r="F190" s="74" t="s">
        <v>50</v>
      </c>
      <c r="G190" s="74" t="s">
        <v>42</v>
      </c>
      <c r="H190" s="74" t="s">
        <v>92</v>
      </c>
      <c r="I190" s="74" t="s">
        <v>196</v>
      </c>
      <c r="J190" s="73">
        <v>1.0</v>
      </c>
      <c r="K190" s="74">
        <f t="shared" si="2"/>
        <v>2</v>
      </c>
      <c r="L190" s="74" t="s">
        <v>86</v>
      </c>
      <c r="M190" s="74">
        <f t="shared" si="3"/>
        <v>2</v>
      </c>
      <c r="N190" s="74" t="s">
        <v>37</v>
      </c>
      <c r="O190" s="74" t="s">
        <v>538</v>
      </c>
      <c r="P190" s="74" t="s">
        <v>539</v>
      </c>
      <c r="Q190" s="74" t="s">
        <v>115</v>
      </c>
      <c r="R190" s="74" t="s">
        <v>41</v>
      </c>
      <c r="S190" s="74"/>
      <c r="T190" s="74" t="s">
        <v>42</v>
      </c>
      <c r="U190" s="74" t="s">
        <v>83</v>
      </c>
      <c r="V190" s="74" t="s">
        <v>164</v>
      </c>
      <c r="W190" s="74" t="s">
        <v>45</v>
      </c>
      <c r="X190" s="74">
        <f t="shared" si="19"/>
        <v>0</v>
      </c>
      <c r="Y190" s="74"/>
      <c r="Z190" s="74">
        <f t="shared" si="21"/>
        <v>0</v>
      </c>
      <c r="AA190" s="74"/>
      <c r="AB190" s="74"/>
      <c r="AC190" s="74"/>
      <c r="AD190" s="74"/>
      <c r="AE190" s="74"/>
      <c r="AF190" s="74"/>
      <c r="AG190" s="74"/>
      <c r="AH190" s="74"/>
      <c r="AI190" s="74"/>
      <c r="AJ190" s="74" t="s">
        <v>46</v>
      </c>
      <c r="AK190" s="74" t="s">
        <v>46</v>
      </c>
      <c r="AL190" s="74" t="s">
        <v>46</v>
      </c>
      <c r="AM190" s="74" t="s">
        <v>46</v>
      </c>
      <c r="AN190" s="74" t="s">
        <v>46</v>
      </c>
      <c r="AO190" s="74" t="s">
        <v>46</v>
      </c>
    </row>
    <row r="191" hidden="1">
      <c r="A191" s="74" t="s">
        <v>29</v>
      </c>
      <c r="B191" s="74" t="s">
        <v>30</v>
      </c>
      <c r="C191" s="74">
        <f>if('Copy of Raw'!B191="below 18",1,IF('Copy of Raw'!B191="18-25",1,2))</f>
        <v>1</v>
      </c>
      <c r="D191" s="74" t="s">
        <v>31</v>
      </c>
      <c r="E191" s="74">
        <f t="shared" si="1"/>
        <v>1</v>
      </c>
      <c r="F191" s="74" t="s">
        <v>32</v>
      </c>
      <c r="G191" s="74" t="s">
        <v>42</v>
      </c>
      <c r="H191" s="74" t="s">
        <v>34</v>
      </c>
      <c r="I191" s="74" t="s">
        <v>35</v>
      </c>
      <c r="J191" s="73">
        <v>1.0</v>
      </c>
      <c r="K191" s="74">
        <f t="shared" si="2"/>
        <v>1</v>
      </c>
      <c r="L191" s="74" t="s">
        <v>63</v>
      </c>
      <c r="M191" s="74">
        <f t="shared" si="3"/>
        <v>1</v>
      </c>
      <c r="N191" s="74" t="s">
        <v>64</v>
      </c>
      <c r="O191" s="74" t="s">
        <v>541</v>
      </c>
      <c r="P191" s="74" t="s">
        <v>46</v>
      </c>
      <c r="Q191" s="74" t="s">
        <v>41</v>
      </c>
      <c r="R191" s="74" t="s">
        <v>41</v>
      </c>
      <c r="S191" s="74"/>
      <c r="T191" s="74" t="s">
        <v>77</v>
      </c>
      <c r="U191" s="74" t="s">
        <v>56</v>
      </c>
      <c r="V191" s="74" t="s">
        <v>44</v>
      </c>
      <c r="W191" s="74" t="s">
        <v>45</v>
      </c>
      <c r="X191" s="74">
        <f t="shared" si="19"/>
        <v>0</v>
      </c>
      <c r="Y191" s="74"/>
      <c r="Z191" s="74">
        <f t="shared" si="21"/>
        <v>0</v>
      </c>
      <c r="AA191" s="74"/>
      <c r="AB191" s="74"/>
      <c r="AC191" s="74"/>
      <c r="AD191" s="74"/>
      <c r="AE191" s="74"/>
      <c r="AF191" s="74"/>
      <c r="AG191" s="74"/>
      <c r="AH191" s="74"/>
      <c r="AI191" s="74"/>
      <c r="AJ191" s="74" t="s">
        <v>109</v>
      </c>
      <c r="AK191" s="74" t="s">
        <v>46</v>
      </c>
      <c r="AL191" s="74" t="s">
        <v>46</v>
      </c>
      <c r="AM191" s="74" t="s">
        <v>109</v>
      </c>
      <c r="AN191" s="74" t="s">
        <v>46</v>
      </c>
      <c r="AO191" s="74" t="s">
        <v>46</v>
      </c>
    </row>
    <row r="192">
      <c r="A192" s="74" t="s">
        <v>62</v>
      </c>
      <c r="B192" s="74" t="s">
        <v>30</v>
      </c>
      <c r="C192" s="74">
        <f>if('Copy of Raw'!B192="below 18",1,IF('Copy of Raw'!B192="18-25",1,2))</f>
        <v>1</v>
      </c>
      <c r="D192" s="74" t="s">
        <v>31</v>
      </c>
      <c r="E192" s="74">
        <f t="shared" si="1"/>
        <v>1</v>
      </c>
      <c r="F192" s="74" t="s">
        <v>50</v>
      </c>
      <c r="G192" s="74" t="s">
        <v>55</v>
      </c>
      <c r="H192" s="74" t="s">
        <v>34</v>
      </c>
      <c r="I192" s="74" t="s">
        <v>35</v>
      </c>
      <c r="J192" s="73">
        <v>2.0</v>
      </c>
      <c r="K192" s="74">
        <f t="shared" si="2"/>
        <v>1</v>
      </c>
      <c r="L192" s="74" t="s">
        <v>78</v>
      </c>
      <c r="M192" s="74">
        <f t="shared" si="3"/>
        <v>2</v>
      </c>
      <c r="N192" s="74" t="s">
        <v>105</v>
      </c>
      <c r="O192" s="74" t="s">
        <v>543</v>
      </c>
      <c r="P192" s="74" t="s">
        <v>544</v>
      </c>
      <c r="Q192" s="74" t="s">
        <v>333</v>
      </c>
      <c r="R192" s="74" t="s">
        <v>41</v>
      </c>
      <c r="S192" s="74"/>
      <c r="T192" s="74" t="s">
        <v>82</v>
      </c>
      <c r="U192" s="74" t="s">
        <v>83</v>
      </c>
      <c r="V192" s="74" t="s">
        <v>74</v>
      </c>
      <c r="W192" s="74" t="s">
        <v>68</v>
      </c>
      <c r="X192" s="74">
        <f t="shared" si="19"/>
        <v>1</v>
      </c>
      <c r="Y192" s="74"/>
      <c r="Z192" s="74">
        <f t="shared" si="21"/>
        <v>0</v>
      </c>
      <c r="AA192" s="74"/>
      <c r="AB192" s="74"/>
      <c r="AC192" s="74"/>
      <c r="AD192" s="74"/>
      <c r="AE192" s="74"/>
      <c r="AF192" s="74"/>
      <c r="AG192" s="74"/>
      <c r="AH192" s="74"/>
      <c r="AI192" s="74"/>
      <c r="AJ192" s="74" t="s">
        <v>41</v>
      </c>
      <c r="AK192" s="74" t="s">
        <v>48</v>
      </c>
      <c r="AL192" s="74" t="s">
        <v>41</v>
      </c>
      <c r="AM192" s="74" t="s">
        <v>41</v>
      </c>
      <c r="AN192" s="74" t="s">
        <v>41</v>
      </c>
      <c r="AO192" s="74" t="s">
        <v>75</v>
      </c>
    </row>
    <row r="193" hidden="1">
      <c r="A193" s="74" t="s">
        <v>62</v>
      </c>
      <c r="B193" s="74" t="s">
        <v>30</v>
      </c>
      <c r="C193" s="74">
        <f>if('Copy of Raw'!B193="below 18",1,IF('Copy of Raw'!B193="18-25",1,2))</f>
        <v>1</v>
      </c>
      <c r="D193" s="74" t="s">
        <v>31</v>
      </c>
      <c r="E193" s="74">
        <f t="shared" si="1"/>
        <v>1</v>
      </c>
      <c r="F193" s="74" t="s">
        <v>50</v>
      </c>
      <c r="G193" s="74" t="s">
        <v>42</v>
      </c>
      <c r="H193" s="74" t="s">
        <v>34</v>
      </c>
      <c r="I193" s="74" t="s">
        <v>140</v>
      </c>
      <c r="J193" s="73">
        <v>2.0</v>
      </c>
      <c r="K193" s="74">
        <f t="shared" si="2"/>
        <v>2</v>
      </c>
      <c r="L193" s="74" t="s">
        <v>78</v>
      </c>
      <c r="M193" s="74">
        <f t="shared" si="3"/>
        <v>2</v>
      </c>
      <c r="N193" s="74" t="s">
        <v>37</v>
      </c>
      <c r="O193" s="74" t="s">
        <v>146</v>
      </c>
      <c r="P193" s="74" t="s">
        <v>333</v>
      </c>
      <c r="Q193" s="74" t="s">
        <v>87</v>
      </c>
      <c r="R193" s="74" t="s">
        <v>52</v>
      </c>
      <c r="S193" s="74"/>
      <c r="T193" s="74"/>
      <c r="U193" s="74"/>
      <c r="V193" s="74"/>
      <c r="W193" s="74"/>
      <c r="X193" s="74">
        <f t="shared" si="19"/>
        <v>0</v>
      </c>
      <c r="Y193" s="74" t="s">
        <v>55</v>
      </c>
      <c r="Z193" s="74">
        <f t="shared" si="21"/>
        <v>0</v>
      </c>
      <c r="AA193" s="74" t="s">
        <v>73</v>
      </c>
      <c r="AB193" s="74" t="s">
        <v>74</v>
      </c>
      <c r="AC193" s="74"/>
      <c r="AD193" s="74" t="s">
        <v>68</v>
      </c>
      <c r="AE193" s="74">
        <f t="shared" ref="AE193:AE194" si="26">if(AD193="Go to another shop and look for your own brand",1,IF(AD193="Wait and delay the purchase till the brand is available",1,2))</f>
        <v>1</v>
      </c>
      <c r="AF193" s="74"/>
      <c r="AG193" s="74"/>
      <c r="AH193" s="74"/>
      <c r="AI193" s="74"/>
      <c r="AJ193" s="74" t="s">
        <v>48</v>
      </c>
      <c r="AK193" s="74" t="s">
        <v>46</v>
      </c>
      <c r="AL193" s="74" t="s">
        <v>46</v>
      </c>
      <c r="AM193" s="74" t="s">
        <v>48</v>
      </c>
      <c r="AN193" s="74" t="s">
        <v>97</v>
      </c>
      <c r="AO193" s="74" t="s">
        <v>48</v>
      </c>
    </row>
    <row r="194" hidden="1">
      <c r="A194" s="74" t="s">
        <v>62</v>
      </c>
      <c r="B194" s="74" t="s">
        <v>100</v>
      </c>
      <c r="C194" s="74">
        <f>if('Copy of Raw'!B194="below 18",1,IF('Copy of Raw'!B194="18-25",1,2))</f>
        <v>2</v>
      </c>
      <c r="D194" s="74" t="s">
        <v>31</v>
      </c>
      <c r="E194" s="74">
        <f t="shared" si="1"/>
        <v>1</v>
      </c>
      <c r="F194" s="74" t="s">
        <v>50</v>
      </c>
      <c r="G194" s="74" t="s">
        <v>55</v>
      </c>
      <c r="H194" s="74" t="s">
        <v>92</v>
      </c>
      <c r="I194" s="74" t="s">
        <v>140</v>
      </c>
      <c r="J194" s="73">
        <v>2.0</v>
      </c>
      <c r="K194" s="74">
        <f t="shared" si="2"/>
        <v>2</v>
      </c>
      <c r="L194" s="74" t="s">
        <v>63</v>
      </c>
      <c r="M194" s="74">
        <f t="shared" si="3"/>
        <v>1</v>
      </c>
      <c r="N194" s="74" t="s">
        <v>105</v>
      </c>
      <c r="O194" s="74" t="s">
        <v>521</v>
      </c>
      <c r="P194" s="74" t="s">
        <v>522</v>
      </c>
      <c r="Q194" s="74" t="s">
        <v>385</v>
      </c>
      <c r="R194" s="74" t="s">
        <v>52</v>
      </c>
      <c r="S194" s="74"/>
      <c r="T194" s="74"/>
      <c r="U194" s="74"/>
      <c r="V194" s="74"/>
      <c r="W194" s="74"/>
      <c r="X194" s="74">
        <f t="shared" si="19"/>
        <v>0</v>
      </c>
      <c r="Y194" s="74" t="s">
        <v>55</v>
      </c>
      <c r="Z194" s="74">
        <f t="shared" si="21"/>
        <v>0</v>
      </c>
      <c r="AA194" s="74" t="s">
        <v>73</v>
      </c>
      <c r="AB194" s="74" t="s">
        <v>74</v>
      </c>
      <c r="AC194" s="74"/>
      <c r="AD194" s="74" t="s">
        <v>68</v>
      </c>
      <c r="AE194" s="74">
        <f t="shared" si="26"/>
        <v>1</v>
      </c>
      <c r="AF194" s="74"/>
      <c r="AG194" s="74"/>
      <c r="AH194" s="74"/>
      <c r="AI194" s="74"/>
      <c r="AJ194" s="74" t="s">
        <v>48</v>
      </c>
      <c r="AK194" s="74" t="s">
        <v>48</v>
      </c>
      <c r="AL194" s="74" t="s">
        <v>48</v>
      </c>
      <c r="AM194" s="74" t="s">
        <v>57</v>
      </c>
      <c r="AN194" s="74" t="s">
        <v>58</v>
      </c>
      <c r="AO194" s="74" t="s">
        <v>263</v>
      </c>
    </row>
    <row r="195">
      <c r="A195" s="74" t="s">
        <v>62</v>
      </c>
      <c r="B195" s="74" t="s">
        <v>100</v>
      </c>
      <c r="C195" s="74">
        <f>if('Copy of Raw'!B195="below 18",1,IF('Copy of Raw'!B195="18-25",1,2))</f>
        <v>2</v>
      </c>
      <c r="D195" s="74" t="s">
        <v>192</v>
      </c>
      <c r="E195" s="74">
        <f t="shared" si="1"/>
        <v>2</v>
      </c>
      <c r="F195" s="74" t="s">
        <v>50</v>
      </c>
      <c r="G195" s="74" t="s">
        <v>33</v>
      </c>
      <c r="H195" s="74" t="s">
        <v>92</v>
      </c>
      <c r="I195" s="74" t="s">
        <v>51</v>
      </c>
      <c r="J195" s="73">
        <v>2.0</v>
      </c>
      <c r="K195" s="74">
        <f t="shared" si="2"/>
        <v>1</v>
      </c>
      <c r="L195" s="74" t="s">
        <v>36</v>
      </c>
      <c r="M195" s="74">
        <f t="shared" si="3"/>
        <v>1</v>
      </c>
      <c r="N195" s="74" t="s">
        <v>37</v>
      </c>
      <c r="O195" s="74" t="s">
        <v>47</v>
      </c>
      <c r="P195" s="74" t="s">
        <v>321</v>
      </c>
      <c r="Q195" s="74" t="s">
        <v>278</v>
      </c>
      <c r="R195" s="74" t="s">
        <v>47</v>
      </c>
      <c r="S195" s="74"/>
      <c r="T195" s="74"/>
      <c r="U195" s="74"/>
      <c r="V195" s="74"/>
      <c r="W195" s="74"/>
      <c r="X195" s="74">
        <f t="shared" si="19"/>
        <v>0</v>
      </c>
      <c r="Y195" s="74"/>
      <c r="Z195" s="74">
        <f t="shared" si="21"/>
        <v>0</v>
      </c>
      <c r="AA195" s="74"/>
      <c r="AB195" s="74"/>
      <c r="AC195" s="74"/>
      <c r="AD195" s="74"/>
      <c r="AE195" s="74"/>
      <c r="AF195" s="74" t="s">
        <v>209</v>
      </c>
      <c r="AG195" s="74" t="s">
        <v>43</v>
      </c>
      <c r="AH195" s="74" t="s">
        <v>44</v>
      </c>
      <c r="AI195" s="74" t="s">
        <v>45</v>
      </c>
      <c r="AJ195" s="74" t="s">
        <v>129</v>
      </c>
      <c r="AK195" s="74" t="s">
        <v>47</v>
      </c>
      <c r="AL195" s="74" t="s">
        <v>129</v>
      </c>
      <c r="AM195" s="74" t="s">
        <v>96</v>
      </c>
      <c r="AN195" s="74" t="s">
        <v>161</v>
      </c>
      <c r="AO195" s="74" t="s">
        <v>97</v>
      </c>
    </row>
    <row r="196">
      <c r="A196" s="74" t="s">
        <v>62</v>
      </c>
      <c r="B196" s="74" t="s">
        <v>30</v>
      </c>
      <c r="C196" s="74">
        <f>if('Copy of Raw'!B196="below 18",1,IF('Copy of Raw'!B196="18-25",1,2))</f>
        <v>1</v>
      </c>
      <c r="D196" s="74" t="s">
        <v>85</v>
      </c>
      <c r="E196" s="74">
        <f t="shared" si="1"/>
        <v>2</v>
      </c>
      <c r="F196" s="74" t="s">
        <v>32</v>
      </c>
      <c r="G196" s="74" t="s">
        <v>77</v>
      </c>
      <c r="H196" s="74" t="s">
        <v>92</v>
      </c>
      <c r="I196" s="74" t="s">
        <v>35</v>
      </c>
      <c r="J196" s="73">
        <v>2.0</v>
      </c>
      <c r="K196" s="74">
        <f t="shared" si="2"/>
        <v>1</v>
      </c>
      <c r="L196" s="74" t="s">
        <v>86</v>
      </c>
      <c r="M196" s="74">
        <f t="shared" si="3"/>
        <v>2</v>
      </c>
      <c r="N196" s="74" t="s">
        <v>37</v>
      </c>
      <c r="O196" s="74" t="s">
        <v>41</v>
      </c>
      <c r="P196" s="74" t="s">
        <v>381</v>
      </c>
      <c r="Q196" s="74" t="s">
        <v>365</v>
      </c>
      <c r="R196" s="74" t="s">
        <v>41</v>
      </c>
      <c r="S196" s="74"/>
      <c r="T196" s="74" t="s">
        <v>82</v>
      </c>
      <c r="U196" s="74" t="s">
        <v>56</v>
      </c>
      <c r="V196" s="74" t="s">
        <v>44</v>
      </c>
      <c r="W196" s="74" t="s">
        <v>68</v>
      </c>
      <c r="X196" s="74">
        <f t="shared" si="19"/>
        <v>1</v>
      </c>
      <c r="Y196" s="74"/>
      <c r="Z196" s="74">
        <f t="shared" si="21"/>
        <v>0</v>
      </c>
      <c r="AA196" s="74"/>
      <c r="AB196" s="74"/>
      <c r="AC196" s="74"/>
      <c r="AD196" s="74"/>
      <c r="AE196" s="74"/>
      <c r="AF196" s="74"/>
      <c r="AG196" s="74"/>
      <c r="AH196" s="74"/>
      <c r="AI196" s="74"/>
      <c r="AJ196" s="74" t="s">
        <v>41</v>
      </c>
      <c r="AK196" s="74" t="s">
        <v>75</v>
      </c>
      <c r="AL196" s="74" t="s">
        <v>46</v>
      </c>
      <c r="AM196" s="74" t="s">
        <v>41</v>
      </c>
      <c r="AN196" s="74" t="s">
        <v>46</v>
      </c>
      <c r="AO196" s="74" t="s">
        <v>48</v>
      </c>
    </row>
    <row r="197">
      <c r="A197" s="74" t="s">
        <v>62</v>
      </c>
      <c r="B197" s="74" t="s">
        <v>30</v>
      </c>
      <c r="C197" s="74">
        <f>if('Copy of Raw'!B197="below 18",1,IF('Copy of Raw'!B197="18-25",1,2))</f>
        <v>1</v>
      </c>
      <c r="D197" s="74" t="s">
        <v>31</v>
      </c>
      <c r="E197" s="74">
        <f t="shared" si="1"/>
        <v>1</v>
      </c>
      <c r="F197" s="74" t="s">
        <v>32</v>
      </c>
      <c r="G197" s="74" t="s">
        <v>77</v>
      </c>
      <c r="H197" s="74" t="s">
        <v>92</v>
      </c>
      <c r="I197" s="74" t="s">
        <v>51</v>
      </c>
      <c r="J197" s="73">
        <v>2.0</v>
      </c>
      <c r="K197" s="74">
        <f t="shared" si="2"/>
        <v>1</v>
      </c>
      <c r="L197" s="74" t="s">
        <v>78</v>
      </c>
      <c r="M197" s="74">
        <f t="shared" si="3"/>
        <v>2</v>
      </c>
      <c r="N197" s="74" t="s">
        <v>64</v>
      </c>
      <c r="O197" s="74" t="s">
        <v>146</v>
      </c>
      <c r="P197" s="74" t="s">
        <v>549</v>
      </c>
      <c r="Q197" s="74" t="s">
        <v>550</v>
      </c>
      <c r="R197" s="74" t="s">
        <v>52</v>
      </c>
      <c r="S197" s="74"/>
      <c r="T197" s="74"/>
      <c r="U197" s="74"/>
      <c r="V197" s="74"/>
      <c r="W197" s="74"/>
      <c r="X197" s="74">
        <f t="shared" si="19"/>
        <v>0</v>
      </c>
      <c r="Y197" s="74" t="s">
        <v>55</v>
      </c>
      <c r="Z197" s="74">
        <f t="shared" si="21"/>
        <v>0</v>
      </c>
      <c r="AA197" s="74" t="s">
        <v>73</v>
      </c>
      <c r="AB197" s="74" t="s">
        <v>44</v>
      </c>
      <c r="AC197" s="74"/>
      <c r="AD197" s="74" t="s">
        <v>68</v>
      </c>
      <c r="AE197" s="74">
        <f>if(AD197="Go to another shop and look for your own brand",1,IF(AD197="Wait and delay the purchase till the brand is available",1,2))</f>
        <v>1</v>
      </c>
      <c r="AF197" s="74"/>
      <c r="AG197" s="74"/>
      <c r="AH197" s="74"/>
      <c r="AI197" s="74"/>
      <c r="AJ197" s="74" t="s">
        <v>41</v>
      </c>
      <c r="AK197" s="74" t="s">
        <v>48</v>
      </c>
      <c r="AL197" s="74" t="s">
        <v>143</v>
      </c>
      <c r="AM197" s="74" t="s">
        <v>48</v>
      </c>
      <c r="AN197" s="74" t="s">
        <v>263</v>
      </c>
      <c r="AO197" s="74" t="s">
        <v>263</v>
      </c>
    </row>
    <row r="198">
      <c r="A198" s="74" t="s">
        <v>29</v>
      </c>
      <c r="B198" s="74" t="s">
        <v>100</v>
      </c>
      <c r="C198" s="74">
        <f>if('Copy of Raw'!B198="below 18",1,IF('Copy of Raw'!B198="18-25",1,2))</f>
        <v>2</v>
      </c>
      <c r="D198" s="74" t="s">
        <v>31</v>
      </c>
      <c r="E198" s="74">
        <f t="shared" si="1"/>
        <v>1</v>
      </c>
      <c r="F198" s="74" t="s">
        <v>32</v>
      </c>
      <c r="G198" s="74" t="s">
        <v>33</v>
      </c>
      <c r="H198" s="74" t="s">
        <v>92</v>
      </c>
      <c r="I198" s="74" t="s">
        <v>51</v>
      </c>
      <c r="J198" s="73">
        <v>1.0</v>
      </c>
      <c r="K198" s="74">
        <f t="shared" si="2"/>
        <v>1</v>
      </c>
      <c r="L198" s="74" t="s">
        <v>36</v>
      </c>
      <c r="M198" s="74">
        <f t="shared" si="3"/>
        <v>1</v>
      </c>
      <c r="N198" s="74" t="s">
        <v>37</v>
      </c>
      <c r="O198" s="74" t="s">
        <v>538</v>
      </c>
      <c r="P198" s="74" t="s">
        <v>326</v>
      </c>
      <c r="Q198" s="74" t="s">
        <v>143</v>
      </c>
      <c r="R198" s="74" t="s">
        <v>41</v>
      </c>
      <c r="S198" s="74"/>
      <c r="T198" s="74" t="s">
        <v>42</v>
      </c>
      <c r="U198" s="74" t="s">
        <v>67</v>
      </c>
      <c r="V198" s="74" t="s">
        <v>74</v>
      </c>
      <c r="W198" s="74" t="s">
        <v>68</v>
      </c>
      <c r="X198" s="74">
        <f t="shared" si="19"/>
        <v>1</v>
      </c>
      <c r="Y198" s="74"/>
      <c r="Z198" s="74">
        <f t="shared" si="21"/>
        <v>0</v>
      </c>
      <c r="AA198" s="74"/>
      <c r="AB198" s="74"/>
      <c r="AC198" s="74"/>
      <c r="AD198" s="74"/>
      <c r="AE198" s="74"/>
      <c r="AF198" s="74"/>
      <c r="AG198" s="74"/>
      <c r="AH198" s="74"/>
      <c r="AI198" s="74"/>
      <c r="AJ198" s="74" t="s">
        <v>75</v>
      </c>
      <c r="AK198" s="74" t="s">
        <v>46</v>
      </c>
      <c r="AL198" s="74" t="s">
        <v>46</v>
      </c>
      <c r="AM198" s="74" t="s">
        <v>143</v>
      </c>
      <c r="AN198" s="74" t="s">
        <v>143</v>
      </c>
      <c r="AO198" s="74" t="s">
        <v>46</v>
      </c>
    </row>
    <row r="199">
      <c r="A199" s="74" t="s">
        <v>62</v>
      </c>
      <c r="B199" s="74" t="s">
        <v>100</v>
      </c>
      <c r="C199" s="74">
        <f>if('Copy of Raw'!B199="below 18",1,IF('Copy of Raw'!B199="18-25",1,2))</f>
        <v>2</v>
      </c>
      <c r="D199" s="74" t="s">
        <v>85</v>
      </c>
      <c r="E199" s="74">
        <f t="shared" si="1"/>
        <v>2</v>
      </c>
      <c r="F199" s="74" t="s">
        <v>32</v>
      </c>
      <c r="G199" s="74" t="s">
        <v>77</v>
      </c>
      <c r="H199" s="74" t="s">
        <v>34</v>
      </c>
      <c r="I199" s="74" t="s">
        <v>140</v>
      </c>
      <c r="J199" s="73">
        <v>2.0</v>
      </c>
      <c r="K199" s="74">
        <f t="shared" si="2"/>
        <v>2</v>
      </c>
      <c r="L199" s="74" t="s">
        <v>63</v>
      </c>
      <c r="M199" s="74">
        <f t="shared" si="3"/>
        <v>1</v>
      </c>
      <c r="N199" s="74" t="s">
        <v>64</v>
      </c>
      <c r="O199" s="74" t="s">
        <v>41</v>
      </c>
      <c r="P199" s="74" t="s">
        <v>126</v>
      </c>
      <c r="Q199" s="74" t="s">
        <v>41</v>
      </c>
      <c r="R199" s="74" t="s">
        <v>41</v>
      </c>
      <c r="S199" s="74"/>
      <c r="T199" s="74" t="s">
        <v>55</v>
      </c>
      <c r="U199" s="74" t="s">
        <v>43</v>
      </c>
      <c r="V199" s="74" t="s">
        <v>44</v>
      </c>
      <c r="W199" s="74" t="s">
        <v>120</v>
      </c>
      <c r="X199" s="74">
        <f t="shared" si="19"/>
        <v>1</v>
      </c>
      <c r="Y199" s="74"/>
      <c r="Z199" s="74">
        <f t="shared" si="21"/>
        <v>0</v>
      </c>
      <c r="AA199" s="74"/>
      <c r="AB199" s="74"/>
      <c r="AC199" s="74"/>
      <c r="AD199" s="74"/>
      <c r="AE199" s="74"/>
      <c r="AF199" s="74"/>
      <c r="AG199" s="74"/>
      <c r="AH199" s="74"/>
      <c r="AI199" s="74"/>
      <c r="AJ199" s="74" t="s">
        <v>41</v>
      </c>
      <c r="AK199" s="74" t="s">
        <v>41</v>
      </c>
      <c r="AL199" s="74" t="s">
        <v>41</v>
      </c>
      <c r="AM199" s="74" t="s">
        <v>41</v>
      </c>
      <c r="AN199" s="74" t="s">
        <v>41</v>
      </c>
      <c r="AO199" s="74" t="s">
        <v>41</v>
      </c>
    </row>
    <row r="200">
      <c r="A200" s="74" t="s">
        <v>29</v>
      </c>
      <c r="B200" s="74" t="s">
        <v>30</v>
      </c>
      <c r="C200" s="74">
        <f>if('Copy of Raw'!B200="below 18",1,IF('Copy of Raw'!B200="18-25",1,2))</f>
        <v>1</v>
      </c>
      <c r="D200" s="74" t="s">
        <v>85</v>
      </c>
      <c r="E200" s="74">
        <f t="shared" si="1"/>
        <v>2</v>
      </c>
      <c r="F200" s="74" t="s">
        <v>32</v>
      </c>
      <c r="G200" s="74" t="s">
        <v>42</v>
      </c>
      <c r="H200" s="74" t="s">
        <v>34</v>
      </c>
      <c r="I200" s="74" t="s">
        <v>51</v>
      </c>
      <c r="J200" s="73">
        <v>1.0</v>
      </c>
      <c r="K200" s="74">
        <f t="shared" si="2"/>
        <v>1</v>
      </c>
      <c r="L200" s="74" t="s">
        <v>36</v>
      </c>
      <c r="M200" s="74">
        <f t="shared" si="3"/>
        <v>1</v>
      </c>
      <c r="N200" s="74" t="s">
        <v>37</v>
      </c>
      <c r="O200" s="74" t="s">
        <v>553</v>
      </c>
      <c r="P200" s="74" t="s">
        <v>192</v>
      </c>
      <c r="Q200" s="74" t="s">
        <v>350</v>
      </c>
      <c r="R200" s="74" t="s">
        <v>52</v>
      </c>
      <c r="S200" s="74"/>
      <c r="T200" s="74"/>
      <c r="U200" s="74"/>
      <c r="V200" s="74"/>
      <c r="W200" s="74"/>
      <c r="X200" s="74">
        <f t="shared" si="19"/>
        <v>0</v>
      </c>
      <c r="Y200" s="74" t="s">
        <v>209</v>
      </c>
      <c r="Z200" s="74">
        <f t="shared" si="21"/>
        <v>1</v>
      </c>
      <c r="AA200" s="74" t="s">
        <v>73</v>
      </c>
      <c r="AB200" s="74" t="s">
        <v>74</v>
      </c>
      <c r="AC200" s="74"/>
      <c r="AD200" s="74" t="s">
        <v>68</v>
      </c>
      <c r="AE200" s="74">
        <f>if(AD200="Go to another shop and look for your own brand",1,IF(AD200="Wait and delay the purchase till the brand is available",1,2))</f>
        <v>1</v>
      </c>
      <c r="AF200" s="74"/>
      <c r="AG200" s="74"/>
      <c r="AH200" s="74"/>
      <c r="AI200" s="74"/>
      <c r="AJ200" s="74" t="s">
        <v>210</v>
      </c>
      <c r="AK200" s="74" t="s">
        <v>58</v>
      </c>
      <c r="AL200" s="74" t="s">
        <v>185</v>
      </c>
      <c r="AM200" s="74" t="s">
        <v>57</v>
      </c>
      <c r="AN200" s="74" t="s">
        <v>97</v>
      </c>
      <c r="AO200" s="74" t="s">
        <v>98</v>
      </c>
    </row>
    <row r="201">
      <c r="A201" s="74" t="s">
        <v>62</v>
      </c>
      <c r="B201" s="74" t="s">
        <v>100</v>
      </c>
      <c r="C201" s="74">
        <f>if('Copy of Raw'!B201="below 18",1,IF('Copy of Raw'!B201="18-25",1,2))</f>
        <v>2</v>
      </c>
      <c r="D201" s="74" t="s">
        <v>192</v>
      </c>
      <c r="E201" s="74">
        <f t="shared" si="1"/>
        <v>2</v>
      </c>
      <c r="F201" s="74" t="s">
        <v>32</v>
      </c>
      <c r="G201" s="74" t="s">
        <v>42</v>
      </c>
      <c r="H201" s="74" t="s">
        <v>34</v>
      </c>
      <c r="I201" s="74" t="s">
        <v>51</v>
      </c>
      <c r="J201" s="73">
        <v>2.0</v>
      </c>
      <c r="K201" s="74">
        <f t="shared" si="2"/>
        <v>1</v>
      </c>
      <c r="L201" s="74" t="s">
        <v>63</v>
      </c>
      <c r="M201" s="74">
        <f t="shared" si="3"/>
        <v>1</v>
      </c>
      <c r="N201" s="74" t="s">
        <v>37</v>
      </c>
      <c r="O201" s="74" t="s">
        <v>38</v>
      </c>
      <c r="P201" s="74" t="s">
        <v>131</v>
      </c>
      <c r="Q201" s="74" t="s">
        <v>555</v>
      </c>
      <c r="R201" s="74" t="s">
        <v>41</v>
      </c>
      <c r="S201" s="74"/>
      <c r="T201" s="74" t="s">
        <v>42</v>
      </c>
      <c r="U201" s="74" t="s">
        <v>67</v>
      </c>
      <c r="V201" s="74" t="s">
        <v>44</v>
      </c>
      <c r="W201" s="74" t="s">
        <v>68</v>
      </c>
      <c r="X201" s="74">
        <f t="shared" si="19"/>
        <v>1</v>
      </c>
      <c r="Y201" s="74"/>
      <c r="Z201" s="74">
        <f t="shared" si="21"/>
        <v>0</v>
      </c>
      <c r="AA201" s="74"/>
      <c r="AB201" s="74"/>
      <c r="AC201" s="74"/>
      <c r="AD201" s="74"/>
      <c r="AE201" s="74"/>
      <c r="AF201" s="74"/>
      <c r="AG201" s="74"/>
      <c r="AH201" s="74"/>
      <c r="AI201" s="74"/>
      <c r="AJ201" s="74" t="s">
        <v>41</v>
      </c>
      <c r="AK201" s="74" t="s">
        <v>48</v>
      </c>
      <c r="AL201" s="74" t="s">
        <v>46</v>
      </c>
      <c r="AM201" s="74" t="s">
        <v>129</v>
      </c>
      <c r="AN201" s="74" t="s">
        <v>373</v>
      </c>
      <c r="AO201" s="74" t="s">
        <v>150</v>
      </c>
    </row>
    <row r="202" hidden="1">
      <c r="A202" s="74" t="s">
        <v>62</v>
      </c>
      <c r="B202" s="74" t="s">
        <v>30</v>
      </c>
      <c r="C202" s="74">
        <f>if('Copy of Raw'!B202="below 18",1,IF('Copy of Raw'!B202="18-25",1,2))</f>
        <v>1</v>
      </c>
      <c r="D202" s="74" t="s">
        <v>85</v>
      </c>
      <c r="E202" s="74">
        <f t="shared" si="1"/>
        <v>2</v>
      </c>
      <c r="F202" s="74" t="s">
        <v>50</v>
      </c>
      <c r="G202" s="74" t="s">
        <v>77</v>
      </c>
      <c r="H202" s="74" t="s">
        <v>34</v>
      </c>
      <c r="I202" s="74" t="s">
        <v>35</v>
      </c>
      <c r="J202" s="73">
        <v>2.0</v>
      </c>
      <c r="K202" s="74">
        <f t="shared" si="2"/>
        <v>1</v>
      </c>
      <c r="L202" s="74" t="s">
        <v>63</v>
      </c>
      <c r="M202" s="74">
        <f t="shared" si="3"/>
        <v>1</v>
      </c>
      <c r="N202" s="74" t="s">
        <v>64</v>
      </c>
      <c r="O202" s="74" t="s">
        <v>41</v>
      </c>
      <c r="P202" s="74" t="s">
        <v>557</v>
      </c>
      <c r="Q202" s="74" t="s">
        <v>558</v>
      </c>
      <c r="R202" s="74" t="s">
        <v>47</v>
      </c>
      <c r="S202" s="74"/>
      <c r="T202" s="74"/>
      <c r="U202" s="74"/>
      <c r="V202" s="74"/>
      <c r="W202" s="74"/>
      <c r="X202" s="74">
        <f t="shared" si="19"/>
        <v>0</v>
      </c>
      <c r="Y202" s="74"/>
      <c r="Z202" s="74">
        <f t="shared" si="21"/>
        <v>0</v>
      </c>
      <c r="AA202" s="74"/>
      <c r="AB202" s="74"/>
      <c r="AC202" s="74"/>
      <c r="AD202" s="74"/>
      <c r="AE202" s="74"/>
      <c r="AF202" s="74" t="s">
        <v>55</v>
      </c>
      <c r="AG202" s="74" t="s">
        <v>43</v>
      </c>
      <c r="AH202" s="74" t="s">
        <v>74</v>
      </c>
      <c r="AI202" s="74" t="s">
        <v>68</v>
      </c>
      <c r="AJ202" s="74" t="s">
        <v>47</v>
      </c>
      <c r="AK202" s="74" t="s">
        <v>47</v>
      </c>
      <c r="AL202" s="74" t="s">
        <v>47</v>
      </c>
      <c r="AM202" s="74" t="s">
        <v>47</v>
      </c>
      <c r="AN202" s="74" t="s">
        <v>47</v>
      </c>
      <c r="AO202" s="74" t="s">
        <v>47</v>
      </c>
    </row>
    <row r="203" hidden="1">
      <c r="A203" s="74" t="s">
        <v>29</v>
      </c>
      <c r="B203" s="74" t="s">
        <v>100</v>
      </c>
      <c r="C203" s="74">
        <f>if('Copy of Raw'!B203="below 18",1,IF('Copy of Raw'!B203="18-25",1,2))</f>
        <v>2</v>
      </c>
      <c r="D203" s="74" t="s">
        <v>85</v>
      </c>
      <c r="E203" s="74">
        <f t="shared" si="1"/>
        <v>2</v>
      </c>
      <c r="F203" s="74" t="s">
        <v>32</v>
      </c>
      <c r="G203" s="74" t="s">
        <v>42</v>
      </c>
      <c r="H203" s="74" t="s">
        <v>34</v>
      </c>
      <c r="I203" s="74" t="s">
        <v>51</v>
      </c>
      <c r="J203" s="73">
        <v>1.0</v>
      </c>
      <c r="K203" s="74">
        <f t="shared" si="2"/>
        <v>1</v>
      </c>
      <c r="L203" s="74" t="s">
        <v>63</v>
      </c>
      <c r="M203" s="74">
        <f t="shared" si="3"/>
        <v>1</v>
      </c>
      <c r="N203" s="74" t="s">
        <v>105</v>
      </c>
      <c r="O203" s="74" t="s">
        <v>261</v>
      </c>
      <c r="P203" s="74" t="s">
        <v>38</v>
      </c>
      <c r="Q203" s="74" t="s">
        <v>258</v>
      </c>
      <c r="R203" s="74" t="s">
        <v>52</v>
      </c>
      <c r="S203" s="74"/>
      <c r="T203" s="74"/>
      <c r="U203" s="74"/>
      <c r="V203" s="74"/>
      <c r="W203" s="74"/>
      <c r="X203" s="74">
        <f t="shared" si="19"/>
        <v>0</v>
      </c>
      <c r="Y203" s="74" t="s">
        <v>42</v>
      </c>
      <c r="Z203" s="74">
        <f t="shared" si="21"/>
        <v>0</v>
      </c>
      <c r="AA203" s="74" t="s">
        <v>88</v>
      </c>
      <c r="AB203" s="74" t="s">
        <v>74</v>
      </c>
      <c r="AC203" s="74"/>
      <c r="AD203" s="74" t="s">
        <v>45</v>
      </c>
      <c r="AE203" s="74">
        <f>if(AD203="Go to another shop and look for your own brand",1,IF(AD203="Wait and delay the purchase till the brand is available",1,2))</f>
        <v>2</v>
      </c>
      <c r="AF203" s="74"/>
      <c r="AG203" s="74"/>
      <c r="AH203" s="74"/>
      <c r="AI203" s="74"/>
      <c r="AJ203" s="74" t="s">
        <v>48</v>
      </c>
      <c r="AK203" s="74" t="s">
        <v>46</v>
      </c>
      <c r="AL203" s="74" t="s">
        <v>48</v>
      </c>
      <c r="AM203" s="74" t="s">
        <v>48</v>
      </c>
      <c r="AN203" s="74" t="s">
        <v>46</v>
      </c>
      <c r="AO203" s="74" t="s">
        <v>46</v>
      </c>
    </row>
    <row r="204">
      <c r="A204" s="74" t="s">
        <v>29</v>
      </c>
      <c r="B204" s="74" t="s">
        <v>30</v>
      </c>
      <c r="C204" s="74">
        <f>if('Copy of Raw'!B204="below 18",1,IF('Copy of Raw'!B204="18-25",1,2))</f>
        <v>1</v>
      </c>
      <c r="D204" s="74" t="s">
        <v>31</v>
      </c>
      <c r="E204" s="74">
        <f t="shared" si="1"/>
        <v>1</v>
      </c>
      <c r="F204" s="74" t="s">
        <v>32</v>
      </c>
      <c r="G204" s="74" t="s">
        <v>55</v>
      </c>
      <c r="H204" s="74" t="s">
        <v>34</v>
      </c>
      <c r="I204" s="74" t="s">
        <v>140</v>
      </c>
      <c r="J204" s="73">
        <v>1.0</v>
      </c>
      <c r="K204" s="74">
        <f t="shared" si="2"/>
        <v>2</v>
      </c>
      <c r="L204" s="74" t="s">
        <v>36</v>
      </c>
      <c r="M204" s="74">
        <f t="shared" si="3"/>
        <v>1</v>
      </c>
      <c r="N204" s="74" t="s">
        <v>37</v>
      </c>
      <c r="O204" s="74" t="s">
        <v>46</v>
      </c>
      <c r="P204" s="74" t="s">
        <v>53</v>
      </c>
      <c r="Q204" s="74" t="s">
        <v>138</v>
      </c>
      <c r="R204" s="74" t="s">
        <v>41</v>
      </c>
      <c r="S204" s="74"/>
      <c r="T204" s="74" t="s">
        <v>42</v>
      </c>
      <c r="U204" s="74" t="s">
        <v>67</v>
      </c>
      <c r="V204" s="74" t="s">
        <v>44</v>
      </c>
      <c r="W204" s="74" t="s">
        <v>45</v>
      </c>
      <c r="X204" s="74">
        <f t="shared" si="19"/>
        <v>0</v>
      </c>
      <c r="Y204" s="74"/>
      <c r="Z204" s="74">
        <f t="shared" si="21"/>
        <v>0</v>
      </c>
      <c r="AA204" s="74"/>
      <c r="AB204" s="74"/>
      <c r="AC204" s="74"/>
      <c r="AD204" s="74"/>
      <c r="AE204" s="74"/>
      <c r="AF204" s="74"/>
      <c r="AG204" s="74"/>
      <c r="AH204" s="74"/>
      <c r="AI204" s="74"/>
      <c r="AJ204" s="74" t="s">
        <v>41</v>
      </c>
      <c r="AK204" s="74" t="s">
        <v>46</v>
      </c>
      <c r="AL204" s="74" t="s">
        <v>46</v>
      </c>
      <c r="AM204" s="74" t="s">
        <v>47</v>
      </c>
      <c r="AN204" s="74" t="s">
        <v>109</v>
      </c>
      <c r="AO204" s="74" t="s">
        <v>46</v>
      </c>
    </row>
    <row r="205">
      <c r="A205" s="74" t="s">
        <v>62</v>
      </c>
      <c r="B205" s="74" t="s">
        <v>90</v>
      </c>
      <c r="C205" s="74">
        <f>if('Copy of Raw'!B205="below 18",1,IF('Copy of Raw'!B205="18-25",1,2))</f>
        <v>1</v>
      </c>
      <c r="D205" s="74" t="s">
        <v>31</v>
      </c>
      <c r="E205" s="74">
        <f t="shared" si="1"/>
        <v>1</v>
      </c>
      <c r="F205" s="74" t="s">
        <v>145</v>
      </c>
      <c r="G205" s="74" t="s">
        <v>42</v>
      </c>
      <c r="H205" s="74" t="s">
        <v>34</v>
      </c>
      <c r="I205" s="74" t="s">
        <v>51</v>
      </c>
      <c r="J205" s="73">
        <v>2.0</v>
      </c>
      <c r="K205" s="74">
        <f t="shared" si="2"/>
        <v>1</v>
      </c>
      <c r="L205" s="74" t="s">
        <v>78</v>
      </c>
      <c r="M205" s="74">
        <f t="shared" si="3"/>
        <v>2</v>
      </c>
      <c r="N205" s="74" t="s">
        <v>37</v>
      </c>
      <c r="O205" s="74" t="s">
        <v>146</v>
      </c>
      <c r="P205" s="74" t="s">
        <v>66</v>
      </c>
      <c r="Q205" s="74" t="s">
        <v>66</v>
      </c>
      <c r="R205" s="74" t="s">
        <v>52</v>
      </c>
      <c r="S205" s="74"/>
      <c r="T205" s="74"/>
      <c r="U205" s="74"/>
      <c r="V205" s="74"/>
      <c r="W205" s="74"/>
      <c r="X205" s="74">
        <f t="shared" si="19"/>
        <v>0</v>
      </c>
      <c r="Y205" s="74" t="s">
        <v>42</v>
      </c>
      <c r="Z205" s="74">
        <f t="shared" si="21"/>
        <v>0</v>
      </c>
      <c r="AA205" s="74" t="s">
        <v>67</v>
      </c>
      <c r="AB205" s="74" t="s">
        <v>44</v>
      </c>
      <c r="AC205" s="74"/>
      <c r="AD205" s="74" t="s">
        <v>45</v>
      </c>
      <c r="AE205" s="74">
        <f t="shared" ref="AE205:AE206" si="27">if(AD205="Go to another shop and look for your own brand",1,IF(AD205="Wait and delay the purchase till the brand is available",1,2))</f>
        <v>2</v>
      </c>
      <c r="AF205" s="74"/>
      <c r="AG205" s="74"/>
      <c r="AH205" s="74"/>
      <c r="AI205" s="74"/>
      <c r="AJ205" s="74" t="s">
        <v>41</v>
      </c>
      <c r="AK205" s="74" t="s">
        <v>48</v>
      </c>
      <c r="AL205" s="74" t="s">
        <v>47</v>
      </c>
      <c r="AM205" s="74" t="s">
        <v>47</v>
      </c>
      <c r="AN205" s="74" t="s">
        <v>47</v>
      </c>
      <c r="AO205" s="74" t="s">
        <v>47</v>
      </c>
    </row>
    <row r="206" hidden="1">
      <c r="A206" s="74" t="s">
        <v>62</v>
      </c>
      <c r="B206" s="74" t="s">
        <v>30</v>
      </c>
      <c r="C206" s="74">
        <f>if('Copy of Raw'!B206="below 18",1,IF('Copy of Raw'!B206="18-25",1,2))</f>
        <v>1</v>
      </c>
      <c r="D206" s="74" t="s">
        <v>31</v>
      </c>
      <c r="E206" s="74">
        <f t="shared" si="1"/>
        <v>1</v>
      </c>
      <c r="F206" s="74" t="s">
        <v>32</v>
      </c>
      <c r="G206" s="74" t="s">
        <v>55</v>
      </c>
      <c r="H206" s="74" t="s">
        <v>34</v>
      </c>
      <c r="I206" s="74" t="s">
        <v>35</v>
      </c>
      <c r="J206" s="73">
        <v>2.0</v>
      </c>
      <c r="K206" s="74">
        <f t="shared" si="2"/>
        <v>1</v>
      </c>
      <c r="L206" s="74" t="s">
        <v>36</v>
      </c>
      <c r="M206" s="74">
        <f t="shared" si="3"/>
        <v>1</v>
      </c>
      <c r="N206" s="74" t="s">
        <v>105</v>
      </c>
      <c r="O206" s="74" t="s">
        <v>562</v>
      </c>
      <c r="P206" s="74" t="s">
        <v>71</v>
      </c>
      <c r="Q206" s="74" t="s">
        <v>66</v>
      </c>
      <c r="R206" s="74" t="s">
        <v>52</v>
      </c>
      <c r="S206" s="74"/>
      <c r="T206" s="74"/>
      <c r="U206" s="74"/>
      <c r="V206" s="74"/>
      <c r="W206" s="74"/>
      <c r="X206" s="74">
        <f t="shared" si="19"/>
        <v>0</v>
      </c>
      <c r="Y206" s="74" t="s">
        <v>209</v>
      </c>
      <c r="Z206" s="74">
        <f t="shared" si="21"/>
        <v>1</v>
      </c>
      <c r="AA206" s="74" t="s">
        <v>88</v>
      </c>
      <c r="AB206" s="74" t="s">
        <v>74</v>
      </c>
      <c r="AC206" s="74"/>
      <c r="AD206" s="74" t="s">
        <v>68</v>
      </c>
      <c r="AE206" s="74">
        <f t="shared" si="27"/>
        <v>1</v>
      </c>
      <c r="AF206" s="74"/>
      <c r="AG206" s="74"/>
      <c r="AH206" s="74"/>
      <c r="AI206" s="74"/>
      <c r="AJ206" s="74" t="s">
        <v>48</v>
      </c>
      <c r="AK206" s="74" t="s">
        <v>48</v>
      </c>
      <c r="AL206" s="74" t="s">
        <v>48</v>
      </c>
      <c r="AM206" s="74" t="s">
        <v>48</v>
      </c>
      <c r="AN206" s="74" t="s">
        <v>48</v>
      </c>
      <c r="AO206" s="74" t="s">
        <v>48</v>
      </c>
    </row>
    <row r="207">
      <c r="A207" s="74" t="s">
        <v>29</v>
      </c>
      <c r="B207" s="74" t="s">
        <v>100</v>
      </c>
      <c r="C207" s="74">
        <f>if('Copy of Raw'!B207="below 18",1,IF('Copy of Raw'!B207="18-25",1,2))</f>
        <v>2</v>
      </c>
      <c r="D207" s="74" t="s">
        <v>85</v>
      </c>
      <c r="E207" s="74">
        <f t="shared" si="1"/>
        <v>2</v>
      </c>
      <c r="F207" s="74" t="s">
        <v>32</v>
      </c>
      <c r="G207" s="74" t="s">
        <v>77</v>
      </c>
      <c r="H207" s="74" t="s">
        <v>34</v>
      </c>
      <c r="I207" s="74" t="s">
        <v>35</v>
      </c>
      <c r="J207" s="73">
        <v>1.0</v>
      </c>
      <c r="K207" s="74">
        <f t="shared" si="2"/>
        <v>1</v>
      </c>
      <c r="L207" s="74" t="s">
        <v>36</v>
      </c>
      <c r="M207" s="74">
        <f t="shared" si="3"/>
        <v>1</v>
      </c>
      <c r="N207" s="74" t="s">
        <v>105</v>
      </c>
      <c r="O207" s="74" t="s">
        <v>46</v>
      </c>
      <c r="P207" s="74" t="s">
        <v>565</v>
      </c>
      <c r="Q207" s="74" t="s">
        <v>566</v>
      </c>
      <c r="R207" s="74" t="s">
        <v>47</v>
      </c>
      <c r="S207" s="74"/>
      <c r="T207" s="74"/>
      <c r="U207" s="74"/>
      <c r="V207" s="74"/>
      <c r="W207" s="74"/>
      <c r="X207" s="74">
        <f t="shared" si="19"/>
        <v>0</v>
      </c>
      <c r="Y207" s="74"/>
      <c r="Z207" s="74">
        <f t="shared" si="21"/>
        <v>0</v>
      </c>
      <c r="AA207" s="74"/>
      <c r="AB207" s="74"/>
      <c r="AC207" s="74"/>
      <c r="AD207" s="74"/>
      <c r="AE207" s="74"/>
      <c r="AF207" s="74" t="s">
        <v>82</v>
      </c>
      <c r="AG207" s="74" t="s">
        <v>43</v>
      </c>
      <c r="AH207" s="74" t="s">
        <v>74</v>
      </c>
      <c r="AI207" s="74" t="s">
        <v>68</v>
      </c>
      <c r="AJ207" s="74" t="s">
        <v>143</v>
      </c>
      <c r="AK207" s="74" t="s">
        <v>46</v>
      </c>
      <c r="AL207" s="74" t="s">
        <v>46</v>
      </c>
      <c r="AM207" s="74" t="s">
        <v>47</v>
      </c>
      <c r="AN207" s="74" t="s">
        <v>47</v>
      </c>
      <c r="AO207" s="74" t="s">
        <v>46</v>
      </c>
    </row>
    <row r="208" hidden="1">
      <c r="A208" s="74" t="s">
        <v>62</v>
      </c>
      <c r="B208" s="74" t="s">
        <v>30</v>
      </c>
      <c r="C208" s="74">
        <f>if('Copy of Raw'!B208="below 18",1,IF('Copy of Raw'!B208="18-25",1,2))</f>
        <v>1</v>
      </c>
      <c r="D208" s="74" t="s">
        <v>31</v>
      </c>
      <c r="E208" s="74">
        <f t="shared" si="1"/>
        <v>1</v>
      </c>
      <c r="F208" s="74" t="s">
        <v>32</v>
      </c>
      <c r="G208" s="74" t="s">
        <v>33</v>
      </c>
      <c r="H208" s="74" t="s">
        <v>92</v>
      </c>
      <c r="I208" s="74" t="s">
        <v>51</v>
      </c>
      <c r="J208" s="73">
        <v>2.0</v>
      </c>
      <c r="K208" s="74">
        <f t="shared" si="2"/>
        <v>1</v>
      </c>
      <c r="L208" s="74" t="s">
        <v>86</v>
      </c>
      <c r="M208" s="74">
        <f t="shared" si="3"/>
        <v>2</v>
      </c>
      <c r="N208" s="74" t="s">
        <v>64</v>
      </c>
      <c r="O208" s="74" t="s">
        <v>146</v>
      </c>
      <c r="P208" s="74" t="s">
        <v>102</v>
      </c>
      <c r="Q208" s="74" t="s">
        <v>102</v>
      </c>
      <c r="R208" s="74" t="s">
        <v>52</v>
      </c>
      <c r="S208" s="74"/>
      <c r="T208" s="74"/>
      <c r="U208" s="74"/>
      <c r="V208" s="74"/>
      <c r="W208" s="74"/>
      <c r="X208" s="74">
        <f t="shared" si="19"/>
        <v>0</v>
      </c>
      <c r="Y208" s="74" t="s">
        <v>82</v>
      </c>
      <c r="Z208" s="74">
        <f t="shared" si="21"/>
        <v>1</v>
      </c>
      <c r="AA208" s="74" t="s">
        <v>43</v>
      </c>
      <c r="AB208" s="74" t="s">
        <v>44</v>
      </c>
      <c r="AC208" s="74"/>
      <c r="AD208" s="74" t="s">
        <v>68</v>
      </c>
      <c r="AE208" s="74">
        <f t="shared" ref="AE208:AE209" si="28">if(AD208="Go to another shop and look for your own brand",1,IF(AD208="Wait and delay the purchase till the brand is available",1,2))</f>
        <v>1</v>
      </c>
      <c r="AF208" s="74"/>
      <c r="AG208" s="74"/>
      <c r="AH208" s="74"/>
      <c r="AI208" s="74"/>
      <c r="AJ208" s="74" t="s">
        <v>48</v>
      </c>
      <c r="AK208" s="74" t="s">
        <v>48</v>
      </c>
      <c r="AL208" s="74" t="s">
        <v>48</v>
      </c>
      <c r="AM208" s="74" t="s">
        <v>48</v>
      </c>
      <c r="AN208" s="74" t="s">
        <v>48</v>
      </c>
      <c r="AO208" s="74" t="s">
        <v>48</v>
      </c>
    </row>
    <row r="209" hidden="1">
      <c r="A209" s="74" t="s">
        <v>62</v>
      </c>
      <c r="B209" s="74" t="s">
        <v>30</v>
      </c>
      <c r="C209" s="74">
        <f>if('Copy of Raw'!B209="below 18",1,IF('Copy of Raw'!B209="18-25",1,2))</f>
        <v>1</v>
      </c>
      <c r="D209" s="74" t="s">
        <v>31</v>
      </c>
      <c r="E209" s="74">
        <f t="shared" si="1"/>
        <v>1</v>
      </c>
      <c r="F209" s="74" t="s">
        <v>50</v>
      </c>
      <c r="G209" s="74" t="s">
        <v>42</v>
      </c>
      <c r="H209" s="74" t="s">
        <v>34</v>
      </c>
      <c r="I209" s="74" t="s">
        <v>51</v>
      </c>
      <c r="J209" s="73">
        <v>2.0</v>
      </c>
      <c r="K209" s="74">
        <f t="shared" si="2"/>
        <v>1</v>
      </c>
      <c r="L209" s="74" t="s">
        <v>86</v>
      </c>
      <c r="M209" s="74">
        <f t="shared" si="3"/>
        <v>2</v>
      </c>
      <c r="N209" s="74" t="s">
        <v>105</v>
      </c>
      <c r="O209" s="74" t="s">
        <v>569</v>
      </c>
      <c r="P209" s="74" t="s">
        <v>154</v>
      </c>
      <c r="Q209" s="74" t="s">
        <v>338</v>
      </c>
      <c r="R209" s="74" t="s">
        <v>52</v>
      </c>
      <c r="S209" s="74"/>
      <c r="T209" s="74"/>
      <c r="U209" s="74"/>
      <c r="V209" s="74"/>
      <c r="W209" s="74"/>
      <c r="X209" s="74">
        <f t="shared" si="19"/>
        <v>0</v>
      </c>
      <c r="Y209" s="74" t="s">
        <v>42</v>
      </c>
      <c r="Z209" s="74">
        <f t="shared" si="21"/>
        <v>0</v>
      </c>
      <c r="AA209" s="74" t="s">
        <v>73</v>
      </c>
      <c r="AB209" s="74" t="s">
        <v>74</v>
      </c>
      <c r="AC209" s="74"/>
      <c r="AD209" s="74" t="s">
        <v>120</v>
      </c>
      <c r="AE209" s="74">
        <f t="shared" si="28"/>
        <v>1</v>
      </c>
      <c r="AF209" s="74"/>
      <c r="AG209" s="74"/>
      <c r="AH209" s="74"/>
      <c r="AI209" s="74"/>
      <c r="AJ209" s="74" t="s">
        <v>48</v>
      </c>
      <c r="AK209" s="74" t="s">
        <v>48</v>
      </c>
      <c r="AL209" s="74" t="s">
        <v>48</v>
      </c>
      <c r="AM209" s="74" t="s">
        <v>48</v>
      </c>
      <c r="AN209" s="74" t="s">
        <v>48</v>
      </c>
      <c r="AO209" s="74" t="s">
        <v>48</v>
      </c>
    </row>
    <row r="210">
      <c r="A210" s="74" t="s">
        <v>62</v>
      </c>
      <c r="B210" s="74" t="s">
        <v>100</v>
      </c>
      <c r="C210" s="74">
        <f>if('Copy of Raw'!B210="below 18",1,IF('Copy of Raw'!B210="18-25",1,2))</f>
        <v>2</v>
      </c>
      <c r="D210" s="74" t="s">
        <v>122</v>
      </c>
      <c r="E210" s="74">
        <f t="shared" si="1"/>
        <v>2</v>
      </c>
      <c r="F210" s="74" t="s">
        <v>50</v>
      </c>
      <c r="G210" s="74" t="s">
        <v>42</v>
      </c>
      <c r="H210" s="74" t="s">
        <v>34</v>
      </c>
      <c r="I210" s="74" t="s">
        <v>51</v>
      </c>
      <c r="J210" s="73">
        <v>2.0</v>
      </c>
      <c r="K210" s="74">
        <f t="shared" si="2"/>
        <v>1</v>
      </c>
      <c r="L210" s="74" t="s">
        <v>63</v>
      </c>
      <c r="M210" s="74">
        <f t="shared" si="3"/>
        <v>1</v>
      </c>
      <c r="N210" s="74" t="s">
        <v>105</v>
      </c>
      <c r="O210" s="74" t="s">
        <v>41</v>
      </c>
      <c r="P210" s="74" t="s">
        <v>148</v>
      </c>
      <c r="Q210" s="74" t="s">
        <v>41</v>
      </c>
      <c r="R210" s="74" t="s">
        <v>41</v>
      </c>
      <c r="S210" s="74"/>
      <c r="T210" s="74" t="s">
        <v>42</v>
      </c>
      <c r="U210" s="74" t="s">
        <v>83</v>
      </c>
      <c r="V210" s="74" t="s">
        <v>74</v>
      </c>
      <c r="W210" s="74" t="s">
        <v>116</v>
      </c>
      <c r="X210" s="74">
        <f t="shared" si="19"/>
        <v>0</v>
      </c>
      <c r="Y210" s="74"/>
      <c r="Z210" s="74">
        <f t="shared" si="21"/>
        <v>0</v>
      </c>
      <c r="AA210" s="74"/>
      <c r="AB210" s="74"/>
      <c r="AC210" s="74"/>
      <c r="AD210" s="74"/>
      <c r="AE210" s="74"/>
      <c r="AF210" s="74"/>
      <c r="AG210" s="74"/>
      <c r="AH210" s="74"/>
      <c r="AI210" s="74"/>
      <c r="AJ210" s="74" t="s">
        <v>41</v>
      </c>
      <c r="AK210" s="74" t="s">
        <v>41</v>
      </c>
      <c r="AL210" s="74" t="s">
        <v>41</v>
      </c>
      <c r="AM210" s="74" t="s">
        <v>41</v>
      </c>
      <c r="AN210" s="74" t="s">
        <v>41</v>
      </c>
      <c r="AO210" s="74" t="s">
        <v>41</v>
      </c>
    </row>
    <row r="211">
      <c r="A211" s="74" t="s">
        <v>62</v>
      </c>
      <c r="B211" s="74" t="s">
        <v>30</v>
      </c>
      <c r="C211" s="74">
        <f>if('Copy of Raw'!B211="below 18",1,IF('Copy of Raw'!B211="18-25",1,2))</f>
        <v>1</v>
      </c>
      <c r="D211" s="74" t="s">
        <v>85</v>
      </c>
      <c r="E211" s="74">
        <f t="shared" si="1"/>
        <v>2</v>
      </c>
      <c r="F211" s="74" t="s">
        <v>50</v>
      </c>
      <c r="G211" s="74" t="s">
        <v>55</v>
      </c>
      <c r="H211" s="74" t="s">
        <v>34</v>
      </c>
      <c r="I211" s="74" t="s">
        <v>51</v>
      </c>
      <c r="J211" s="73">
        <v>2.0</v>
      </c>
      <c r="K211" s="74">
        <f t="shared" si="2"/>
        <v>1</v>
      </c>
      <c r="L211" s="74" t="s">
        <v>78</v>
      </c>
      <c r="M211" s="74">
        <f t="shared" si="3"/>
        <v>2</v>
      </c>
      <c r="N211" s="74" t="s">
        <v>37</v>
      </c>
      <c r="O211" s="74" t="s">
        <v>572</v>
      </c>
      <c r="P211" s="74" t="s">
        <v>573</v>
      </c>
      <c r="Q211" s="74" t="s">
        <v>574</v>
      </c>
      <c r="R211" s="74" t="s">
        <v>41</v>
      </c>
      <c r="S211" s="74"/>
      <c r="T211" s="74" t="s">
        <v>42</v>
      </c>
      <c r="U211" s="74" t="s">
        <v>83</v>
      </c>
      <c r="V211" s="74" t="s">
        <v>74</v>
      </c>
      <c r="W211" s="74" t="s">
        <v>120</v>
      </c>
      <c r="X211" s="74">
        <f t="shared" si="19"/>
        <v>1</v>
      </c>
      <c r="Y211" s="74"/>
      <c r="Z211" s="74">
        <f t="shared" si="21"/>
        <v>0</v>
      </c>
      <c r="AA211" s="74"/>
      <c r="AB211" s="74"/>
      <c r="AC211" s="74"/>
      <c r="AD211" s="74"/>
      <c r="AE211" s="74"/>
      <c r="AF211" s="74"/>
      <c r="AG211" s="74"/>
      <c r="AH211" s="74"/>
      <c r="AI211" s="74"/>
      <c r="AJ211" s="74" t="s">
        <v>143</v>
      </c>
      <c r="AK211" s="74" t="s">
        <v>185</v>
      </c>
      <c r="AL211" s="74" t="s">
        <v>431</v>
      </c>
      <c r="AM211" s="74" t="s">
        <v>129</v>
      </c>
      <c r="AN211" s="74" t="s">
        <v>60</v>
      </c>
      <c r="AO211" s="74" t="s">
        <v>75</v>
      </c>
    </row>
    <row r="212" hidden="1">
      <c r="A212" s="74" t="s">
        <v>62</v>
      </c>
      <c r="B212" s="74" t="s">
        <v>30</v>
      </c>
      <c r="C212" s="74">
        <f>if('Copy of Raw'!B212="below 18",1,IF('Copy of Raw'!B212="18-25",1,2))</f>
        <v>1</v>
      </c>
      <c r="D212" s="74" t="s">
        <v>31</v>
      </c>
      <c r="E212" s="74">
        <f t="shared" si="1"/>
        <v>1</v>
      </c>
      <c r="F212" s="74" t="s">
        <v>32</v>
      </c>
      <c r="G212" s="74" t="s">
        <v>42</v>
      </c>
      <c r="H212" s="74" t="s">
        <v>34</v>
      </c>
      <c r="I212" s="74" t="s">
        <v>51</v>
      </c>
      <c r="J212" s="73">
        <v>2.0</v>
      </c>
      <c r="K212" s="74">
        <f t="shared" si="2"/>
        <v>1</v>
      </c>
      <c r="L212" s="74" t="s">
        <v>86</v>
      </c>
      <c r="M212" s="74">
        <f t="shared" si="3"/>
        <v>2</v>
      </c>
      <c r="N212" s="74" t="s">
        <v>64</v>
      </c>
      <c r="O212" s="74" t="s">
        <v>146</v>
      </c>
      <c r="P212" s="74" t="s">
        <v>47</v>
      </c>
      <c r="Q212" s="74" t="s">
        <v>102</v>
      </c>
      <c r="R212" s="74" t="s">
        <v>47</v>
      </c>
      <c r="S212" s="74"/>
      <c r="T212" s="74"/>
      <c r="U212" s="74"/>
      <c r="V212" s="74"/>
      <c r="W212" s="74"/>
      <c r="X212" s="74">
        <f t="shared" si="19"/>
        <v>0</v>
      </c>
      <c r="Y212" s="74"/>
      <c r="Z212" s="74">
        <f t="shared" si="21"/>
        <v>0</v>
      </c>
      <c r="AA212" s="74"/>
      <c r="AB212" s="74"/>
      <c r="AC212" s="74"/>
      <c r="AD212" s="74"/>
      <c r="AE212" s="74"/>
      <c r="AF212" s="74" t="s">
        <v>77</v>
      </c>
      <c r="AG212" s="74" t="s">
        <v>83</v>
      </c>
      <c r="AH212" s="74" t="s">
        <v>44</v>
      </c>
      <c r="AI212" s="74" t="s">
        <v>68</v>
      </c>
      <c r="AJ212" s="74" t="s">
        <v>48</v>
      </c>
      <c r="AK212" s="74" t="s">
        <v>47</v>
      </c>
      <c r="AL212" s="74" t="s">
        <v>47</v>
      </c>
      <c r="AM212" s="74" t="s">
        <v>47</v>
      </c>
      <c r="AN212" s="74" t="s">
        <v>47</v>
      </c>
      <c r="AO212" s="74" t="s">
        <v>47</v>
      </c>
    </row>
    <row r="213">
      <c r="A213" s="74" t="s">
        <v>577</v>
      </c>
      <c r="B213" s="74" t="s">
        <v>30</v>
      </c>
      <c r="C213" s="74">
        <f>if('Copy of Raw'!B213="below 18",1,IF('Copy of Raw'!B213="18-25",1,2))</f>
        <v>1</v>
      </c>
      <c r="D213" s="74" t="s">
        <v>192</v>
      </c>
      <c r="E213" s="74">
        <f t="shared" si="1"/>
        <v>2</v>
      </c>
      <c r="F213" s="74" t="s">
        <v>32</v>
      </c>
      <c r="G213" s="74" t="s">
        <v>33</v>
      </c>
      <c r="H213" s="74" t="s">
        <v>92</v>
      </c>
      <c r="I213" s="74" t="s">
        <v>140</v>
      </c>
      <c r="J213" s="73">
        <v>2.0</v>
      </c>
      <c r="K213" s="74">
        <f t="shared" si="2"/>
        <v>2</v>
      </c>
      <c r="L213" s="74" t="s">
        <v>63</v>
      </c>
      <c r="M213" s="74">
        <f t="shared" si="3"/>
        <v>1</v>
      </c>
      <c r="N213" s="74" t="s">
        <v>105</v>
      </c>
      <c r="O213" s="74" t="s">
        <v>578</v>
      </c>
      <c r="P213" s="74" t="s">
        <v>47</v>
      </c>
      <c r="Q213" s="74" t="s">
        <v>579</v>
      </c>
      <c r="R213" s="74" t="s">
        <v>47</v>
      </c>
      <c r="S213" s="74"/>
      <c r="T213" s="74"/>
      <c r="U213" s="74"/>
      <c r="V213" s="74"/>
      <c r="W213" s="74"/>
      <c r="X213" s="74">
        <f t="shared" si="19"/>
        <v>0</v>
      </c>
      <c r="Y213" s="74"/>
      <c r="Z213" s="74">
        <f t="shared" si="21"/>
        <v>0</v>
      </c>
      <c r="AA213" s="74"/>
      <c r="AB213" s="74"/>
      <c r="AC213" s="74"/>
      <c r="AD213" s="74"/>
      <c r="AE213" s="74"/>
      <c r="AF213" s="74" t="s">
        <v>55</v>
      </c>
      <c r="AG213" s="74" t="s">
        <v>43</v>
      </c>
      <c r="AH213" s="74" t="s">
        <v>74</v>
      </c>
      <c r="AI213" s="74" t="s">
        <v>45</v>
      </c>
      <c r="AJ213" s="74" t="s">
        <v>373</v>
      </c>
      <c r="AK213" s="74" t="s">
        <v>488</v>
      </c>
      <c r="AL213" s="74" t="s">
        <v>488</v>
      </c>
      <c r="AM213" s="74" t="s">
        <v>488</v>
      </c>
      <c r="AN213" s="74" t="s">
        <v>488</v>
      </c>
      <c r="AO213" s="74" t="s">
        <v>488</v>
      </c>
    </row>
    <row r="214">
      <c r="A214" s="74" t="s">
        <v>29</v>
      </c>
      <c r="B214" s="74" t="s">
        <v>30</v>
      </c>
      <c r="C214" s="74">
        <f>if('Copy of Raw'!B214="below 18",1,IF('Copy of Raw'!B214="18-25",1,2))</f>
        <v>1</v>
      </c>
      <c r="D214" s="74" t="s">
        <v>31</v>
      </c>
      <c r="E214" s="74">
        <f t="shared" si="1"/>
        <v>1</v>
      </c>
      <c r="F214" s="74" t="s">
        <v>50</v>
      </c>
      <c r="G214" s="74" t="s">
        <v>42</v>
      </c>
      <c r="H214" s="74" t="s">
        <v>34</v>
      </c>
      <c r="I214" s="74" t="s">
        <v>51</v>
      </c>
      <c r="J214" s="73">
        <v>1.0</v>
      </c>
      <c r="K214" s="74">
        <f t="shared" si="2"/>
        <v>1</v>
      </c>
      <c r="L214" s="74" t="s">
        <v>36</v>
      </c>
      <c r="M214" s="74">
        <f t="shared" si="3"/>
        <v>1</v>
      </c>
      <c r="N214" s="74" t="s">
        <v>37</v>
      </c>
      <c r="O214" s="74" t="s">
        <v>46</v>
      </c>
      <c r="P214" s="74" t="s">
        <v>131</v>
      </c>
      <c r="Q214" s="74" t="s">
        <v>350</v>
      </c>
      <c r="R214" s="74" t="s">
        <v>41</v>
      </c>
      <c r="S214" s="74"/>
      <c r="T214" s="74" t="s">
        <v>55</v>
      </c>
      <c r="U214" s="74" t="s">
        <v>56</v>
      </c>
      <c r="V214" s="74" t="s">
        <v>44</v>
      </c>
      <c r="W214" s="74" t="s">
        <v>68</v>
      </c>
      <c r="X214" s="74">
        <f t="shared" si="19"/>
        <v>1</v>
      </c>
      <c r="Y214" s="74"/>
      <c r="Z214" s="74">
        <f t="shared" si="21"/>
        <v>0</v>
      </c>
      <c r="AA214" s="74"/>
      <c r="AB214" s="74"/>
      <c r="AC214" s="74"/>
      <c r="AD214" s="74"/>
      <c r="AE214" s="74"/>
      <c r="AF214" s="74"/>
      <c r="AG214" s="74"/>
      <c r="AH214" s="74"/>
      <c r="AI214" s="74"/>
      <c r="AJ214" s="74" t="s">
        <v>41</v>
      </c>
      <c r="AK214" s="74" t="s">
        <v>46</v>
      </c>
      <c r="AL214" s="74" t="s">
        <v>41</v>
      </c>
      <c r="AM214" s="74" t="s">
        <v>41</v>
      </c>
      <c r="AN214" s="74" t="s">
        <v>46</v>
      </c>
      <c r="AO214" s="74" t="s">
        <v>46</v>
      </c>
    </row>
    <row r="215">
      <c r="A215" s="74" t="s">
        <v>29</v>
      </c>
      <c r="B215" s="74" t="s">
        <v>30</v>
      </c>
      <c r="C215" s="74">
        <f>if('Copy of Raw'!B215="below 18",1,IF('Copy of Raw'!B215="18-25",1,2))</f>
        <v>1</v>
      </c>
      <c r="D215" s="74" t="s">
        <v>31</v>
      </c>
      <c r="E215" s="74">
        <f t="shared" si="1"/>
        <v>1</v>
      </c>
      <c r="F215" s="74" t="s">
        <v>32</v>
      </c>
      <c r="G215" s="74" t="s">
        <v>42</v>
      </c>
      <c r="H215" s="74" t="s">
        <v>34</v>
      </c>
      <c r="I215" s="74" t="s">
        <v>51</v>
      </c>
      <c r="J215" s="73">
        <v>1.0</v>
      </c>
      <c r="K215" s="74">
        <f t="shared" si="2"/>
        <v>1</v>
      </c>
      <c r="L215" s="74" t="s">
        <v>78</v>
      </c>
      <c r="M215" s="74">
        <f t="shared" si="3"/>
        <v>2</v>
      </c>
      <c r="N215" s="74" t="s">
        <v>37</v>
      </c>
      <c r="O215" s="74" t="s">
        <v>46</v>
      </c>
      <c r="P215" s="74" t="s">
        <v>126</v>
      </c>
      <c r="Q215" s="74" t="s">
        <v>582</v>
      </c>
      <c r="R215" s="74" t="s">
        <v>41</v>
      </c>
      <c r="S215" s="74"/>
      <c r="T215" s="74" t="s">
        <v>55</v>
      </c>
      <c r="U215" s="74" t="s">
        <v>67</v>
      </c>
      <c r="V215" s="74" t="s">
        <v>74</v>
      </c>
      <c r="W215" s="74" t="s">
        <v>116</v>
      </c>
      <c r="X215" s="74">
        <f t="shared" si="19"/>
        <v>0</v>
      </c>
      <c r="Y215" s="74"/>
      <c r="Z215" s="74">
        <f t="shared" si="21"/>
        <v>0</v>
      </c>
      <c r="AA215" s="74"/>
      <c r="AB215" s="74"/>
      <c r="AC215" s="74"/>
      <c r="AD215" s="74"/>
      <c r="AE215" s="74"/>
      <c r="AF215" s="74"/>
      <c r="AG215" s="74"/>
      <c r="AH215" s="74"/>
      <c r="AI215" s="74"/>
      <c r="AJ215" s="74" t="s">
        <v>143</v>
      </c>
      <c r="AK215" s="74" t="s">
        <v>98</v>
      </c>
      <c r="AL215" s="74" t="s">
        <v>48</v>
      </c>
      <c r="AM215" s="74" t="s">
        <v>41</v>
      </c>
      <c r="AN215" s="74" t="s">
        <v>48</v>
      </c>
      <c r="AO215" s="74" t="s">
        <v>129</v>
      </c>
    </row>
    <row r="216">
      <c r="A216" s="74" t="s">
        <v>29</v>
      </c>
      <c r="B216" s="74" t="s">
        <v>100</v>
      </c>
      <c r="C216" s="74">
        <f>if('Copy of Raw'!B216="below 18",1,IF('Copy of Raw'!B216="18-25",1,2))</f>
        <v>2</v>
      </c>
      <c r="D216" s="74" t="s">
        <v>180</v>
      </c>
      <c r="E216" s="74">
        <f t="shared" si="1"/>
        <v>2</v>
      </c>
      <c r="F216" s="74" t="s">
        <v>32</v>
      </c>
      <c r="G216" s="74" t="s">
        <v>55</v>
      </c>
      <c r="H216" s="74" t="s">
        <v>34</v>
      </c>
      <c r="I216" s="74" t="s">
        <v>35</v>
      </c>
      <c r="J216" s="73">
        <v>1.0</v>
      </c>
      <c r="K216" s="74">
        <f t="shared" si="2"/>
        <v>1</v>
      </c>
      <c r="L216" s="74" t="s">
        <v>36</v>
      </c>
      <c r="M216" s="74">
        <f t="shared" si="3"/>
        <v>1</v>
      </c>
      <c r="N216" s="74" t="s">
        <v>64</v>
      </c>
      <c r="O216" s="74" t="s">
        <v>584</v>
      </c>
      <c r="P216" s="74" t="s">
        <v>46</v>
      </c>
      <c r="Q216" s="74" t="s">
        <v>311</v>
      </c>
      <c r="R216" s="74" t="s">
        <v>52</v>
      </c>
      <c r="S216" s="74"/>
      <c r="T216" s="74"/>
      <c r="U216" s="74"/>
      <c r="V216" s="74"/>
      <c r="W216" s="74"/>
      <c r="X216" s="74">
        <f t="shared" si="19"/>
        <v>0</v>
      </c>
      <c r="Y216" s="74" t="s">
        <v>82</v>
      </c>
      <c r="Z216" s="74">
        <f t="shared" si="21"/>
        <v>1</v>
      </c>
      <c r="AA216" s="74" t="s">
        <v>43</v>
      </c>
      <c r="AB216" s="74" t="s">
        <v>74</v>
      </c>
      <c r="AC216" s="74"/>
      <c r="AD216" s="74" t="s">
        <v>68</v>
      </c>
      <c r="AE216" s="74">
        <f>if(AD216="Go to another shop and look for your own brand",1,IF(AD216="Wait and delay the purchase till the brand is available",1,2))</f>
        <v>1</v>
      </c>
      <c r="AF216" s="74"/>
      <c r="AG216" s="74"/>
      <c r="AH216" s="74"/>
      <c r="AI216" s="74"/>
      <c r="AJ216" s="74" t="s">
        <v>210</v>
      </c>
      <c r="AK216" s="74" t="s">
        <v>185</v>
      </c>
      <c r="AL216" s="74" t="s">
        <v>185</v>
      </c>
      <c r="AM216" s="74" t="s">
        <v>48</v>
      </c>
      <c r="AN216" s="74" t="s">
        <v>96</v>
      </c>
      <c r="AO216" s="74" t="s">
        <v>185</v>
      </c>
    </row>
    <row r="217">
      <c r="A217" s="74" t="s">
        <v>62</v>
      </c>
      <c r="B217" s="74" t="s">
        <v>30</v>
      </c>
      <c r="C217" s="74">
        <f>if('Copy of Raw'!B217="below 18",1,IF('Copy of Raw'!B217="18-25",1,2))</f>
        <v>1</v>
      </c>
      <c r="D217" s="74" t="s">
        <v>85</v>
      </c>
      <c r="E217" s="74">
        <f t="shared" si="1"/>
        <v>2</v>
      </c>
      <c r="F217" s="74" t="s">
        <v>50</v>
      </c>
      <c r="G217" s="74" t="s">
        <v>55</v>
      </c>
      <c r="H217" s="74" t="s">
        <v>34</v>
      </c>
      <c r="I217" s="74" t="s">
        <v>51</v>
      </c>
      <c r="J217" s="73">
        <v>2.0</v>
      </c>
      <c r="K217" s="74">
        <f t="shared" si="2"/>
        <v>1</v>
      </c>
      <c r="L217" s="74" t="s">
        <v>78</v>
      </c>
      <c r="M217" s="74">
        <f t="shared" si="3"/>
        <v>2</v>
      </c>
      <c r="N217" s="74" t="s">
        <v>37</v>
      </c>
      <c r="O217" s="74" t="s">
        <v>572</v>
      </c>
      <c r="P217" s="74" t="s">
        <v>573</v>
      </c>
      <c r="Q217" s="74" t="s">
        <v>574</v>
      </c>
      <c r="R217" s="74" t="s">
        <v>41</v>
      </c>
      <c r="S217" s="74"/>
      <c r="T217" s="74" t="s">
        <v>42</v>
      </c>
      <c r="U217" s="74" t="s">
        <v>83</v>
      </c>
      <c r="V217" s="74" t="s">
        <v>74</v>
      </c>
      <c r="W217" s="74" t="s">
        <v>120</v>
      </c>
      <c r="X217" s="74">
        <f t="shared" si="19"/>
        <v>1</v>
      </c>
      <c r="Y217" s="74"/>
      <c r="Z217" s="74">
        <f t="shared" si="21"/>
        <v>0</v>
      </c>
      <c r="AA217" s="74"/>
      <c r="AB217" s="74"/>
      <c r="AC217" s="74"/>
      <c r="AD217" s="74"/>
      <c r="AE217" s="74"/>
      <c r="AF217" s="74"/>
      <c r="AG217" s="74"/>
      <c r="AH217" s="74"/>
      <c r="AI217" s="74"/>
      <c r="AJ217" s="74" t="s">
        <v>143</v>
      </c>
      <c r="AK217" s="74" t="s">
        <v>185</v>
      </c>
      <c r="AL217" s="74" t="s">
        <v>431</v>
      </c>
      <c r="AM217" s="74" t="s">
        <v>129</v>
      </c>
      <c r="AN217" s="74" t="s">
        <v>60</v>
      </c>
      <c r="AO217" s="74" t="s">
        <v>75</v>
      </c>
    </row>
    <row r="218">
      <c r="A218" s="74" t="s">
        <v>62</v>
      </c>
      <c r="B218" s="74" t="s">
        <v>30</v>
      </c>
      <c r="C218" s="74">
        <f>if('Copy of Raw'!B218="below 18",1,IF('Copy of Raw'!B218="18-25",1,2))</f>
        <v>1</v>
      </c>
      <c r="D218" s="74" t="s">
        <v>31</v>
      </c>
      <c r="E218" s="74">
        <f t="shared" si="1"/>
        <v>1</v>
      </c>
      <c r="F218" s="74" t="s">
        <v>192</v>
      </c>
      <c r="G218" s="74" t="s">
        <v>77</v>
      </c>
      <c r="H218" s="74" t="s">
        <v>34</v>
      </c>
      <c r="I218" s="74" t="s">
        <v>35</v>
      </c>
      <c r="J218" s="73">
        <v>2.0</v>
      </c>
      <c r="K218" s="74">
        <f t="shared" si="2"/>
        <v>1</v>
      </c>
      <c r="L218" s="74" t="s">
        <v>36</v>
      </c>
      <c r="M218" s="74">
        <f t="shared" si="3"/>
        <v>1</v>
      </c>
      <c r="N218" s="74" t="s">
        <v>37</v>
      </c>
      <c r="O218" s="74" t="s">
        <v>212</v>
      </c>
      <c r="P218" s="74" t="s">
        <v>131</v>
      </c>
      <c r="Q218" s="74" t="s">
        <v>336</v>
      </c>
      <c r="R218" s="74" t="s">
        <v>41</v>
      </c>
      <c r="S218" s="74"/>
      <c r="T218" s="74" t="s">
        <v>42</v>
      </c>
      <c r="U218" s="74" t="s">
        <v>56</v>
      </c>
      <c r="V218" s="74" t="s">
        <v>44</v>
      </c>
      <c r="W218" s="74" t="s">
        <v>68</v>
      </c>
      <c r="X218" s="74">
        <f t="shared" si="19"/>
        <v>1</v>
      </c>
      <c r="Y218" s="74"/>
      <c r="Z218" s="74">
        <f t="shared" si="21"/>
        <v>0</v>
      </c>
      <c r="AA218" s="74"/>
      <c r="AB218" s="74"/>
      <c r="AC218" s="74"/>
      <c r="AD218" s="74"/>
      <c r="AE218" s="74"/>
      <c r="AF218" s="74"/>
      <c r="AG218" s="74"/>
      <c r="AH218" s="74"/>
      <c r="AI218" s="74"/>
      <c r="AJ218" s="74" t="s">
        <v>41</v>
      </c>
      <c r="AK218" s="74" t="s">
        <v>41</v>
      </c>
      <c r="AL218" s="74" t="s">
        <v>47</v>
      </c>
      <c r="AM218" s="74" t="s">
        <v>47</v>
      </c>
      <c r="AN218" s="74" t="s">
        <v>41</v>
      </c>
      <c r="AO218" s="74" t="s">
        <v>47</v>
      </c>
    </row>
    <row r="219" hidden="1">
      <c r="A219" s="74" t="s">
        <v>62</v>
      </c>
      <c r="B219" s="74" t="s">
        <v>30</v>
      </c>
      <c r="C219" s="74">
        <f>if('Copy of Raw'!B219="below 18",1,IF('Copy of Raw'!B219="18-25",1,2))</f>
        <v>1</v>
      </c>
      <c r="D219" s="74" t="s">
        <v>31</v>
      </c>
      <c r="E219" s="74">
        <f t="shared" si="1"/>
        <v>1</v>
      </c>
      <c r="F219" s="74" t="s">
        <v>50</v>
      </c>
      <c r="G219" s="74" t="s">
        <v>42</v>
      </c>
      <c r="H219" s="74" t="s">
        <v>34</v>
      </c>
      <c r="I219" s="74" t="s">
        <v>51</v>
      </c>
      <c r="J219" s="73">
        <v>2.0</v>
      </c>
      <c r="K219" s="74">
        <f t="shared" si="2"/>
        <v>1</v>
      </c>
      <c r="L219" s="74" t="s">
        <v>86</v>
      </c>
      <c r="M219" s="74">
        <f t="shared" si="3"/>
        <v>2</v>
      </c>
      <c r="N219" s="74" t="s">
        <v>105</v>
      </c>
      <c r="O219" s="74" t="s">
        <v>569</v>
      </c>
      <c r="P219" s="74" t="s">
        <v>154</v>
      </c>
      <c r="Q219" s="74" t="s">
        <v>338</v>
      </c>
      <c r="R219" s="74" t="s">
        <v>52</v>
      </c>
      <c r="S219" s="74"/>
      <c r="T219" s="74"/>
      <c r="U219" s="74"/>
      <c r="V219" s="74"/>
      <c r="W219" s="74"/>
      <c r="X219" s="74">
        <f t="shared" si="19"/>
        <v>0</v>
      </c>
      <c r="Y219" s="74" t="s">
        <v>42</v>
      </c>
      <c r="Z219" s="74">
        <f t="shared" si="21"/>
        <v>0</v>
      </c>
      <c r="AA219" s="74" t="s">
        <v>73</v>
      </c>
      <c r="AB219" s="74" t="s">
        <v>74</v>
      </c>
      <c r="AC219" s="74"/>
      <c r="AD219" s="74" t="s">
        <v>120</v>
      </c>
      <c r="AE219" s="74">
        <f t="shared" ref="AE219:AE220" si="29">if(AD219="Go to another shop and look for your own brand",1,IF(AD219="Wait and delay the purchase till the brand is available",1,2))</f>
        <v>1</v>
      </c>
      <c r="AF219" s="74"/>
      <c r="AG219" s="74"/>
      <c r="AH219" s="74"/>
      <c r="AI219" s="74"/>
      <c r="AJ219" s="74" t="s">
        <v>48</v>
      </c>
      <c r="AK219" s="74" t="s">
        <v>48</v>
      </c>
      <c r="AL219" s="74" t="s">
        <v>48</v>
      </c>
      <c r="AM219" s="74" t="s">
        <v>48</v>
      </c>
      <c r="AN219" s="74" t="s">
        <v>48</v>
      </c>
      <c r="AO219" s="74" t="s">
        <v>48</v>
      </c>
    </row>
    <row r="220">
      <c r="A220" s="74" t="s">
        <v>62</v>
      </c>
      <c r="B220" s="74" t="s">
        <v>30</v>
      </c>
      <c r="C220" s="74">
        <f>if('Copy of Raw'!B220="below 18",1,IF('Copy of Raw'!B220="18-25",1,2))</f>
        <v>1</v>
      </c>
      <c r="D220" s="74" t="s">
        <v>85</v>
      </c>
      <c r="E220" s="74">
        <f t="shared" si="1"/>
        <v>2</v>
      </c>
      <c r="F220" s="74" t="s">
        <v>32</v>
      </c>
      <c r="G220" s="74" t="s">
        <v>55</v>
      </c>
      <c r="H220" s="74" t="s">
        <v>34</v>
      </c>
      <c r="I220" s="74" t="s">
        <v>35</v>
      </c>
      <c r="J220" s="73">
        <v>2.0</v>
      </c>
      <c r="K220" s="74">
        <f t="shared" si="2"/>
        <v>1</v>
      </c>
      <c r="L220" s="74" t="s">
        <v>78</v>
      </c>
      <c r="M220" s="74">
        <f t="shared" si="3"/>
        <v>2</v>
      </c>
      <c r="N220" s="74" t="s">
        <v>105</v>
      </c>
      <c r="O220" s="74" t="s">
        <v>587</v>
      </c>
      <c r="P220" s="74" t="s">
        <v>159</v>
      </c>
      <c r="Q220" s="74" t="s">
        <v>293</v>
      </c>
      <c r="R220" s="74" t="s">
        <v>52</v>
      </c>
      <c r="S220" s="74"/>
      <c r="T220" s="74"/>
      <c r="U220" s="74"/>
      <c r="V220" s="74"/>
      <c r="W220" s="74"/>
      <c r="X220" s="74">
        <f t="shared" si="19"/>
        <v>0</v>
      </c>
      <c r="Y220" s="74" t="s">
        <v>82</v>
      </c>
      <c r="Z220" s="74">
        <f t="shared" si="21"/>
        <v>1</v>
      </c>
      <c r="AA220" s="74" t="s">
        <v>88</v>
      </c>
      <c r="AB220" s="74" t="s">
        <v>74</v>
      </c>
      <c r="AC220" s="74"/>
      <c r="AD220" s="74" t="s">
        <v>45</v>
      </c>
      <c r="AE220" s="74">
        <f t="shared" si="29"/>
        <v>2</v>
      </c>
      <c r="AF220" s="74"/>
      <c r="AG220" s="74"/>
      <c r="AH220" s="74"/>
      <c r="AI220" s="74"/>
      <c r="AJ220" s="74" t="s">
        <v>75</v>
      </c>
      <c r="AK220" s="74" t="s">
        <v>75</v>
      </c>
      <c r="AL220" s="74" t="s">
        <v>46</v>
      </c>
      <c r="AM220" s="74" t="s">
        <v>57</v>
      </c>
      <c r="AN220" s="74" t="s">
        <v>57</v>
      </c>
      <c r="AO220" s="74" t="s">
        <v>46</v>
      </c>
    </row>
    <row r="221">
      <c r="A221" s="74" t="s">
        <v>29</v>
      </c>
      <c r="B221" s="74" t="s">
        <v>30</v>
      </c>
      <c r="C221" s="74">
        <f>if('Copy of Raw'!B221="below 18",1,IF('Copy of Raw'!B221="18-25",1,2))</f>
        <v>1</v>
      </c>
      <c r="D221" s="74" t="s">
        <v>85</v>
      </c>
      <c r="E221" s="74">
        <f t="shared" si="1"/>
        <v>2</v>
      </c>
      <c r="F221" s="74" t="s">
        <v>50</v>
      </c>
      <c r="G221" s="74" t="s">
        <v>77</v>
      </c>
      <c r="H221" s="74" t="s">
        <v>92</v>
      </c>
      <c r="I221" s="74" t="s">
        <v>51</v>
      </c>
      <c r="J221" s="73">
        <v>1.0</v>
      </c>
      <c r="K221" s="74">
        <f t="shared" si="2"/>
        <v>1</v>
      </c>
      <c r="L221" s="74" t="s">
        <v>78</v>
      </c>
      <c r="M221" s="74">
        <f t="shared" si="3"/>
        <v>2</v>
      </c>
      <c r="N221" s="74" t="s">
        <v>64</v>
      </c>
      <c r="O221" s="74" t="s">
        <v>38</v>
      </c>
      <c r="P221" s="74" t="s">
        <v>589</v>
      </c>
      <c r="Q221" s="74" t="s">
        <v>590</v>
      </c>
      <c r="R221" s="74" t="s">
        <v>41</v>
      </c>
      <c r="S221" s="74"/>
      <c r="T221" s="74" t="s">
        <v>77</v>
      </c>
      <c r="U221" s="74" t="s">
        <v>56</v>
      </c>
      <c r="V221" s="74" t="s">
        <v>74</v>
      </c>
      <c r="W221" s="74" t="s">
        <v>68</v>
      </c>
      <c r="X221" s="74">
        <f t="shared" si="19"/>
        <v>1</v>
      </c>
      <c r="Y221" s="74"/>
      <c r="Z221" s="74">
        <f t="shared" si="21"/>
        <v>0</v>
      </c>
      <c r="AA221" s="74"/>
      <c r="AB221" s="74"/>
      <c r="AC221" s="74"/>
      <c r="AD221" s="74"/>
      <c r="AE221" s="74"/>
      <c r="AF221" s="74"/>
      <c r="AG221" s="74"/>
      <c r="AH221" s="74"/>
      <c r="AI221" s="74"/>
      <c r="AJ221" s="74" t="s">
        <v>41</v>
      </c>
      <c r="AK221" s="74" t="s">
        <v>46</v>
      </c>
      <c r="AL221" s="74" t="s">
        <v>48</v>
      </c>
      <c r="AM221" s="74" t="s">
        <v>41</v>
      </c>
      <c r="AN221" s="74" t="s">
        <v>41</v>
      </c>
      <c r="AO221" s="74" t="s">
        <v>47</v>
      </c>
    </row>
    <row r="222">
      <c r="A222" s="74" t="s">
        <v>62</v>
      </c>
      <c r="B222" s="74" t="s">
        <v>30</v>
      </c>
      <c r="C222" s="74">
        <f>if('Copy of Raw'!B222="below 18",1,IF('Copy of Raw'!B222="18-25",1,2))</f>
        <v>1</v>
      </c>
      <c r="D222" s="74" t="s">
        <v>85</v>
      </c>
      <c r="E222" s="74">
        <f t="shared" si="1"/>
        <v>2</v>
      </c>
      <c r="F222" s="74" t="s">
        <v>50</v>
      </c>
      <c r="G222" s="74" t="s">
        <v>55</v>
      </c>
      <c r="H222" s="74" t="s">
        <v>34</v>
      </c>
      <c r="I222" s="74" t="s">
        <v>35</v>
      </c>
      <c r="J222" s="73">
        <v>2.0</v>
      </c>
      <c r="K222" s="74">
        <f t="shared" si="2"/>
        <v>1</v>
      </c>
      <c r="L222" s="74" t="s">
        <v>78</v>
      </c>
      <c r="M222" s="74">
        <f t="shared" si="3"/>
        <v>2</v>
      </c>
      <c r="N222" s="74" t="s">
        <v>105</v>
      </c>
      <c r="O222" s="74" t="s">
        <v>592</v>
      </c>
      <c r="P222" s="74" t="s">
        <v>126</v>
      </c>
      <c r="Q222" s="74" t="s">
        <v>41</v>
      </c>
      <c r="R222" s="74" t="s">
        <v>41</v>
      </c>
      <c r="S222" s="74"/>
      <c r="T222" s="74" t="s">
        <v>42</v>
      </c>
      <c r="U222" s="74" t="s">
        <v>83</v>
      </c>
      <c r="V222" s="74" t="s">
        <v>74</v>
      </c>
      <c r="W222" s="74" t="s">
        <v>68</v>
      </c>
      <c r="X222" s="74">
        <f t="shared" si="19"/>
        <v>1</v>
      </c>
      <c r="Y222" s="74"/>
      <c r="Z222" s="74">
        <f t="shared" si="21"/>
        <v>0</v>
      </c>
      <c r="AA222" s="74"/>
      <c r="AB222" s="74"/>
      <c r="AC222" s="74"/>
      <c r="AD222" s="74"/>
      <c r="AE222" s="74"/>
      <c r="AF222" s="74"/>
      <c r="AG222" s="74"/>
      <c r="AH222" s="74"/>
      <c r="AI222" s="74"/>
      <c r="AJ222" s="74" t="s">
        <v>41</v>
      </c>
      <c r="AK222" s="74" t="s">
        <v>41</v>
      </c>
      <c r="AL222" s="74" t="s">
        <v>41</v>
      </c>
      <c r="AM222" s="74" t="s">
        <v>41</v>
      </c>
      <c r="AN222" s="74" t="s">
        <v>41</v>
      </c>
      <c r="AO222" s="74" t="s">
        <v>41</v>
      </c>
    </row>
    <row r="223" hidden="1">
      <c r="A223" s="74" t="s">
        <v>29</v>
      </c>
      <c r="B223" s="74" t="s">
        <v>30</v>
      </c>
      <c r="C223" s="74">
        <f>if('Copy of Raw'!B223="below 18",1,IF('Copy of Raw'!B223="18-25",1,2))</f>
        <v>1</v>
      </c>
      <c r="D223" s="74" t="s">
        <v>31</v>
      </c>
      <c r="E223" s="74">
        <f t="shared" si="1"/>
        <v>1</v>
      </c>
      <c r="F223" s="74" t="s">
        <v>50</v>
      </c>
      <c r="G223" s="74" t="s">
        <v>42</v>
      </c>
      <c r="H223" s="74" t="s">
        <v>34</v>
      </c>
      <c r="I223" s="74" t="s">
        <v>140</v>
      </c>
      <c r="J223" s="73">
        <v>1.0</v>
      </c>
      <c r="K223" s="74">
        <f t="shared" si="2"/>
        <v>2</v>
      </c>
      <c r="L223" s="74" t="s">
        <v>36</v>
      </c>
      <c r="M223" s="74">
        <f t="shared" si="3"/>
        <v>1</v>
      </c>
      <c r="N223" s="74" t="s">
        <v>37</v>
      </c>
      <c r="O223" s="74" t="s">
        <v>538</v>
      </c>
      <c r="P223" s="74" t="s">
        <v>447</v>
      </c>
      <c r="Q223" s="74" t="s">
        <v>138</v>
      </c>
      <c r="R223" s="74" t="s">
        <v>41</v>
      </c>
      <c r="S223" s="74"/>
      <c r="T223" s="74" t="s">
        <v>209</v>
      </c>
      <c r="U223" s="74" t="s">
        <v>56</v>
      </c>
      <c r="V223" s="74" t="s">
        <v>74</v>
      </c>
      <c r="W223" s="74" t="s">
        <v>68</v>
      </c>
      <c r="X223" s="74">
        <f t="shared" si="19"/>
        <v>1</v>
      </c>
      <c r="Y223" s="74"/>
      <c r="Z223" s="74">
        <f t="shared" si="21"/>
        <v>0</v>
      </c>
      <c r="AA223" s="74"/>
      <c r="AB223" s="74"/>
      <c r="AC223" s="74"/>
      <c r="AD223" s="74"/>
      <c r="AE223" s="74"/>
      <c r="AF223" s="74"/>
      <c r="AG223" s="74"/>
      <c r="AH223" s="74"/>
      <c r="AI223" s="74"/>
      <c r="AJ223" s="74" t="s">
        <v>47</v>
      </c>
      <c r="AK223" s="74" t="s">
        <v>46</v>
      </c>
      <c r="AL223" s="74" t="s">
        <v>47</v>
      </c>
      <c r="AM223" s="74" t="s">
        <v>41</v>
      </c>
      <c r="AN223" s="74" t="s">
        <v>109</v>
      </c>
      <c r="AO223" s="74" t="s">
        <v>48</v>
      </c>
    </row>
    <row r="224">
      <c r="A224" s="74" t="s">
        <v>62</v>
      </c>
      <c r="B224" s="74" t="s">
        <v>30</v>
      </c>
      <c r="C224" s="74">
        <f>if('Copy of Raw'!B224="below 18",1,IF('Copy of Raw'!B224="18-25",1,2))</f>
        <v>1</v>
      </c>
      <c r="D224" s="74" t="s">
        <v>31</v>
      </c>
      <c r="E224" s="74">
        <f t="shared" si="1"/>
        <v>1</v>
      </c>
      <c r="F224" s="74" t="s">
        <v>32</v>
      </c>
      <c r="G224" s="74" t="s">
        <v>55</v>
      </c>
      <c r="H224" s="74" t="s">
        <v>34</v>
      </c>
      <c r="I224" s="74" t="s">
        <v>35</v>
      </c>
      <c r="J224" s="73">
        <v>2.0</v>
      </c>
      <c r="K224" s="74">
        <f t="shared" si="2"/>
        <v>1</v>
      </c>
      <c r="L224" s="74" t="s">
        <v>78</v>
      </c>
      <c r="M224" s="74">
        <f t="shared" si="3"/>
        <v>2</v>
      </c>
      <c r="N224" s="74" t="s">
        <v>37</v>
      </c>
      <c r="O224" s="74" t="s">
        <v>273</v>
      </c>
      <c r="P224" s="74" t="s">
        <v>118</v>
      </c>
      <c r="Q224" s="74" t="s">
        <v>595</v>
      </c>
      <c r="R224" s="74" t="s">
        <v>41</v>
      </c>
      <c r="S224" s="74"/>
      <c r="T224" s="74" t="s">
        <v>55</v>
      </c>
      <c r="U224" s="74" t="s">
        <v>56</v>
      </c>
      <c r="V224" s="74" t="s">
        <v>74</v>
      </c>
      <c r="W224" s="74" t="s">
        <v>120</v>
      </c>
      <c r="X224" s="74">
        <f t="shared" si="19"/>
        <v>1</v>
      </c>
      <c r="Y224" s="74"/>
      <c r="Z224" s="74">
        <f t="shared" si="21"/>
        <v>0</v>
      </c>
      <c r="AA224" s="74"/>
      <c r="AB224" s="74"/>
      <c r="AC224" s="74"/>
      <c r="AD224" s="74"/>
      <c r="AE224" s="74"/>
      <c r="AF224" s="74"/>
      <c r="AG224" s="74"/>
      <c r="AH224" s="74"/>
      <c r="AI224" s="74"/>
      <c r="AJ224" s="74" t="s">
        <v>41</v>
      </c>
      <c r="AK224" s="74" t="s">
        <v>41</v>
      </c>
      <c r="AL224" s="74" t="s">
        <v>41</v>
      </c>
      <c r="AM224" s="74" t="s">
        <v>41</v>
      </c>
      <c r="AN224" s="74" t="s">
        <v>41</v>
      </c>
      <c r="AO224" s="74" t="s">
        <v>41</v>
      </c>
    </row>
    <row r="225" hidden="1">
      <c r="A225" s="74" t="s">
        <v>29</v>
      </c>
      <c r="B225" s="74" t="s">
        <v>30</v>
      </c>
      <c r="C225" s="74">
        <f>if('Copy of Raw'!B225="below 18",1,IF('Copy of Raw'!B225="18-25",1,2))</f>
        <v>1</v>
      </c>
      <c r="D225" s="74" t="s">
        <v>85</v>
      </c>
      <c r="E225" s="74">
        <f t="shared" si="1"/>
        <v>2</v>
      </c>
      <c r="F225" s="74" t="s">
        <v>32</v>
      </c>
      <c r="G225" s="74" t="s">
        <v>42</v>
      </c>
      <c r="H225" s="74" t="s">
        <v>34</v>
      </c>
      <c r="I225" s="74" t="s">
        <v>51</v>
      </c>
      <c r="J225" s="73">
        <v>1.0</v>
      </c>
      <c r="K225" s="74">
        <f t="shared" si="2"/>
        <v>1</v>
      </c>
      <c r="L225" s="74" t="s">
        <v>86</v>
      </c>
      <c r="M225" s="74">
        <f t="shared" si="3"/>
        <v>2</v>
      </c>
      <c r="N225" s="74" t="s">
        <v>105</v>
      </c>
      <c r="O225" s="74" t="s">
        <v>597</v>
      </c>
      <c r="P225" s="74" t="s">
        <v>598</v>
      </c>
      <c r="Q225" s="74" t="s">
        <v>149</v>
      </c>
      <c r="R225" s="74" t="s">
        <v>52</v>
      </c>
      <c r="S225" s="74"/>
      <c r="T225" s="74"/>
      <c r="U225" s="74"/>
      <c r="V225" s="74"/>
      <c r="W225" s="74"/>
      <c r="X225" s="74">
        <f t="shared" si="19"/>
        <v>0</v>
      </c>
      <c r="Y225" s="74" t="s">
        <v>82</v>
      </c>
      <c r="Z225" s="74">
        <f t="shared" si="21"/>
        <v>1</v>
      </c>
      <c r="AA225" s="74" t="s">
        <v>88</v>
      </c>
      <c r="AB225" s="74" t="s">
        <v>74</v>
      </c>
      <c r="AC225" s="74"/>
      <c r="AD225" s="74" t="s">
        <v>68</v>
      </c>
      <c r="AE225" s="74">
        <f>if(AD225="Go to another shop and look for your own brand",1,IF(AD225="Wait and delay the purchase till the brand is available",1,2))</f>
        <v>1</v>
      </c>
      <c r="AF225" s="74"/>
      <c r="AG225" s="74"/>
      <c r="AH225" s="74"/>
      <c r="AI225" s="74"/>
      <c r="AJ225" s="74" t="s">
        <v>48</v>
      </c>
      <c r="AK225" s="74" t="s">
        <v>48</v>
      </c>
      <c r="AL225" s="74" t="s">
        <v>48</v>
      </c>
      <c r="AM225" s="74" t="s">
        <v>41</v>
      </c>
      <c r="AN225" s="74" t="s">
        <v>41</v>
      </c>
      <c r="AO225" s="74" t="s">
        <v>41</v>
      </c>
    </row>
    <row r="226" hidden="1">
      <c r="A226" s="74" t="s">
        <v>29</v>
      </c>
      <c r="B226" s="74" t="s">
        <v>30</v>
      </c>
      <c r="C226" s="74">
        <f>if('Copy of Raw'!B226="below 18",1,IF('Copy of Raw'!B226="18-25",1,2))</f>
        <v>1</v>
      </c>
      <c r="D226" s="74" t="s">
        <v>31</v>
      </c>
      <c r="E226" s="74">
        <f t="shared" si="1"/>
        <v>1</v>
      </c>
      <c r="F226" s="74" t="s">
        <v>50</v>
      </c>
      <c r="G226" s="74" t="s">
        <v>42</v>
      </c>
      <c r="H226" s="74" t="s">
        <v>34</v>
      </c>
      <c r="I226" s="74" t="s">
        <v>51</v>
      </c>
      <c r="J226" s="73">
        <v>1.0</v>
      </c>
      <c r="K226" s="74">
        <f t="shared" si="2"/>
        <v>1</v>
      </c>
      <c r="L226" s="74" t="s">
        <v>36</v>
      </c>
      <c r="M226" s="74">
        <f t="shared" si="3"/>
        <v>1</v>
      </c>
      <c r="N226" s="74" t="s">
        <v>37</v>
      </c>
      <c r="O226" s="74" t="s">
        <v>600</v>
      </c>
      <c r="P226" s="74" t="s">
        <v>65</v>
      </c>
      <c r="Q226" s="74" t="s">
        <v>41</v>
      </c>
      <c r="R226" s="74" t="s">
        <v>47</v>
      </c>
      <c r="S226" s="74"/>
      <c r="T226" s="74"/>
      <c r="U226" s="74"/>
      <c r="V226" s="74"/>
      <c r="W226" s="74"/>
      <c r="X226" s="74">
        <f t="shared" si="19"/>
        <v>0</v>
      </c>
      <c r="Y226" s="74"/>
      <c r="Z226" s="74">
        <f t="shared" si="21"/>
        <v>0</v>
      </c>
      <c r="AA226" s="74"/>
      <c r="AB226" s="74"/>
      <c r="AC226" s="74"/>
      <c r="AD226" s="74"/>
      <c r="AE226" s="74"/>
      <c r="AF226" s="74" t="s">
        <v>55</v>
      </c>
      <c r="AG226" s="74" t="s">
        <v>43</v>
      </c>
      <c r="AH226" s="74" t="s">
        <v>74</v>
      </c>
      <c r="AI226" s="74" t="s">
        <v>45</v>
      </c>
      <c r="AJ226" s="74" t="s">
        <v>46</v>
      </c>
      <c r="AK226" s="74" t="s">
        <v>46</v>
      </c>
      <c r="AL226" s="74" t="s">
        <v>46</v>
      </c>
      <c r="AM226" s="74" t="s">
        <v>46</v>
      </c>
      <c r="AN226" s="74" t="s">
        <v>46</v>
      </c>
      <c r="AO226" s="74" t="s">
        <v>46</v>
      </c>
    </row>
    <row r="227">
      <c r="A227" s="74" t="s">
        <v>29</v>
      </c>
      <c r="B227" s="74" t="s">
        <v>100</v>
      </c>
      <c r="C227" s="74">
        <f>if('Copy of Raw'!B227="below 18",1,IF('Copy of Raw'!B227="18-25",1,2))</f>
        <v>2</v>
      </c>
      <c r="D227" s="74" t="s">
        <v>85</v>
      </c>
      <c r="E227" s="74">
        <f t="shared" si="1"/>
        <v>2</v>
      </c>
      <c r="F227" s="74" t="s">
        <v>50</v>
      </c>
      <c r="G227" s="74" t="s">
        <v>55</v>
      </c>
      <c r="H227" s="74" t="s">
        <v>34</v>
      </c>
      <c r="I227" s="74" t="s">
        <v>35</v>
      </c>
      <c r="J227" s="73">
        <v>1.0</v>
      </c>
      <c r="K227" s="74">
        <f t="shared" si="2"/>
        <v>1</v>
      </c>
      <c r="L227" s="74" t="s">
        <v>36</v>
      </c>
      <c r="M227" s="74">
        <f t="shared" si="3"/>
        <v>1</v>
      </c>
      <c r="N227" s="74" t="s">
        <v>105</v>
      </c>
      <c r="O227" s="74" t="s">
        <v>340</v>
      </c>
      <c r="P227" s="74" t="s">
        <v>126</v>
      </c>
      <c r="Q227" s="74" t="s">
        <v>602</v>
      </c>
      <c r="R227" s="74" t="s">
        <v>47</v>
      </c>
      <c r="S227" s="74"/>
      <c r="T227" s="74"/>
      <c r="U227" s="74"/>
      <c r="V227" s="74"/>
      <c r="W227" s="74"/>
      <c r="X227" s="74">
        <f t="shared" si="19"/>
        <v>0</v>
      </c>
      <c r="Y227" s="74"/>
      <c r="Z227" s="74">
        <f t="shared" si="21"/>
        <v>0</v>
      </c>
      <c r="AA227" s="74"/>
      <c r="AB227" s="74"/>
      <c r="AC227" s="74"/>
      <c r="AD227" s="74"/>
      <c r="AE227" s="74"/>
      <c r="AF227" s="74" t="s">
        <v>209</v>
      </c>
      <c r="AG227" s="74" t="s">
        <v>56</v>
      </c>
      <c r="AH227" s="74" t="s">
        <v>44</v>
      </c>
      <c r="AI227" s="74" t="s">
        <v>68</v>
      </c>
      <c r="AJ227" s="74" t="s">
        <v>603</v>
      </c>
      <c r="AK227" s="74" t="s">
        <v>488</v>
      </c>
      <c r="AL227" s="74" t="s">
        <v>151</v>
      </c>
      <c r="AM227" s="74" t="s">
        <v>604</v>
      </c>
      <c r="AN227" s="74" t="s">
        <v>58</v>
      </c>
      <c r="AO227" s="74" t="s">
        <v>59</v>
      </c>
    </row>
    <row r="228">
      <c r="A228" s="74" t="s">
        <v>62</v>
      </c>
      <c r="B228" s="74" t="s">
        <v>287</v>
      </c>
      <c r="C228" s="74">
        <f>if('Copy of Raw'!B228="below 18",1,IF('Copy of Raw'!B228="18-25",1,2))</f>
        <v>2</v>
      </c>
      <c r="D228" s="74" t="s">
        <v>192</v>
      </c>
      <c r="E228" s="74">
        <f t="shared" si="1"/>
        <v>2</v>
      </c>
      <c r="F228" s="74" t="s">
        <v>145</v>
      </c>
      <c r="G228" s="74" t="s">
        <v>33</v>
      </c>
      <c r="H228" s="74" t="s">
        <v>92</v>
      </c>
      <c r="I228" s="74" t="s">
        <v>140</v>
      </c>
      <c r="J228" s="73">
        <v>2.0</v>
      </c>
      <c r="K228" s="74">
        <f t="shared" si="2"/>
        <v>2</v>
      </c>
      <c r="L228" s="74" t="s">
        <v>36</v>
      </c>
      <c r="M228" s="74">
        <f t="shared" si="3"/>
        <v>1</v>
      </c>
      <c r="N228" s="74" t="s">
        <v>37</v>
      </c>
      <c r="O228" s="74" t="s">
        <v>47</v>
      </c>
      <c r="P228" s="74" t="s">
        <v>372</v>
      </c>
      <c r="Q228" s="74" t="s">
        <v>357</v>
      </c>
      <c r="R228" s="74" t="s">
        <v>47</v>
      </c>
      <c r="S228" s="74"/>
      <c r="T228" s="74"/>
      <c r="U228" s="74"/>
      <c r="V228" s="74"/>
      <c r="W228" s="74"/>
      <c r="X228" s="74">
        <f t="shared" si="19"/>
        <v>0</v>
      </c>
      <c r="Y228" s="74"/>
      <c r="Z228" s="74">
        <f t="shared" si="21"/>
        <v>0</v>
      </c>
      <c r="AA228" s="74"/>
      <c r="AB228" s="74"/>
      <c r="AC228" s="74"/>
      <c r="AD228" s="74"/>
      <c r="AE228" s="74"/>
      <c r="AF228" s="74" t="s">
        <v>55</v>
      </c>
      <c r="AG228" s="74" t="s">
        <v>56</v>
      </c>
      <c r="AH228" s="74" t="s">
        <v>44</v>
      </c>
      <c r="AI228" s="74" t="s">
        <v>45</v>
      </c>
      <c r="AJ228" s="74" t="s">
        <v>75</v>
      </c>
      <c r="AK228" s="74" t="s">
        <v>185</v>
      </c>
      <c r="AL228" s="74" t="s">
        <v>57</v>
      </c>
      <c r="AM228" s="74" t="s">
        <v>161</v>
      </c>
      <c r="AN228" s="74" t="s">
        <v>603</v>
      </c>
      <c r="AO228" s="74" t="s">
        <v>98</v>
      </c>
    </row>
    <row r="229" hidden="1">
      <c r="A229" s="74" t="s">
        <v>29</v>
      </c>
      <c r="B229" s="74" t="s">
        <v>100</v>
      </c>
      <c r="C229" s="74">
        <f>if('Copy of Raw'!B229="below 18",1,IF('Copy of Raw'!B229="18-25",1,2))</f>
        <v>2</v>
      </c>
      <c r="D229" s="74" t="s">
        <v>85</v>
      </c>
      <c r="E229" s="74">
        <f t="shared" si="1"/>
        <v>2</v>
      </c>
      <c r="F229" s="74" t="s">
        <v>32</v>
      </c>
      <c r="G229" s="74" t="s">
        <v>55</v>
      </c>
      <c r="H229" s="74" t="s">
        <v>34</v>
      </c>
      <c r="I229" s="74" t="s">
        <v>35</v>
      </c>
      <c r="J229" s="73">
        <v>1.0</v>
      </c>
      <c r="K229" s="74">
        <f t="shared" si="2"/>
        <v>1</v>
      </c>
      <c r="L229" s="74" t="s">
        <v>36</v>
      </c>
      <c r="M229" s="74">
        <f t="shared" si="3"/>
        <v>1</v>
      </c>
      <c r="N229" s="74" t="s">
        <v>37</v>
      </c>
      <c r="O229" s="74" t="s">
        <v>606</v>
      </c>
      <c r="P229" s="74" t="s">
        <v>40</v>
      </c>
      <c r="Q229" s="74" t="s">
        <v>40</v>
      </c>
      <c r="R229" s="74" t="s">
        <v>47</v>
      </c>
      <c r="S229" s="74"/>
      <c r="T229" s="74"/>
      <c r="U229" s="74"/>
      <c r="V229" s="74"/>
      <c r="W229" s="74"/>
      <c r="X229" s="74">
        <f t="shared" si="19"/>
        <v>0</v>
      </c>
      <c r="Y229" s="74"/>
      <c r="Z229" s="74">
        <f t="shared" si="21"/>
        <v>0</v>
      </c>
      <c r="AA229" s="74"/>
      <c r="AB229" s="74"/>
      <c r="AC229" s="74"/>
      <c r="AD229" s="74"/>
      <c r="AE229" s="74"/>
      <c r="AF229" s="74" t="s">
        <v>209</v>
      </c>
      <c r="AG229" s="74" t="s">
        <v>43</v>
      </c>
      <c r="AH229" s="74" t="s">
        <v>44</v>
      </c>
      <c r="AI229" s="74" t="s">
        <v>45</v>
      </c>
      <c r="AJ229" s="74" t="s">
        <v>47</v>
      </c>
      <c r="AK229" s="74" t="s">
        <v>47</v>
      </c>
      <c r="AL229" s="74" t="s">
        <v>47</v>
      </c>
      <c r="AM229" s="74" t="s">
        <v>47</v>
      </c>
      <c r="AN229" s="74" t="s">
        <v>47</v>
      </c>
      <c r="AO229" s="74" t="s">
        <v>47</v>
      </c>
    </row>
    <row r="230">
      <c r="A230" s="74" t="s">
        <v>62</v>
      </c>
      <c r="B230" s="74" t="s">
        <v>30</v>
      </c>
      <c r="C230" s="74">
        <f>if('Copy of Raw'!B230="below 18",1,IF('Copy of Raw'!B230="18-25",1,2))</f>
        <v>1</v>
      </c>
      <c r="D230" s="74" t="s">
        <v>31</v>
      </c>
      <c r="E230" s="74">
        <f t="shared" si="1"/>
        <v>1</v>
      </c>
      <c r="F230" s="74" t="s">
        <v>50</v>
      </c>
      <c r="G230" s="74" t="s">
        <v>55</v>
      </c>
      <c r="H230" s="74" t="s">
        <v>34</v>
      </c>
      <c r="I230" s="74" t="s">
        <v>35</v>
      </c>
      <c r="J230" s="73">
        <v>2.0</v>
      </c>
      <c r="K230" s="74">
        <f t="shared" si="2"/>
        <v>1</v>
      </c>
      <c r="L230" s="74" t="s">
        <v>78</v>
      </c>
      <c r="M230" s="74">
        <f t="shared" si="3"/>
        <v>2</v>
      </c>
      <c r="N230" s="74" t="s">
        <v>37</v>
      </c>
      <c r="O230" s="74" t="s">
        <v>41</v>
      </c>
      <c r="P230" s="74" t="s">
        <v>118</v>
      </c>
      <c r="Q230" s="74" t="s">
        <v>438</v>
      </c>
      <c r="R230" s="74" t="s">
        <v>41</v>
      </c>
      <c r="S230" s="74"/>
      <c r="T230" s="74" t="s">
        <v>55</v>
      </c>
      <c r="U230" s="74" t="s">
        <v>56</v>
      </c>
      <c r="V230" s="74" t="s">
        <v>44</v>
      </c>
      <c r="W230" s="74" t="s">
        <v>45</v>
      </c>
      <c r="X230" s="74">
        <f t="shared" si="19"/>
        <v>0</v>
      </c>
      <c r="Y230" s="74"/>
      <c r="Z230" s="74">
        <f t="shared" si="21"/>
        <v>0</v>
      </c>
      <c r="AA230" s="74"/>
      <c r="AB230" s="74"/>
      <c r="AC230" s="74"/>
      <c r="AD230" s="74"/>
      <c r="AE230" s="74"/>
      <c r="AF230" s="74"/>
      <c r="AG230" s="74"/>
      <c r="AH230" s="74"/>
      <c r="AI230" s="74"/>
      <c r="AJ230" s="74" t="s">
        <v>41</v>
      </c>
      <c r="AK230" s="74" t="s">
        <v>47</v>
      </c>
      <c r="AL230" s="74" t="s">
        <v>48</v>
      </c>
      <c r="AM230" s="74" t="s">
        <v>47</v>
      </c>
      <c r="AN230" s="74" t="s">
        <v>41</v>
      </c>
      <c r="AO230" s="74" t="s">
        <v>41</v>
      </c>
    </row>
    <row r="231">
      <c r="A231" s="74" t="s">
        <v>62</v>
      </c>
      <c r="B231" s="74" t="s">
        <v>30</v>
      </c>
      <c r="C231" s="74">
        <f>if('Copy of Raw'!B231="below 18",1,IF('Copy of Raw'!B231="18-25",1,2))</f>
        <v>1</v>
      </c>
      <c r="D231" s="74" t="s">
        <v>31</v>
      </c>
      <c r="E231" s="74">
        <f t="shared" si="1"/>
        <v>1</v>
      </c>
      <c r="F231" s="74" t="s">
        <v>32</v>
      </c>
      <c r="G231" s="74" t="s">
        <v>33</v>
      </c>
      <c r="H231" s="74" t="s">
        <v>92</v>
      </c>
      <c r="I231" s="74" t="s">
        <v>35</v>
      </c>
      <c r="J231" s="73">
        <v>2.0</v>
      </c>
      <c r="K231" s="74">
        <f t="shared" si="2"/>
        <v>1</v>
      </c>
      <c r="L231" s="74" t="s">
        <v>36</v>
      </c>
      <c r="M231" s="74">
        <f t="shared" si="3"/>
        <v>1</v>
      </c>
      <c r="N231" s="74" t="s">
        <v>37</v>
      </c>
      <c r="O231" s="74" t="s">
        <v>610</v>
      </c>
      <c r="P231" s="74" t="s">
        <v>126</v>
      </c>
      <c r="Q231" s="74" t="s">
        <v>303</v>
      </c>
      <c r="R231" s="74" t="s">
        <v>47</v>
      </c>
      <c r="S231" s="74"/>
      <c r="T231" s="74"/>
      <c r="U231" s="74"/>
      <c r="V231" s="74"/>
      <c r="W231" s="74"/>
      <c r="X231" s="74">
        <f t="shared" si="19"/>
        <v>0</v>
      </c>
      <c r="Y231" s="74"/>
      <c r="Z231" s="74">
        <f t="shared" si="21"/>
        <v>0</v>
      </c>
      <c r="AA231" s="74"/>
      <c r="AB231" s="74"/>
      <c r="AC231" s="74"/>
      <c r="AD231" s="74"/>
      <c r="AE231" s="74"/>
      <c r="AF231" s="74" t="s">
        <v>55</v>
      </c>
      <c r="AG231" s="74" t="s">
        <v>83</v>
      </c>
      <c r="AH231" s="74" t="s">
        <v>74</v>
      </c>
      <c r="AI231" s="74" t="s">
        <v>45</v>
      </c>
      <c r="AJ231" s="74" t="s">
        <v>41</v>
      </c>
      <c r="AK231" s="74" t="s">
        <v>48</v>
      </c>
      <c r="AL231" s="74" t="s">
        <v>46</v>
      </c>
      <c r="AM231" s="74" t="s">
        <v>47</v>
      </c>
      <c r="AN231" s="74" t="s">
        <v>41</v>
      </c>
      <c r="AO231" s="74" t="s">
        <v>47</v>
      </c>
    </row>
    <row r="232">
      <c r="A232" s="74" t="s">
        <v>62</v>
      </c>
      <c r="B232" s="74" t="s">
        <v>30</v>
      </c>
      <c r="C232" s="74">
        <f>if('Copy of Raw'!B232="below 18",1,IF('Copy of Raw'!B232="18-25",1,2))</f>
        <v>1</v>
      </c>
      <c r="D232" s="74" t="s">
        <v>31</v>
      </c>
      <c r="E232" s="74">
        <f t="shared" si="1"/>
        <v>1</v>
      </c>
      <c r="F232" s="74" t="s">
        <v>32</v>
      </c>
      <c r="G232" s="74" t="s">
        <v>33</v>
      </c>
      <c r="H232" s="74" t="s">
        <v>34</v>
      </c>
      <c r="I232" s="74" t="s">
        <v>35</v>
      </c>
      <c r="J232" s="73">
        <v>2.0</v>
      </c>
      <c r="K232" s="74">
        <f t="shared" si="2"/>
        <v>1</v>
      </c>
      <c r="L232" s="74" t="s">
        <v>36</v>
      </c>
      <c r="M232" s="74">
        <f t="shared" si="3"/>
        <v>1</v>
      </c>
      <c r="N232" s="74" t="s">
        <v>105</v>
      </c>
      <c r="O232" s="74" t="s">
        <v>47</v>
      </c>
      <c r="P232" s="74" t="s">
        <v>126</v>
      </c>
      <c r="Q232" s="74" t="s">
        <v>72</v>
      </c>
      <c r="R232" s="74" t="s">
        <v>47</v>
      </c>
      <c r="S232" s="74"/>
      <c r="T232" s="74"/>
      <c r="U232" s="74"/>
      <c r="V232" s="74"/>
      <c r="W232" s="74"/>
      <c r="X232" s="74">
        <f t="shared" si="19"/>
        <v>0</v>
      </c>
      <c r="Y232" s="74"/>
      <c r="Z232" s="74">
        <f t="shared" si="21"/>
        <v>0</v>
      </c>
      <c r="AA232" s="74"/>
      <c r="AB232" s="74"/>
      <c r="AC232" s="74"/>
      <c r="AD232" s="74"/>
      <c r="AE232" s="74"/>
      <c r="AF232" s="74" t="s">
        <v>209</v>
      </c>
      <c r="AG232" s="74" t="s">
        <v>56</v>
      </c>
      <c r="AH232" s="74" t="s">
        <v>74</v>
      </c>
      <c r="AI232" s="74" t="s">
        <v>68</v>
      </c>
      <c r="AJ232" s="74" t="s">
        <v>75</v>
      </c>
      <c r="AK232" s="74" t="s">
        <v>604</v>
      </c>
      <c r="AL232" s="74" t="s">
        <v>57</v>
      </c>
      <c r="AM232" s="74" t="s">
        <v>46</v>
      </c>
      <c r="AN232" s="74" t="s">
        <v>128</v>
      </c>
      <c r="AO232" s="74" t="s">
        <v>47</v>
      </c>
    </row>
    <row r="233" hidden="1">
      <c r="A233" s="74" t="s">
        <v>29</v>
      </c>
      <c r="B233" s="74" t="s">
        <v>30</v>
      </c>
      <c r="C233" s="74">
        <f>if('Copy of Raw'!B233="below 18",1,IF('Copy of Raw'!B233="18-25",1,2))</f>
        <v>1</v>
      </c>
      <c r="D233" s="74" t="s">
        <v>31</v>
      </c>
      <c r="E233" s="74">
        <f t="shared" si="1"/>
        <v>1</v>
      </c>
      <c r="F233" s="74" t="s">
        <v>32</v>
      </c>
      <c r="G233" s="74" t="s">
        <v>42</v>
      </c>
      <c r="H233" s="74" t="s">
        <v>34</v>
      </c>
      <c r="I233" s="74" t="s">
        <v>51</v>
      </c>
      <c r="J233" s="73">
        <v>1.0</v>
      </c>
      <c r="K233" s="74">
        <f t="shared" si="2"/>
        <v>1</v>
      </c>
      <c r="L233" s="74" t="s">
        <v>36</v>
      </c>
      <c r="M233" s="74">
        <f t="shared" si="3"/>
        <v>1</v>
      </c>
      <c r="N233" s="74" t="s">
        <v>105</v>
      </c>
      <c r="O233" s="74" t="s">
        <v>47</v>
      </c>
      <c r="P233" s="74" t="s">
        <v>612</v>
      </c>
      <c r="Q233" s="74" t="s">
        <v>613</v>
      </c>
      <c r="R233" s="74" t="s">
        <v>47</v>
      </c>
      <c r="S233" s="74"/>
      <c r="T233" s="74"/>
      <c r="U233" s="74"/>
      <c r="V233" s="74"/>
      <c r="W233" s="74"/>
      <c r="X233" s="74">
        <f t="shared" si="19"/>
        <v>0</v>
      </c>
      <c r="Y233" s="74"/>
      <c r="Z233" s="74">
        <f t="shared" si="21"/>
        <v>0</v>
      </c>
      <c r="AA233" s="74"/>
      <c r="AB233" s="74"/>
      <c r="AC233" s="74"/>
      <c r="AD233" s="74"/>
      <c r="AE233" s="74"/>
      <c r="AF233" s="74" t="s">
        <v>77</v>
      </c>
      <c r="AG233" s="74" t="s">
        <v>56</v>
      </c>
      <c r="AH233" s="74" t="s">
        <v>74</v>
      </c>
      <c r="AI233" s="74" t="s">
        <v>68</v>
      </c>
      <c r="AJ233" s="74" t="s">
        <v>47</v>
      </c>
      <c r="AK233" s="74" t="s">
        <v>47</v>
      </c>
      <c r="AL233" s="74" t="s">
        <v>47</v>
      </c>
      <c r="AM233" s="74" t="s">
        <v>47</v>
      </c>
      <c r="AN233" s="74" t="s">
        <v>47</v>
      </c>
      <c r="AO233" s="74" t="s">
        <v>47</v>
      </c>
    </row>
    <row r="234" hidden="1">
      <c r="A234" s="74" t="s">
        <v>62</v>
      </c>
      <c r="B234" s="74" t="s">
        <v>30</v>
      </c>
      <c r="C234" s="74">
        <f>if('Copy of Raw'!B234="below 18",1,IF('Copy of Raw'!B234="18-25",1,2))</f>
        <v>1</v>
      </c>
      <c r="D234" s="74" t="s">
        <v>31</v>
      </c>
      <c r="E234" s="74">
        <f t="shared" si="1"/>
        <v>1</v>
      </c>
      <c r="F234" s="74" t="s">
        <v>32</v>
      </c>
      <c r="G234" s="74" t="s">
        <v>33</v>
      </c>
      <c r="H234" s="74" t="s">
        <v>92</v>
      </c>
      <c r="I234" s="74" t="s">
        <v>51</v>
      </c>
      <c r="J234" s="73">
        <v>2.0</v>
      </c>
      <c r="K234" s="74">
        <f t="shared" si="2"/>
        <v>1</v>
      </c>
      <c r="L234" s="74" t="s">
        <v>36</v>
      </c>
      <c r="M234" s="74">
        <f t="shared" si="3"/>
        <v>1</v>
      </c>
      <c r="N234" s="74" t="s">
        <v>64</v>
      </c>
      <c r="O234" s="74" t="s">
        <v>172</v>
      </c>
      <c r="P234" s="74" t="s">
        <v>131</v>
      </c>
      <c r="Q234" s="74" t="s">
        <v>615</v>
      </c>
      <c r="R234" s="74" t="s">
        <v>47</v>
      </c>
      <c r="S234" s="74"/>
      <c r="T234" s="74"/>
      <c r="U234" s="74"/>
      <c r="V234" s="74"/>
      <c r="W234" s="74"/>
      <c r="X234" s="74">
        <f t="shared" si="19"/>
        <v>0</v>
      </c>
      <c r="Y234" s="74"/>
      <c r="Z234" s="74">
        <f t="shared" si="21"/>
        <v>0</v>
      </c>
      <c r="AA234" s="74"/>
      <c r="AB234" s="74"/>
      <c r="AC234" s="74"/>
      <c r="AD234" s="74"/>
      <c r="AE234" s="74"/>
      <c r="AF234" s="74" t="s">
        <v>42</v>
      </c>
      <c r="AG234" s="74" t="s">
        <v>83</v>
      </c>
      <c r="AH234" s="74" t="s">
        <v>74</v>
      </c>
      <c r="AI234" s="74" t="s">
        <v>116</v>
      </c>
      <c r="AJ234" s="74" t="s">
        <v>46</v>
      </c>
      <c r="AK234" s="74" t="s">
        <v>46</v>
      </c>
      <c r="AL234" s="74" t="s">
        <v>48</v>
      </c>
      <c r="AM234" s="74" t="s">
        <v>46</v>
      </c>
      <c r="AN234" s="74" t="s">
        <v>46</v>
      </c>
      <c r="AO234" s="74" t="s">
        <v>46</v>
      </c>
    </row>
    <row r="235" hidden="1">
      <c r="A235" s="74" t="s">
        <v>62</v>
      </c>
      <c r="B235" s="74" t="s">
        <v>30</v>
      </c>
      <c r="C235" s="74">
        <f>if('Copy of Raw'!B235="below 18",1,IF('Copy of Raw'!B235="18-25",1,2))</f>
        <v>1</v>
      </c>
      <c r="D235" s="74" t="s">
        <v>31</v>
      </c>
      <c r="E235" s="74">
        <f t="shared" si="1"/>
        <v>1</v>
      </c>
      <c r="F235" s="74" t="s">
        <v>50</v>
      </c>
      <c r="G235" s="74" t="s">
        <v>55</v>
      </c>
      <c r="H235" s="74" t="s">
        <v>34</v>
      </c>
      <c r="I235" s="74" t="s">
        <v>51</v>
      </c>
      <c r="J235" s="73">
        <v>2.0</v>
      </c>
      <c r="K235" s="74">
        <f t="shared" si="2"/>
        <v>1</v>
      </c>
      <c r="L235" s="74" t="s">
        <v>78</v>
      </c>
      <c r="M235" s="74">
        <f t="shared" si="3"/>
        <v>2</v>
      </c>
      <c r="N235" s="74" t="s">
        <v>37</v>
      </c>
      <c r="O235" s="74" t="s">
        <v>47</v>
      </c>
      <c r="P235" s="74" t="s">
        <v>47</v>
      </c>
      <c r="Q235" s="74" t="s">
        <v>135</v>
      </c>
      <c r="R235" s="74" t="s">
        <v>47</v>
      </c>
      <c r="S235" s="74"/>
      <c r="T235" s="74"/>
      <c r="U235" s="74"/>
      <c r="V235" s="74"/>
      <c r="W235" s="74"/>
      <c r="X235" s="74">
        <f t="shared" si="19"/>
        <v>0</v>
      </c>
      <c r="Y235" s="74"/>
      <c r="Z235" s="74">
        <f t="shared" si="21"/>
        <v>0</v>
      </c>
      <c r="AA235" s="74"/>
      <c r="AB235" s="74"/>
      <c r="AC235" s="74"/>
      <c r="AD235" s="74"/>
      <c r="AE235" s="74"/>
      <c r="AF235" s="74" t="s">
        <v>209</v>
      </c>
      <c r="AG235" s="74" t="s">
        <v>43</v>
      </c>
      <c r="AH235" s="74" t="s">
        <v>74</v>
      </c>
      <c r="AI235" s="74" t="s">
        <v>68</v>
      </c>
      <c r="AJ235" s="74" t="s">
        <v>47</v>
      </c>
      <c r="AK235" s="74" t="s">
        <v>47</v>
      </c>
      <c r="AL235" s="74" t="s">
        <v>47</v>
      </c>
      <c r="AM235" s="74" t="s">
        <v>47</v>
      </c>
      <c r="AN235" s="74" t="s">
        <v>47</v>
      </c>
      <c r="AO235" s="74" t="s">
        <v>47</v>
      </c>
    </row>
    <row r="236" hidden="1">
      <c r="A236" s="74" t="s">
        <v>29</v>
      </c>
      <c r="B236" s="74" t="s">
        <v>30</v>
      </c>
      <c r="C236" s="74">
        <f>if('Copy of Raw'!B236="below 18",1,IF('Copy of Raw'!B236="18-25",1,2))</f>
        <v>1</v>
      </c>
      <c r="D236" s="74" t="s">
        <v>31</v>
      </c>
      <c r="E236" s="74">
        <f t="shared" si="1"/>
        <v>1</v>
      </c>
      <c r="F236" s="74" t="s">
        <v>50</v>
      </c>
      <c r="G236" s="74" t="s">
        <v>42</v>
      </c>
      <c r="H236" s="74" t="s">
        <v>34</v>
      </c>
      <c r="I236" s="74" t="s">
        <v>51</v>
      </c>
      <c r="J236" s="73">
        <v>1.0</v>
      </c>
      <c r="K236" s="74">
        <f t="shared" si="2"/>
        <v>1</v>
      </c>
      <c r="L236" s="74" t="s">
        <v>78</v>
      </c>
      <c r="M236" s="74">
        <f t="shared" si="3"/>
        <v>2</v>
      </c>
      <c r="N236" s="74" t="s">
        <v>105</v>
      </c>
      <c r="O236" s="74" t="s">
        <v>47</v>
      </c>
      <c r="P236" s="74" t="s">
        <v>53</v>
      </c>
      <c r="Q236" s="74" t="s">
        <v>284</v>
      </c>
      <c r="R236" s="74" t="s">
        <v>47</v>
      </c>
      <c r="S236" s="74"/>
      <c r="T236" s="74"/>
      <c r="U236" s="74"/>
      <c r="V236" s="74"/>
      <c r="W236" s="74"/>
      <c r="X236" s="74">
        <f t="shared" si="19"/>
        <v>0</v>
      </c>
      <c r="Y236" s="74"/>
      <c r="Z236" s="74">
        <f t="shared" si="21"/>
        <v>0</v>
      </c>
      <c r="AA236" s="74"/>
      <c r="AB236" s="74"/>
      <c r="AC236" s="74"/>
      <c r="AD236" s="74"/>
      <c r="AE236" s="74"/>
      <c r="AF236" s="74" t="s">
        <v>209</v>
      </c>
      <c r="AG236" s="74" t="s">
        <v>56</v>
      </c>
      <c r="AH236" s="74" t="s">
        <v>74</v>
      </c>
      <c r="AI236" s="74" t="s">
        <v>120</v>
      </c>
      <c r="AJ236" s="74" t="s">
        <v>47</v>
      </c>
      <c r="AK236" s="74" t="s">
        <v>48</v>
      </c>
      <c r="AL236" s="74" t="s">
        <v>46</v>
      </c>
      <c r="AM236" s="74" t="s">
        <v>129</v>
      </c>
      <c r="AN236" s="74" t="s">
        <v>96</v>
      </c>
      <c r="AO236" s="74" t="s">
        <v>143</v>
      </c>
    </row>
    <row r="237" hidden="1">
      <c r="A237" s="74" t="s">
        <v>29</v>
      </c>
      <c r="B237" s="74" t="s">
        <v>30</v>
      </c>
      <c r="C237" s="74">
        <f>if('Copy of Raw'!B237="below 18",1,IF('Copy of Raw'!B237="18-25",1,2))</f>
        <v>1</v>
      </c>
      <c r="D237" s="74" t="s">
        <v>31</v>
      </c>
      <c r="E237" s="74">
        <f t="shared" si="1"/>
        <v>1</v>
      </c>
      <c r="F237" s="74" t="s">
        <v>32</v>
      </c>
      <c r="G237" s="74" t="s">
        <v>55</v>
      </c>
      <c r="H237" s="74" t="s">
        <v>34</v>
      </c>
      <c r="I237" s="74" t="s">
        <v>35</v>
      </c>
      <c r="J237" s="73">
        <v>1.0</v>
      </c>
      <c r="K237" s="74">
        <f t="shared" si="2"/>
        <v>1</v>
      </c>
      <c r="L237" s="74" t="s">
        <v>63</v>
      </c>
      <c r="M237" s="74">
        <f t="shared" si="3"/>
        <v>1</v>
      </c>
      <c r="N237" s="74" t="s">
        <v>37</v>
      </c>
      <c r="O237" s="74" t="s">
        <v>47</v>
      </c>
      <c r="P237" s="74" t="s">
        <v>39</v>
      </c>
      <c r="Q237" s="74" t="s">
        <v>619</v>
      </c>
      <c r="R237" s="74" t="s">
        <v>47</v>
      </c>
      <c r="S237" s="74"/>
      <c r="T237" s="74"/>
      <c r="U237" s="74"/>
      <c r="V237" s="74"/>
      <c r="W237" s="74"/>
      <c r="X237" s="74">
        <f t="shared" si="19"/>
        <v>0</v>
      </c>
      <c r="Y237" s="74"/>
      <c r="Z237" s="74">
        <f t="shared" si="21"/>
        <v>0</v>
      </c>
      <c r="AA237" s="74"/>
      <c r="AB237" s="74"/>
      <c r="AC237" s="74"/>
      <c r="AD237" s="74"/>
      <c r="AE237" s="74"/>
      <c r="AF237" s="74" t="s">
        <v>82</v>
      </c>
      <c r="AG237" s="74" t="s">
        <v>56</v>
      </c>
      <c r="AH237" s="74" t="s">
        <v>44</v>
      </c>
      <c r="AI237" s="74" t="s">
        <v>45</v>
      </c>
      <c r="AJ237" s="74" t="s">
        <v>47</v>
      </c>
      <c r="AK237" s="74" t="s">
        <v>47</v>
      </c>
      <c r="AL237" s="74" t="s">
        <v>46</v>
      </c>
      <c r="AM237" s="74" t="s">
        <v>47</v>
      </c>
      <c r="AN237" s="74" t="s">
        <v>47</v>
      </c>
      <c r="AO237" s="74" t="s">
        <v>47</v>
      </c>
    </row>
    <row r="238" hidden="1">
      <c r="A238" s="74" t="s">
        <v>29</v>
      </c>
      <c r="B238" s="74" t="s">
        <v>100</v>
      </c>
      <c r="C238" s="74">
        <f>if('Copy of Raw'!B238="below 18",1,IF('Copy of Raw'!B238="18-25",1,2))</f>
        <v>2</v>
      </c>
      <c r="D238" s="74" t="s">
        <v>31</v>
      </c>
      <c r="E238" s="74">
        <f t="shared" si="1"/>
        <v>1</v>
      </c>
      <c r="F238" s="74" t="s">
        <v>32</v>
      </c>
      <c r="G238" s="74" t="s">
        <v>55</v>
      </c>
      <c r="H238" s="74" t="s">
        <v>34</v>
      </c>
      <c r="I238" s="74" t="s">
        <v>35</v>
      </c>
      <c r="J238" s="73">
        <v>1.0</v>
      </c>
      <c r="K238" s="74">
        <f t="shared" si="2"/>
        <v>1</v>
      </c>
      <c r="L238" s="74" t="s">
        <v>63</v>
      </c>
      <c r="M238" s="74">
        <f t="shared" si="3"/>
        <v>1</v>
      </c>
      <c r="N238" s="74" t="s">
        <v>37</v>
      </c>
      <c r="O238" s="74" t="s">
        <v>47</v>
      </c>
      <c r="P238" s="74" t="s">
        <v>621</v>
      </c>
      <c r="Q238" s="74" t="s">
        <v>357</v>
      </c>
      <c r="R238" s="74" t="s">
        <v>47</v>
      </c>
      <c r="S238" s="74"/>
      <c r="T238" s="74"/>
      <c r="U238" s="74"/>
      <c r="V238" s="74"/>
      <c r="W238" s="74"/>
      <c r="X238" s="74">
        <f t="shared" si="19"/>
        <v>0</v>
      </c>
      <c r="Y238" s="74"/>
      <c r="Z238" s="74">
        <f t="shared" si="21"/>
        <v>0</v>
      </c>
      <c r="AA238" s="74"/>
      <c r="AB238" s="74"/>
      <c r="AC238" s="74"/>
      <c r="AD238" s="74"/>
      <c r="AE238" s="74"/>
      <c r="AF238" s="74" t="s">
        <v>55</v>
      </c>
      <c r="AG238" s="74" t="s">
        <v>43</v>
      </c>
      <c r="AH238" s="74" t="s">
        <v>74</v>
      </c>
      <c r="AI238" s="74" t="s">
        <v>68</v>
      </c>
      <c r="AJ238" s="74" t="s">
        <v>48</v>
      </c>
      <c r="AK238" s="74" t="s">
        <v>47</v>
      </c>
      <c r="AL238" s="74" t="s">
        <v>41</v>
      </c>
      <c r="AM238" s="74" t="s">
        <v>47</v>
      </c>
      <c r="AN238" s="74" t="s">
        <v>47</v>
      </c>
      <c r="AO238" s="74" t="s">
        <v>48</v>
      </c>
    </row>
    <row r="239" hidden="1">
      <c r="A239" s="74" t="s">
        <v>29</v>
      </c>
      <c r="B239" s="74" t="s">
        <v>30</v>
      </c>
      <c r="C239" s="74">
        <f>if('Copy of Raw'!B239="below 18",1,IF('Copy of Raw'!B239="18-25",1,2))</f>
        <v>1</v>
      </c>
      <c r="D239" s="74" t="s">
        <v>31</v>
      </c>
      <c r="E239" s="74">
        <f t="shared" si="1"/>
        <v>1</v>
      </c>
      <c r="F239" s="74" t="s">
        <v>50</v>
      </c>
      <c r="G239" s="74" t="s">
        <v>42</v>
      </c>
      <c r="H239" s="74" t="s">
        <v>92</v>
      </c>
      <c r="I239" s="74" t="s">
        <v>104</v>
      </c>
      <c r="J239" s="73">
        <v>1.0</v>
      </c>
      <c r="K239" s="74">
        <f t="shared" si="2"/>
        <v>2</v>
      </c>
      <c r="L239" s="74" t="s">
        <v>78</v>
      </c>
      <c r="M239" s="74">
        <f t="shared" si="3"/>
        <v>2</v>
      </c>
      <c r="N239" s="74" t="s">
        <v>64</v>
      </c>
      <c r="O239" s="74" t="s">
        <v>623</v>
      </c>
      <c r="P239" s="74" t="s">
        <v>624</v>
      </c>
      <c r="Q239" s="74" t="s">
        <v>151</v>
      </c>
      <c r="R239" s="74" t="s">
        <v>47</v>
      </c>
      <c r="S239" s="74"/>
      <c r="T239" s="74"/>
      <c r="U239" s="74"/>
      <c r="V239" s="74"/>
      <c r="W239" s="74"/>
      <c r="X239" s="74">
        <f t="shared" si="19"/>
        <v>0</v>
      </c>
      <c r="Y239" s="74"/>
      <c r="Z239" s="74">
        <f t="shared" si="21"/>
        <v>0</v>
      </c>
      <c r="AA239" s="74"/>
      <c r="AB239" s="74"/>
      <c r="AC239" s="74"/>
      <c r="AD239" s="74"/>
      <c r="AE239" s="74"/>
      <c r="AF239" s="74" t="s">
        <v>42</v>
      </c>
      <c r="AG239" s="74" t="s">
        <v>67</v>
      </c>
      <c r="AH239" s="74" t="s">
        <v>44</v>
      </c>
      <c r="AI239" s="74" t="s">
        <v>68</v>
      </c>
      <c r="AJ239" s="74" t="s">
        <v>47</v>
      </c>
      <c r="AK239" s="74" t="s">
        <v>47</v>
      </c>
      <c r="AL239" s="74" t="s">
        <v>47</v>
      </c>
      <c r="AM239" s="74" t="s">
        <v>47</v>
      </c>
      <c r="AN239" s="74" t="s">
        <v>47</v>
      </c>
      <c r="AO239" s="74" t="s">
        <v>47</v>
      </c>
    </row>
    <row r="240" hidden="1">
      <c r="A240" s="74" t="s">
        <v>62</v>
      </c>
      <c r="B240" s="74" t="s">
        <v>30</v>
      </c>
      <c r="C240" s="74">
        <f>if('Copy of Raw'!B240="below 18",1,IF('Copy of Raw'!B240="18-25",1,2))</f>
        <v>1</v>
      </c>
      <c r="D240" s="74" t="s">
        <v>31</v>
      </c>
      <c r="E240" s="74">
        <f t="shared" si="1"/>
        <v>1</v>
      </c>
      <c r="F240" s="74" t="s">
        <v>50</v>
      </c>
      <c r="G240" s="74" t="s">
        <v>55</v>
      </c>
      <c r="H240" s="74" t="s">
        <v>34</v>
      </c>
      <c r="I240" s="74" t="s">
        <v>51</v>
      </c>
      <c r="J240" s="73">
        <v>2.0</v>
      </c>
      <c r="K240" s="74">
        <f t="shared" si="2"/>
        <v>1</v>
      </c>
      <c r="L240" s="74" t="s">
        <v>63</v>
      </c>
      <c r="M240" s="74">
        <f t="shared" si="3"/>
        <v>1</v>
      </c>
      <c r="N240" s="74" t="s">
        <v>105</v>
      </c>
      <c r="O240" s="74" t="s">
        <v>47</v>
      </c>
      <c r="P240" s="74" t="s">
        <v>626</v>
      </c>
      <c r="Q240" s="74" t="s">
        <v>626</v>
      </c>
      <c r="R240" s="74" t="s">
        <v>47</v>
      </c>
      <c r="S240" s="74"/>
      <c r="T240" s="74"/>
      <c r="U240" s="74"/>
      <c r="V240" s="74"/>
      <c r="W240" s="74"/>
      <c r="X240" s="74">
        <f t="shared" si="19"/>
        <v>0</v>
      </c>
      <c r="Y240" s="74"/>
      <c r="Z240" s="74">
        <f t="shared" si="21"/>
        <v>0</v>
      </c>
      <c r="AA240" s="74"/>
      <c r="AB240" s="74"/>
      <c r="AC240" s="74"/>
      <c r="AD240" s="74"/>
      <c r="AE240" s="74"/>
      <c r="AF240" s="74" t="s">
        <v>82</v>
      </c>
      <c r="AG240" s="74" t="s">
        <v>56</v>
      </c>
      <c r="AH240" s="74" t="s">
        <v>74</v>
      </c>
      <c r="AI240" s="74" t="s">
        <v>68</v>
      </c>
      <c r="AJ240" s="74" t="s">
        <v>47</v>
      </c>
      <c r="AK240" s="74" t="s">
        <v>47</v>
      </c>
      <c r="AL240" s="74" t="s">
        <v>47</v>
      </c>
      <c r="AM240" s="74" t="s">
        <v>47</v>
      </c>
      <c r="AN240" s="74" t="s">
        <v>47</v>
      </c>
      <c r="AO240" s="74" t="s">
        <v>47</v>
      </c>
    </row>
    <row r="241">
      <c r="A241" s="74" t="s">
        <v>29</v>
      </c>
      <c r="B241" s="74" t="s">
        <v>30</v>
      </c>
      <c r="C241" s="74">
        <f>if('Copy of Raw'!B241="below 18",1,IF('Copy of Raw'!B241="18-25",1,2))</f>
        <v>1</v>
      </c>
      <c r="D241" s="74" t="s">
        <v>180</v>
      </c>
      <c r="E241" s="74">
        <f t="shared" si="1"/>
        <v>2</v>
      </c>
      <c r="F241" s="74" t="s">
        <v>32</v>
      </c>
      <c r="G241" s="74" t="s">
        <v>42</v>
      </c>
      <c r="H241" s="74" t="s">
        <v>34</v>
      </c>
      <c r="I241" s="74" t="s">
        <v>51</v>
      </c>
      <c r="J241" s="73">
        <v>1.0</v>
      </c>
      <c r="K241" s="74">
        <f t="shared" si="2"/>
        <v>1</v>
      </c>
      <c r="L241" s="74" t="s">
        <v>78</v>
      </c>
      <c r="M241" s="74">
        <f t="shared" si="3"/>
        <v>2</v>
      </c>
      <c r="N241" s="74" t="s">
        <v>64</v>
      </c>
      <c r="O241" s="74" t="s">
        <v>628</v>
      </c>
      <c r="P241" s="74" t="s">
        <v>53</v>
      </c>
      <c r="Q241" s="74" t="s">
        <v>138</v>
      </c>
      <c r="R241" s="74" t="s">
        <v>41</v>
      </c>
      <c r="S241" s="74"/>
      <c r="T241" s="74" t="s">
        <v>42</v>
      </c>
      <c r="U241" s="74" t="s">
        <v>83</v>
      </c>
      <c r="V241" s="74" t="s">
        <v>74</v>
      </c>
      <c r="W241" s="74" t="s">
        <v>45</v>
      </c>
      <c r="X241" s="74">
        <f t="shared" si="19"/>
        <v>0</v>
      </c>
      <c r="Y241" s="74"/>
      <c r="Z241" s="74">
        <f t="shared" si="21"/>
        <v>0</v>
      </c>
      <c r="AA241" s="74"/>
      <c r="AB241" s="74"/>
      <c r="AC241" s="74"/>
      <c r="AD241" s="74"/>
      <c r="AE241" s="74"/>
      <c r="AF241" s="74"/>
      <c r="AG241" s="74"/>
      <c r="AH241" s="74"/>
      <c r="AI241" s="74"/>
      <c r="AJ241" s="74" t="s">
        <v>41</v>
      </c>
      <c r="AK241" s="74" t="s">
        <v>47</v>
      </c>
      <c r="AL241" s="74" t="s">
        <v>48</v>
      </c>
      <c r="AM241" s="74" t="s">
        <v>97</v>
      </c>
      <c r="AN241" s="74" t="s">
        <v>161</v>
      </c>
      <c r="AO241" s="74" t="s">
        <v>58</v>
      </c>
    </row>
    <row r="242" hidden="1">
      <c r="A242" s="74" t="s">
        <v>29</v>
      </c>
      <c r="B242" s="74" t="s">
        <v>100</v>
      </c>
      <c r="C242" s="74">
        <f>if('Copy of Raw'!B242="below 18",1,IF('Copy of Raw'!B242="18-25",1,2))</f>
        <v>2</v>
      </c>
      <c r="D242" s="74" t="s">
        <v>180</v>
      </c>
      <c r="E242" s="74">
        <f t="shared" si="1"/>
        <v>2</v>
      </c>
      <c r="F242" s="74" t="s">
        <v>32</v>
      </c>
      <c r="G242" s="74" t="s">
        <v>55</v>
      </c>
      <c r="H242" s="74" t="s">
        <v>34</v>
      </c>
      <c r="I242" s="74" t="s">
        <v>35</v>
      </c>
      <c r="J242" s="73">
        <v>1.0</v>
      </c>
      <c r="K242" s="74">
        <f t="shared" si="2"/>
        <v>1</v>
      </c>
      <c r="L242" s="74" t="s">
        <v>86</v>
      </c>
      <c r="M242" s="74">
        <f t="shared" si="3"/>
        <v>2</v>
      </c>
      <c r="N242" s="74" t="s">
        <v>105</v>
      </c>
      <c r="O242" s="74" t="s">
        <v>630</v>
      </c>
      <c r="P242" s="74" t="s">
        <v>192</v>
      </c>
      <c r="Q242" s="74" t="s">
        <v>311</v>
      </c>
      <c r="R242" s="74" t="s">
        <v>52</v>
      </c>
      <c r="S242" s="74"/>
      <c r="T242" s="74"/>
      <c r="U242" s="74"/>
      <c r="V242" s="74"/>
      <c r="W242" s="74"/>
      <c r="X242" s="74">
        <f t="shared" si="19"/>
        <v>0</v>
      </c>
      <c r="Y242" s="74" t="s">
        <v>42</v>
      </c>
      <c r="Z242" s="74">
        <f t="shared" si="21"/>
        <v>0</v>
      </c>
      <c r="AA242" s="74" t="s">
        <v>88</v>
      </c>
      <c r="AB242" s="74" t="s">
        <v>74</v>
      </c>
      <c r="AC242" s="74"/>
      <c r="AD242" s="74" t="s">
        <v>68</v>
      </c>
      <c r="AE242" s="74">
        <f>if(AD242="Go to another shop and look for your own brand",1,IF(AD242="Wait and delay the purchase till the brand is available",1,2))</f>
        <v>1</v>
      </c>
      <c r="AF242" s="74"/>
      <c r="AG242" s="74"/>
      <c r="AH242" s="74"/>
      <c r="AI242" s="74"/>
      <c r="AJ242" s="74" t="s">
        <v>46</v>
      </c>
      <c r="AK242" s="74" t="s">
        <v>46</v>
      </c>
      <c r="AL242" s="74" t="s">
        <v>46</v>
      </c>
      <c r="AM242" s="74" t="s">
        <v>46</v>
      </c>
      <c r="AN242" s="74" t="s">
        <v>46</v>
      </c>
      <c r="AO242" s="74" t="s">
        <v>46</v>
      </c>
    </row>
    <row r="243" hidden="1">
      <c r="A243" s="74" t="s">
        <v>62</v>
      </c>
      <c r="B243" s="74" t="s">
        <v>100</v>
      </c>
      <c r="C243" s="74">
        <f>if('Copy of Raw'!B243="below 18",1,IF('Copy of Raw'!B243="18-25",1,2))</f>
        <v>2</v>
      </c>
      <c r="D243" s="74" t="s">
        <v>31</v>
      </c>
      <c r="E243" s="74">
        <f t="shared" si="1"/>
        <v>1</v>
      </c>
      <c r="F243" s="74" t="s">
        <v>32</v>
      </c>
      <c r="G243" s="74" t="s">
        <v>77</v>
      </c>
      <c r="H243" s="74" t="s">
        <v>34</v>
      </c>
      <c r="I243" s="74" t="s">
        <v>35</v>
      </c>
      <c r="J243" s="73">
        <v>2.0</v>
      </c>
      <c r="K243" s="74">
        <f t="shared" si="2"/>
        <v>1</v>
      </c>
      <c r="L243" s="74" t="s">
        <v>36</v>
      </c>
      <c r="M243" s="74">
        <f t="shared" si="3"/>
        <v>1</v>
      </c>
      <c r="N243" s="74" t="s">
        <v>105</v>
      </c>
      <c r="O243" s="74" t="s">
        <v>47</v>
      </c>
      <c r="P243" s="74" t="s">
        <v>129</v>
      </c>
      <c r="Q243" s="74" t="s">
        <v>303</v>
      </c>
      <c r="R243" s="74" t="s">
        <v>47</v>
      </c>
      <c r="S243" s="74"/>
      <c r="T243" s="74"/>
      <c r="U243" s="74"/>
      <c r="V243" s="74"/>
      <c r="W243" s="74"/>
      <c r="X243" s="74">
        <f t="shared" si="19"/>
        <v>0</v>
      </c>
      <c r="Y243" s="74"/>
      <c r="Z243" s="74">
        <f t="shared" si="21"/>
        <v>0</v>
      </c>
      <c r="AA243" s="74"/>
      <c r="AB243" s="74"/>
      <c r="AC243" s="74"/>
      <c r="AD243" s="74"/>
      <c r="AE243" s="74"/>
      <c r="AF243" s="74" t="s">
        <v>77</v>
      </c>
      <c r="AG243" s="74" t="s">
        <v>56</v>
      </c>
      <c r="AH243" s="74" t="s">
        <v>74</v>
      </c>
      <c r="AI243" s="74" t="s">
        <v>120</v>
      </c>
      <c r="AJ243" s="74" t="s">
        <v>47</v>
      </c>
      <c r="AK243" s="74" t="s">
        <v>48</v>
      </c>
      <c r="AL243" s="74" t="s">
        <v>47</v>
      </c>
      <c r="AM243" s="74" t="s">
        <v>47</v>
      </c>
      <c r="AN243" s="74" t="s">
        <v>47</v>
      </c>
      <c r="AO243" s="74" t="s">
        <v>47</v>
      </c>
    </row>
    <row r="244">
      <c r="A244" s="74" t="s">
        <v>29</v>
      </c>
      <c r="B244" s="74" t="s">
        <v>100</v>
      </c>
      <c r="C244" s="74">
        <f>if('Copy of Raw'!B244="below 18",1,IF('Copy of Raw'!B244="18-25",1,2))</f>
        <v>2</v>
      </c>
      <c r="D244" s="74" t="s">
        <v>31</v>
      </c>
      <c r="E244" s="74">
        <f t="shared" si="1"/>
        <v>1</v>
      </c>
      <c r="F244" s="74" t="s">
        <v>32</v>
      </c>
      <c r="G244" s="74" t="s">
        <v>55</v>
      </c>
      <c r="H244" s="74" t="s">
        <v>92</v>
      </c>
      <c r="I244" s="74" t="s">
        <v>140</v>
      </c>
      <c r="J244" s="73">
        <v>1.0</v>
      </c>
      <c r="K244" s="74">
        <f t="shared" si="2"/>
        <v>2</v>
      </c>
      <c r="L244" s="74" t="s">
        <v>63</v>
      </c>
      <c r="M244" s="74">
        <f t="shared" si="3"/>
        <v>1</v>
      </c>
      <c r="N244" s="74" t="s">
        <v>37</v>
      </c>
      <c r="O244" s="74" t="s">
        <v>47</v>
      </c>
      <c r="P244" s="74" t="s">
        <v>181</v>
      </c>
      <c r="Q244" s="74" t="s">
        <v>633</v>
      </c>
      <c r="R244" s="74" t="s">
        <v>47</v>
      </c>
      <c r="S244" s="74"/>
      <c r="T244" s="74"/>
      <c r="U244" s="74"/>
      <c r="V244" s="74"/>
      <c r="W244" s="74"/>
      <c r="X244" s="74">
        <f t="shared" si="19"/>
        <v>0</v>
      </c>
      <c r="Y244" s="74"/>
      <c r="Z244" s="74">
        <f t="shared" si="21"/>
        <v>0</v>
      </c>
      <c r="AA244" s="74"/>
      <c r="AB244" s="74"/>
      <c r="AC244" s="74"/>
      <c r="AD244" s="74"/>
      <c r="AE244" s="74"/>
      <c r="AF244" s="74" t="s">
        <v>77</v>
      </c>
      <c r="AG244" s="74" t="s">
        <v>43</v>
      </c>
      <c r="AH244" s="74" t="s">
        <v>44</v>
      </c>
      <c r="AI244" s="74" t="s">
        <v>68</v>
      </c>
      <c r="AJ244" s="74" t="s">
        <v>327</v>
      </c>
      <c r="AK244" s="74" t="s">
        <v>109</v>
      </c>
      <c r="AL244" s="74" t="s">
        <v>129</v>
      </c>
      <c r="AM244" s="74" t="s">
        <v>431</v>
      </c>
      <c r="AN244" s="74" t="s">
        <v>59</v>
      </c>
      <c r="AO244" s="74" t="s">
        <v>47</v>
      </c>
    </row>
    <row r="245">
      <c r="A245" s="74" t="s">
        <v>29</v>
      </c>
      <c r="B245" s="74" t="s">
        <v>30</v>
      </c>
      <c r="C245" s="74">
        <f>if('Copy of Raw'!B245="below 18",1,IF('Copy of Raw'!B245="18-25",1,2))</f>
        <v>1</v>
      </c>
      <c r="D245" s="74" t="s">
        <v>31</v>
      </c>
      <c r="E245" s="74">
        <f t="shared" si="1"/>
        <v>1</v>
      </c>
      <c r="F245" s="74" t="s">
        <v>32</v>
      </c>
      <c r="G245" s="74" t="s">
        <v>55</v>
      </c>
      <c r="H245" s="74" t="s">
        <v>92</v>
      </c>
      <c r="I245" s="74" t="s">
        <v>196</v>
      </c>
      <c r="J245" s="73">
        <v>1.0</v>
      </c>
      <c r="K245" s="74">
        <f t="shared" si="2"/>
        <v>2</v>
      </c>
      <c r="L245" s="74" t="s">
        <v>86</v>
      </c>
      <c r="M245" s="74">
        <f t="shared" si="3"/>
        <v>2</v>
      </c>
      <c r="N245" s="74" t="s">
        <v>37</v>
      </c>
      <c r="O245" s="74" t="s">
        <v>47</v>
      </c>
      <c r="P245" s="74" t="s">
        <v>131</v>
      </c>
      <c r="Q245" s="74" t="s">
        <v>635</v>
      </c>
      <c r="R245" s="74" t="s">
        <v>47</v>
      </c>
      <c r="S245" s="74"/>
      <c r="T245" s="74"/>
      <c r="U245" s="74"/>
      <c r="V245" s="74"/>
      <c r="W245" s="74"/>
      <c r="X245" s="74">
        <f t="shared" si="19"/>
        <v>0</v>
      </c>
      <c r="Y245" s="74"/>
      <c r="Z245" s="74">
        <f t="shared" si="21"/>
        <v>0</v>
      </c>
      <c r="AA245" s="74"/>
      <c r="AB245" s="74"/>
      <c r="AC245" s="74"/>
      <c r="AD245" s="74"/>
      <c r="AE245" s="74"/>
      <c r="AF245" s="74" t="s">
        <v>77</v>
      </c>
      <c r="AG245" s="74" t="s">
        <v>67</v>
      </c>
      <c r="AH245" s="74" t="s">
        <v>74</v>
      </c>
      <c r="AI245" s="74" t="s">
        <v>120</v>
      </c>
      <c r="AJ245" s="74" t="s">
        <v>129</v>
      </c>
      <c r="AK245" s="74" t="s">
        <v>46</v>
      </c>
      <c r="AL245" s="74" t="s">
        <v>373</v>
      </c>
      <c r="AM245" s="74" t="s">
        <v>47</v>
      </c>
      <c r="AN245" s="74" t="s">
        <v>60</v>
      </c>
      <c r="AO245" s="74" t="s">
        <v>98</v>
      </c>
    </row>
    <row r="246">
      <c r="A246" s="74" t="s">
        <v>62</v>
      </c>
      <c r="B246" s="74" t="s">
        <v>30</v>
      </c>
      <c r="C246" s="74">
        <f>if('Copy of Raw'!B246="below 18",1,IF('Copy of Raw'!B246="18-25",1,2))</f>
        <v>1</v>
      </c>
      <c r="D246" s="74" t="s">
        <v>31</v>
      </c>
      <c r="E246" s="74">
        <f t="shared" si="1"/>
        <v>1</v>
      </c>
      <c r="F246" s="74" t="s">
        <v>32</v>
      </c>
      <c r="G246" s="74" t="s">
        <v>55</v>
      </c>
      <c r="H246" s="74" t="s">
        <v>34</v>
      </c>
      <c r="I246" s="74" t="s">
        <v>51</v>
      </c>
      <c r="J246" s="73">
        <v>2.0</v>
      </c>
      <c r="K246" s="74">
        <f t="shared" si="2"/>
        <v>1</v>
      </c>
      <c r="L246" s="74" t="s">
        <v>78</v>
      </c>
      <c r="M246" s="74">
        <f t="shared" si="3"/>
        <v>2</v>
      </c>
      <c r="N246" s="74" t="s">
        <v>105</v>
      </c>
      <c r="O246" s="74" t="s">
        <v>47</v>
      </c>
      <c r="P246" s="74" t="s">
        <v>47</v>
      </c>
      <c r="Q246" s="74" t="s">
        <v>602</v>
      </c>
      <c r="R246" s="74" t="s">
        <v>47</v>
      </c>
      <c r="S246" s="74"/>
      <c r="T246" s="74"/>
      <c r="U246" s="74"/>
      <c r="V246" s="74"/>
      <c r="W246" s="74"/>
      <c r="X246" s="74">
        <f t="shared" si="19"/>
        <v>0</v>
      </c>
      <c r="Y246" s="74"/>
      <c r="Z246" s="74">
        <f t="shared" si="21"/>
        <v>0</v>
      </c>
      <c r="AA246" s="74"/>
      <c r="AB246" s="74"/>
      <c r="AC246" s="74"/>
      <c r="AD246" s="74"/>
      <c r="AE246" s="74"/>
      <c r="AF246" s="74" t="s">
        <v>77</v>
      </c>
      <c r="AG246" s="74" t="s">
        <v>56</v>
      </c>
      <c r="AH246" s="74" t="s">
        <v>44</v>
      </c>
      <c r="AI246" s="74" t="s">
        <v>68</v>
      </c>
      <c r="AJ246" s="74" t="s">
        <v>41</v>
      </c>
      <c r="AK246" s="74" t="s">
        <v>48</v>
      </c>
      <c r="AL246" s="74" t="s">
        <v>46</v>
      </c>
      <c r="AM246" s="74" t="s">
        <v>47</v>
      </c>
      <c r="AN246" s="74" t="s">
        <v>109</v>
      </c>
      <c r="AO246" s="74" t="s">
        <v>47</v>
      </c>
    </row>
    <row r="247" hidden="1">
      <c r="A247" s="74" t="s">
        <v>29</v>
      </c>
      <c r="B247" s="74" t="s">
        <v>100</v>
      </c>
      <c r="C247" s="74">
        <f>if('Copy of Raw'!B247="below 18",1,IF('Copy of Raw'!B247="18-25",1,2))</f>
        <v>2</v>
      </c>
      <c r="D247" s="74" t="s">
        <v>31</v>
      </c>
      <c r="E247" s="74">
        <f t="shared" si="1"/>
        <v>1</v>
      </c>
      <c r="F247" s="74" t="s">
        <v>32</v>
      </c>
      <c r="G247" s="74" t="s">
        <v>42</v>
      </c>
      <c r="H247" s="74" t="s">
        <v>34</v>
      </c>
      <c r="I247" s="74" t="s">
        <v>51</v>
      </c>
      <c r="J247" s="73">
        <v>1.0</v>
      </c>
      <c r="K247" s="74">
        <f t="shared" si="2"/>
        <v>1</v>
      </c>
      <c r="L247" s="74" t="s">
        <v>36</v>
      </c>
      <c r="M247" s="74">
        <f t="shared" si="3"/>
        <v>1</v>
      </c>
      <c r="N247" s="74" t="s">
        <v>86</v>
      </c>
      <c r="O247" s="74" t="s">
        <v>47</v>
      </c>
      <c r="P247" s="74" t="s">
        <v>47</v>
      </c>
      <c r="Q247" s="74" t="s">
        <v>47</v>
      </c>
      <c r="R247" s="74" t="s">
        <v>47</v>
      </c>
      <c r="S247" s="74"/>
      <c r="T247" s="74"/>
      <c r="U247" s="74"/>
      <c r="V247" s="74"/>
      <c r="W247" s="74"/>
      <c r="X247" s="74">
        <f t="shared" si="19"/>
        <v>0</v>
      </c>
      <c r="Y247" s="74"/>
      <c r="Z247" s="74">
        <f t="shared" si="21"/>
        <v>0</v>
      </c>
      <c r="AA247" s="74"/>
      <c r="AB247" s="74"/>
      <c r="AC247" s="74"/>
      <c r="AD247" s="74"/>
      <c r="AE247" s="74"/>
      <c r="AF247" s="74" t="s">
        <v>82</v>
      </c>
      <c r="AG247" s="74" t="s">
        <v>56</v>
      </c>
      <c r="AH247" s="74" t="s">
        <v>74</v>
      </c>
      <c r="AI247" s="74" t="s">
        <v>68</v>
      </c>
      <c r="AJ247" s="74" t="s">
        <v>47</v>
      </c>
      <c r="AK247" s="74" t="s">
        <v>47</v>
      </c>
      <c r="AL247" s="74" t="s">
        <v>47</v>
      </c>
      <c r="AM247" s="74" t="s">
        <v>47</v>
      </c>
      <c r="AN247" s="74" t="s">
        <v>47</v>
      </c>
      <c r="AO247" s="74" t="s">
        <v>47</v>
      </c>
    </row>
    <row r="248">
      <c r="A248" s="74" t="s">
        <v>62</v>
      </c>
      <c r="B248" s="74" t="s">
        <v>30</v>
      </c>
      <c r="C248" s="74">
        <f>if('Copy of Raw'!B248="below 18",1,IF('Copy of Raw'!B248="18-25",1,2))</f>
        <v>1</v>
      </c>
      <c r="D248" s="74" t="s">
        <v>85</v>
      </c>
      <c r="E248" s="74">
        <f t="shared" si="1"/>
        <v>2</v>
      </c>
      <c r="F248" s="74" t="s">
        <v>50</v>
      </c>
      <c r="G248" s="74" t="s">
        <v>77</v>
      </c>
      <c r="H248" s="74" t="s">
        <v>34</v>
      </c>
      <c r="I248" s="74" t="s">
        <v>51</v>
      </c>
      <c r="J248" s="73">
        <v>2.0</v>
      </c>
      <c r="K248" s="74">
        <f t="shared" si="2"/>
        <v>1</v>
      </c>
      <c r="L248" s="74" t="s">
        <v>63</v>
      </c>
      <c r="M248" s="74">
        <f t="shared" si="3"/>
        <v>1</v>
      </c>
      <c r="N248" s="74" t="s">
        <v>105</v>
      </c>
      <c r="O248" s="74" t="s">
        <v>639</v>
      </c>
      <c r="P248" s="74" t="s">
        <v>131</v>
      </c>
      <c r="Q248" s="74" t="s">
        <v>640</v>
      </c>
      <c r="R248" s="74" t="s">
        <v>41</v>
      </c>
      <c r="S248" s="74"/>
      <c r="T248" s="74" t="s">
        <v>77</v>
      </c>
      <c r="U248" s="74" t="s">
        <v>83</v>
      </c>
      <c r="V248" s="74" t="s">
        <v>74</v>
      </c>
      <c r="W248" s="74" t="s">
        <v>120</v>
      </c>
      <c r="X248" s="74">
        <f t="shared" si="19"/>
        <v>1</v>
      </c>
      <c r="Y248" s="74"/>
      <c r="Z248" s="74">
        <f t="shared" si="21"/>
        <v>0</v>
      </c>
      <c r="AA248" s="74"/>
      <c r="AB248" s="74"/>
      <c r="AC248" s="74"/>
      <c r="AD248" s="74"/>
      <c r="AE248" s="74"/>
      <c r="AF248" s="74"/>
      <c r="AG248" s="74"/>
      <c r="AH248" s="74"/>
      <c r="AI248" s="74"/>
      <c r="AJ248" s="74" t="s">
        <v>41</v>
      </c>
      <c r="AK248" s="74" t="s">
        <v>48</v>
      </c>
      <c r="AL248" s="74" t="s">
        <v>41</v>
      </c>
      <c r="AM248" s="74" t="s">
        <v>41</v>
      </c>
      <c r="AN248" s="74" t="s">
        <v>47</v>
      </c>
      <c r="AO248" s="74" t="s">
        <v>46</v>
      </c>
    </row>
    <row r="249" hidden="1">
      <c r="A249" s="74" t="s">
        <v>29</v>
      </c>
      <c r="B249" s="74" t="s">
        <v>30</v>
      </c>
      <c r="C249" s="74">
        <f>if('Copy of Raw'!B249="below 18",1,IF('Copy of Raw'!B249="18-25",1,2))</f>
        <v>1</v>
      </c>
      <c r="D249" s="74" t="s">
        <v>31</v>
      </c>
      <c r="E249" s="74">
        <f t="shared" si="1"/>
        <v>1</v>
      </c>
      <c r="F249" s="74" t="s">
        <v>32</v>
      </c>
      <c r="G249" s="74" t="s">
        <v>55</v>
      </c>
      <c r="H249" s="74" t="s">
        <v>34</v>
      </c>
      <c r="I249" s="74" t="s">
        <v>51</v>
      </c>
      <c r="J249" s="73">
        <v>1.0</v>
      </c>
      <c r="K249" s="74">
        <f t="shared" si="2"/>
        <v>1</v>
      </c>
      <c r="L249" s="74" t="s">
        <v>36</v>
      </c>
      <c r="M249" s="74">
        <f t="shared" si="3"/>
        <v>1</v>
      </c>
      <c r="N249" s="74" t="s">
        <v>64</v>
      </c>
      <c r="O249" s="74" t="s">
        <v>102</v>
      </c>
      <c r="P249" s="74" t="s">
        <v>598</v>
      </c>
      <c r="Q249" s="74" t="s">
        <v>642</v>
      </c>
      <c r="R249" s="74" t="s">
        <v>52</v>
      </c>
      <c r="S249" s="74"/>
      <c r="T249" s="74"/>
      <c r="U249" s="74"/>
      <c r="V249" s="74"/>
      <c r="W249" s="74"/>
      <c r="X249" s="74">
        <f t="shared" si="19"/>
        <v>0</v>
      </c>
      <c r="Y249" s="74" t="s">
        <v>55</v>
      </c>
      <c r="Z249" s="74">
        <f t="shared" si="21"/>
        <v>0</v>
      </c>
      <c r="AA249" s="74" t="s">
        <v>88</v>
      </c>
      <c r="AB249" s="74" t="s">
        <v>44</v>
      </c>
      <c r="AC249" s="74"/>
      <c r="AD249" s="74" t="s">
        <v>45</v>
      </c>
      <c r="AE249" s="74">
        <f>if(AD249="Go to another shop and look for your own brand",1,IF(AD249="Wait and delay the purchase till the brand is available",1,2))</f>
        <v>2</v>
      </c>
      <c r="AF249" s="74"/>
      <c r="AG249" s="74"/>
      <c r="AH249" s="74"/>
      <c r="AI249" s="74"/>
      <c r="AJ249" s="74" t="s">
        <v>46</v>
      </c>
      <c r="AK249" s="74" t="s">
        <v>46</v>
      </c>
      <c r="AL249" s="74" t="s">
        <v>46</v>
      </c>
      <c r="AM249" s="74" t="s">
        <v>46</v>
      </c>
      <c r="AN249" s="74" t="s">
        <v>46</v>
      </c>
      <c r="AO249" s="74" t="s">
        <v>46</v>
      </c>
    </row>
    <row r="250">
      <c r="A250" s="74" t="s">
        <v>29</v>
      </c>
      <c r="B250" s="74" t="s">
        <v>30</v>
      </c>
      <c r="C250" s="74">
        <f>if('Copy of Raw'!B250="below 18",1,IF('Copy of Raw'!B250="18-25",1,2))</f>
        <v>1</v>
      </c>
      <c r="D250" s="74" t="s">
        <v>31</v>
      </c>
      <c r="E250" s="74">
        <f t="shared" si="1"/>
        <v>1</v>
      </c>
      <c r="F250" s="74" t="s">
        <v>32</v>
      </c>
      <c r="G250" s="74" t="s">
        <v>42</v>
      </c>
      <c r="H250" s="74" t="s">
        <v>34</v>
      </c>
      <c r="I250" s="74" t="s">
        <v>51</v>
      </c>
      <c r="J250" s="73">
        <v>1.0</v>
      </c>
      <c r="K250" s="74">
        <f t="shared" si="2"/>
        <v>1</v>
      </c>
      <c r="L250" s="74" t="s">
        <v>36</v>
      </c>
      <c r="M250" s="74">
        <f t="shared" si="3"/>
        <v>1</v>
      </c>
      <c r="N250" s="74" t="s">
        <v>64</v>
      </c>
      <c r="O250" s="74" t="s">
        <v>47</v>
      </c>
      <c r="P250" s="74" t="s">
        <v>129</v>
      </c>
      <c r="Q250" s="74" t="s">
        <v>47</v>
      </c>
      <c r="R250" s="74" t="s">
        <v>47</v>
      </c>
      <c r="S250" s="74"/>
      <c r="T250" s="74"/>
      <c r="U250" s="74"/>
      <c r="V250" s="74"/>
      <c r="W250" s="74"/>
      <c r="X250" s="74">
        <f t="shared" si="19"/>
        <v>0</v>
      </c>
      <c r="Y250" s="74"/>
      <c r="Z250" s="74">
        <f t="shared" si="21"/>
        <v>0</v>
      </c>
      <c r="AA250" s="74"/>
      <c r="AB250" s="74"/>
      <c r="AC250" s="74"/>
      <c r="AD250" s="74"/>
      <c r="AE250" s="74"/>
      <c r="AF250" s="74" t="s">
        <v>77</v>
      </c>
      <c r="AG250" s="74" t="s">
        <v>43</v>
      </c>
      <c r="AH250" s="74" t="s">
        <v>74</v>
      </c>
      <c r="AI250" s="74" t="s">
        <v>68</v>
      </c>
      <c r="AJ250" s="74" t="s">
        <v>41</v>
      </c>
      <c r="AK250" s="74" t="s">
        <v>47</v>
      </c>
      <c r="AL250" s="74" t="s">
        <v>48</v>
      </c>
      <c r="AM250" s="74" t="s">
        <v>41</v>
      </c>
      <c r="AN250" s="74" t="s">
        <v>109</v>
      </c>
      <c r="AO250" s="74" t="s">
        <v>46</v>
      </c>
    </row>
    <row r="251">
      <c r="A251" s="74" t="s">
        <v>62</v>
      </c>
      <c r="B251" s="74" t="s">
        <v>30</v>
      </c>
      <c r="C251" s="74">
        <f>if('Copy of Raw'!B251="below 18",1,IF('Copy of Raw'!B251="18-25",1,2))</f>
        <v>1</v>
      </c>
      <c r="D251" s="74" t="s">
        <v>31</v>
      </c>
      <c r="E251" s="74">
        <f t="shared" si="1"/>
        <v>1</v>
      </c>
      <c r="F251" s="74" t="s">
        <v>32</v>
      </c>
      <c r="G251" s="74" t="s">
        <v>55</v>
      </c>
      <c r="H251" s="74" t="s">
        <v>34</v>
      </c>
      <c r="I251" s="74" t="s">
        <v>35</v>
      </c>
      <c r="J251" s="73">
        <v>2.0</v>
      </c>
      <c r="K251" s="74">
        <f t="shared" si="2"/>
        <v>1</v>
      </c>
      <c r="L251" s="74" t="s">
        <v>36</v>
      </c>
      <c r="M251" s="74">
        <f t="shared" si="3"/>
        <v>1</v>
      </c>
      <c r="N251" s="74" t="s">
        <v>37</v>
      </c>
      <c r="O251" s="74" t="s">
        <v>47</v>
      </c>
      <c r="P251" s="74" t="s">
        <v>460</v>
      </c>
      <c r="Q251" s="74" t="s">
        <v>460</v>
      </c>
      <c r="R251" s="74" t="s">
        <v>47</v>
      </c>
      <c r="S251" s="74"/>
      <c r="T251" s="74"/>
      <c r="U251" s="74"/>
      <c r="V251" s="74"/>
      <c r="W251" s="74"/>
      <c r="X251" s="74">
        <f t="shared" si="19"/>
        <v>0</v>
      </c>
      <c r="Y251" s="74"/>
      <c r="Z251" s="74">
        <f t="shared" si="21"/>
        <v>0</v>
      </c>
      <c r="AA251" s="74"/>
      <c r="AB251" s="74"/>
      <c r="AC251" s="74"/>
      <c r="AD251" s="74"/>
      <c r="AE251" s="74"/>
      <c r="AF251" s="74" t="s">
        <v>77</v>
      </c>
      <c r="AG251" s="74" t="s">
        <v>56</v>
      </c>
      <c r="AH251" s="74" t="s">
        <v>74</v>
      </c>
      <c r="AI251" s="74" t="s">
        <v>68</v>
      </c>
      <c r="AJ251" s="74" t="s">
        <v>129</v>
      </c>
      <c r="AK251" s="74" t="s">
        <v>41</v>
      </c>
      <c r="AL251" s="74" t="s">
        <v>47</v>
      </c>
      <c r="AM251" s="74" t="s">
        <v>41</v>
      </c>
      <c r="AN251" s="74" t="s">
        <v>47</v>
      </c>
      <c r="AO251" s="74" t="s">
        <v>47</v>
      </c>
    </row>
    <row r="252" hidden="1">
      <c r="A252" s="74" t="s">
        <v>62</v>
      </c>
      <c r="B252" s="74" t="s">
        <v>30</v>
      </c>
      <c r="C252" s="74">
        <f>if('Copy of Raw'!B252="below 18",1,IF('Copy of Raw'!B252="18-25",1,2))</f>
        <v>1</v>
      </c>
      <c r="D252" s="74" t="s">
        <v>31</v>
      </c>
      <c r="E252" s="74">
        <f t="shared" si="1"/>
        <v>1</v>
      </c>
      <c r="F252" s="74" t="s">
        <v>32</v>
      </c>
      <c r="G252" s="74" t="s">
        <v>77</v>
      </c>
      <c r="H252" s="74" t="s">
        <v>34</v>
      </c>
      <c r="I252" s="74" t="s">
        <v>51</v>
      </c>
      <c r="J252" s="73">
        <v>2.0</v>
      </c>
      <c r="K252" s="74">
        <f t="shared" si="2"/>
        <v>1</v>
      </c>
      <c r="L252" s="74" t="s">
        <v>78</v>
      </c>
      <c r="M252" s="74">
        <f t="shared" si="3"/>
        <v>2</v>
      </c>
      <c r="N252" s="74" t="s">
        <v>37</v>
      </c>
      <c r="O252" s="74" t="s">
        <v>646</v>
      </c>
      <c r="P252" s="74" t="s">
        <v>47</v>
      </c>
      <c r="Q252" s="74" t="s">
        <v>47</v>
      </c>
      <c r="R252" s="74" t="s">
        <v>47</v>
      </c>
      <c r="S252" s="74"/>
      <c r="T252" s="74"/>
      <c r="U252" s="74"/>
      <c r="V252" s="74"/>
      <c r="W252" s="74"/>
      <c r="X252" s="74">
        <f t="shared" si="19"/>
        <v>0</v>
      </c>
      <c r="Y252" s="74"/>
      <c r="Z252" s="74">
        <f t="shared" si="21"/>
        <v>0</v>
      </c>
      <c r="AA252" s="74"/>
      <c r="AB252" s="74"/>
      <c r="AC252" s="74"/>
      <c r="AD252" s="74"/>
      <c r="AE252" s="74"/>
      <c r="AF252" s="74" t="s">
        <v>209</v>
      </c>
      <c r="AG252" s="74" t="s">
        <v>56</v>
      </c>
      <c r="AH252" s="74" t="s">
        <v>44</v>
      </c>
      <c r="AI252" s="74" t="s">
        <v>120</v>
      </c>
      <c r="AJ252" s="74" t="s">
        <v>47</v>
      </c>
      <c r="AK252" s="74" t="s">
        <v>47</v>
      </c>
      <c r="AL252" s="74" t="s">
        <v>47</v>
      </c>
      <c r="AM252" s="74" t="s">
        <v>47</v>
      </c>
      <c r="AN252" s="74" t="s">
        <v>47</v>
      </c>
      <c r="AO252" s="74" t="s">
        <v>47</v>
      </c>
    </row>
    <row r="253">
      <c r="A253" s="74" t="s">
        <v>29</v>
      </c>
      <c r="B253" s="74" t="s">
        <v>30</v>
      </c>
      <c r="C253" s="74">
        <f>if('Copy of Raw'!B253="below 18",1,IF('Copy of Raw'!B253="18-25",1,2))</f>
        <v>1</v>
      </c>
      <c r="D253" s="74" t="s">
        <v>31</v>
      </c>
      <c r="E253" s="74">
        <f t="shared" si="1"/>
        <v>1</v>
      </c>
      <c r="F253" s="74" t="s">
        <v>50</v>
      </c>
      <c r="G253" s="74" t="s">
        <v>55</v>
      </c>
      <c r="H253" s="74" t="s">
        <v>34</v>
      </c>
      <c r="I253" s="74" t="s">
        <v>35</v>
      </c>
      <c r="J253" s="73">
        <v>1.0</v>
      </c>
      <c r="K253" s="74">
        <f t="shared" si="2"/>
        <v>1</v>
      </c>
      <c r="L253" s="74" t="s">
        <v>78</v>
      </c>
      <c r="M253" s="74">
        <f t="shared" si="3"/>
        <v>2</v>
      </c>
      <c r="N253" s="74" t="s">
        <v>105</v>
      </c>
      <c r="O253" s="74" t="s">
        <v>379</v>
      </c>
      <c r="P253" s="74" t="s">
        <v>648</v>
      </c>
      <c r="Q253" s="74" t="s">
        <v>649</v>
      </c>
      <c r="R253" s="74" t="s">
        <v>41</v>
      </c>
      <c r="S253" s="74"/>
      <c r="T253" s="74" t="s">
        <v>42</v>
      </c>
      <c r="U253" s="74" t="s">
        <v>67</v>
      </c>
      <c r="V253" s="74" t="s">
        <v>74</v>
      </c>
      <c r="W253" s="74" t="s">
        <v>45</v>
      </c>
      <c r="X253" s="74">
        <f t="shared" si="19"/>
        <v>0</v>
      </c>
      <c r="Y253" s="74"/>
      <c r="Z253" s="74">
        <f t="shared" si="21"/>
        <v>0</v>
      </c>
      <c r="AA253" s="74"/>
      <c r="AB253" s="74"/>
      <c r="AC253" s="74"/>
      <c r="AD253" s="74"/>
      <c r="AE253" s="74"/>
      <c r="AF253" s="74"/>
      <c r="AG253" s="74"/>
      <c r="AH253" s="74"/>
      <c r="AI253" s="74"/>
      <c r="AJ253" s="74" t="s">
        <v>143</v>
      </c>
      <c r="AK253" s="74" t="s">
        <v>58</v>
      </c>
      <c r="AL253" s="74" t="s">
        <v>46</v>
      </c>
      <c r="AM253" s="74" t="s">
        <v>47</v>
      </c>
      <c r="AN253" s="74" t="s">
        <v>109</v>
      </c>
      <c r="AO253" s="74" t="s">
        <v>46</v>
      </c>
    </row>
    <row r="254">
      <c r="A254" s="74" t="s">
        <v>29</v>
      </c>
      <c r="B254" s="74" t="s">
        <v>30</v>
      </c>
      <c r="C254" s="74">
        <f>if('Copy of Raw'!B254="below 18",1,IF('Copy of Raw'!B254="18-25",1,2))</f>
        <v>1</v>
      </c>
      <c r="D254" s="74" t="s">
        <v>31</v>
      </c>
      <c r="E254" s="74">
        <f t="shared" si="1"/>
        <v>1</v>
      </c>
      <c r="F254" s="74" t="s">
        <v>32</v>
      </c>
      <c r="G254" s="74" t="s">
        <v>77</v>
      </c>
      <c r="H254" s="74" t="s">
        <v>34</v>
      </c>
      <c r="I254" s="74" t="s">
        <v>140</v>
      </c>
      <c r="J254" s="73">
        <v>1.0</v>
      </c>
      <c r="K254" s="74">
        <f t="shared" si="2"/>
        <v>2</v>
      </c>
      <c r="L254" s="74" t="s">
        <v>63</v>
      </c>
      <c r="M254" s="74">
        <f t="shared" si="3"/>
        <v>1</v>
      </c>
      <c r="N254" s="74" t="s">
        <v>105</v>
      </c>
      <c r="O254" s="74" t="s">
        <v>47</v>
      </c>
      <c r="P254" s="74" t="s">
        <v>651</v>
      </c>
      <c r="Q254" s="74" t="s">
        <v>652</v>
      </c>
      <c r="R254" s="74" t="s">
        <v>47</v>
      </c>
      <c r="S254" s="74"/>
      <c r="T254" s="74"/>
      <c r="U254" s="74"/>
      <c r="V254" s="74"/>
      <c r="W254" s="74"/>
      <c r="X254" s="74">
        <f t="shared" si="19"/>
        <v>0</v>
      </c>
      <c r="Y254" s="74"/>
      <c r="Z254" s="74">
        <f t="shared" si="21"/>
        <v>0</v>
      </c>
      <c r="AA254" s="74"/>
      <c r="AB254" s="74"/>
      <c r="AC254" s="74"/>
      <c r="AD254" s="74"/>
      <c r="AE254" s="74"/>
      <c r="AF254" s="74" t="s">
        <v>209</v>
      </c>
      <c r="AG254" s="74" t="s">
        <v>67</v>
      </c>
      <c r="AH254" s="74" t="s">
        <v>74</v>
      </c>
      <c r="AI254" s="74" t="s">
        <v>68</v>
      </c>
      <c r="AJ254" s="74" t="s">
        <v>41</v>
      </c>
      <c r="AK254" s="74" t="s">
        <v>48</v>
      </c>
      <c r="AL254" s="74" t="s">
        <v>47</v>
      </c>
      <c r="AM254" s="74" t="s">
        <v>75</v>
      </c>
      <c r="AN254" s="74" t="s">
        <v>48</v>
      </c>
      <c r="AO254" s="74" t="s">
        <v>46</v>
      </c>
    </row>
    <row r="255" hidden="1">
      <c r="A255" s="74" t="s">
        <v>29</v>
      </c>
      <c r="B255" s="74" t="s">
        <v>30</v>
      </c>
      <c r="C255" s="74">
        <f>if('Copy of Raw'!B255="below 18",1,IF('Copy of Raw'!B255="18-25",1,2))</f>
        <v>1</v>
      </c>
      <c r="D255" s="74" t="s">
        <v>31</v>
      </c>
      <c r="E255" s="74">
        <f t="shared" si="1"/>
        <v>1</v>
      </c>
      <c r="F255" s="74" t="s">
        <v>50</v>
      </c>
      <c r="G255" s="74" t="s">
        <v>55</v>
      </c>
      <c r="H255" s="74" t="s">
        <v>34</v>
      </c>
      <c r="I255" s="74" t="s">
        <v>51</v>
      </c>
      <c r="J255" s="73">
        <v>1.0</v>
      </c>
      <c r="K255" s="74">
        <f t="shared" si="2"/>
        <v>1</v>
      </c>
      <c r="L255" s="74" t="s">
        <v>63</v>
      </c>
      <c r="M255" s="74">
        <f t="shared" si="3"/>
        <v>1</v>
      </c>
      <c r="N255" s="74" t="s">
        <v>105</v>
      </c>
      <c r="O255" s="74" t="s">
        <v>47</v>
      </c>
      <c r="P255" s="74" t="s">
        <v>47</v>
      </c>
      <c r="Q255" s="74" t="s">
        <v>47</v>
      </c>
      <c r="R255" s="74" t="s">
        <v>47</v>
      </c>
      <c r="S255" s="74"/>
      <c r="T255" s="74"/>
      <c r="U255" s="74"/>
      <c r="V255" s="74"/>
      <c r="W255" s="74"/>
      <c r="X255" s="74">
        <f t="shared" si="19"/>
        <v>0</v>
      </c>
      <c r="Y255" s="74"/>
      <c r="Z255" s="74">
        <f t="shared" si="21"/>
        <v>0</v>
      </c>
      <c r="AA255" s="74"/>
      <c r="AB255" s="74"/>
      <c r="AC255" s="74"/>
      <c r="AD255" s="74"/>
      <c r="AE255" s="74"/>
      <c r="AF255" s="74" t="s">
        <v>209</v>
      </c>
      <c r="AG255" s="74" t="s">
        <v>43</v>
      </c>
      <c r="AH255" s="74" t="s">
        <v>44</v>
      </c>
      <c r="AI255" s="74" t="s">
        <v>120</v>
      </c>
      <c r="AJ255" s="74" t="s">
        <v>47</v>
      </c>
      <c r="AK255" s="74" t="s">
        <v>47</v>
      </c>
      <c r="AL255" s="74" t="s">
        <v>47</v>
      </c>
      <c r="AM255" s="74" t="s">
        <v>47</v>
      </c>
      <c r="AN255" s="74" t="s">
        <v>47</v>
      </c>
      <c r="AO255" s="74" t="s">
        <v>47</v>
      </c>
    </row>
    <row r="256" hidden="1">
      <c r="A256" s="74" t="s">
        <v>29</v>
      </c>
      <c r="B256" s="74" t="s">
        <v>30</v>
      </c>
      <c r="C256" s="74">
        <f>if('Copy of Raw'!B256="below 18",1,IF('Copy of Raw'!B256="18-25",1,2))</f>
        <v>1</v>
      </c>
      <c r="D256" s="74" t="s">
        <v>31</v>
      </c>
      <c r="E256" s="74">
        <f t="shared" si="1"/>
        <v>1</v>
      </c>
      <c r="F256" s="74" t="s">
        <v>50</v>
      </c>
      <c r="G256" s="74" t="s">
        <v>55</v>
      </c>
      <c r="H256" s="74" t="s">
        <v>34</v>
      </c>
      <c r="I256" s="74" t="s">
        <v>140</v>
      </c>
      <c r="J256" s="73">
        <v>1.0</v>
      </c>
      <c r="K256" s="74">
        <f t="shared" si="2"/>
        <v>2</v>
      </c>
      <c r="L256" s="74" t="s">
        <v>36</v>
      </c>
      <c r="M256" s="74">
        <f t="shared" si="3"/>
        <v>1</v>
      </c>
      <c r="N256" s="74" t="s">
        <v>64</v>
      </c>
      <c r="O256" s="74" t="s">
        <v>41</v>
      </c>
      <c r="P256" s="74" t="s">
        <v>129</v>
      </c>
      <c r="Q256" s="74" t="s">
        <v>129</v>
      </c>
      <c r="R256" s="74" t="s">
        <v>47</v>
      </c>
      <c r="S256" s="74"/>
      <c r="T256" s="74"/>
      <c r="U256" s="74"/>
      <c r="V256" s="74"/>
      <c r="W256" s="74"/>
      <c r="X256" s="74">
        <f t="shared" si="19"/>
        <v>0</v>
      </c>
      <c r="Y256" s="74"/>
      <c r="Z256" s="74">
        <f t="shared" si="21"/>
        <v>0</v>
      </c>
      <c r="AA256" s="74"/>
      <c r="AB256" s="74"/>
      <c r="AC256" s="74"/>
      <c r="AD256" s="74"/>
      <c r="AE256" s="74"/>
      <c r="AF256" s="74" t="s">
        <v>77</v>
      </c>
      <c r="AG256" s="74" t="s">
        <v>56</v>
      </c>
      <c r="AH256" s="74" t="s">
        <v>44</v>
      </c>
      <c r="AI256" s="74" t="s">
        <v>68</v>
      </c>
      <c r="AJ256" s="74" t="s">
        <v>47</v>
      </c>
      <c r="AK256" s="74" t="s">
        <v>41</v>
      </c>
      <c r="AL256" s="74" t="s">
        <v>47</v>
      </c>
      <c r="AM256" s="74" t="s">
        <v>47</v>
      </c>
      <c r="AN256" s="74" t="s">
        <v>47</v>
      </c>
      <c r="AO256" s="74" t="s">
        <v>47</v>
      </c>
    </row>
    <row r="257" hidden="1">
      <c r="A257" s="74" t="s">
        <v>29</v>
      </c>
      <c r="B257" s="74" t="s">
        <v>30</v>
      </c>
      <c r="C257" s="74">
        <f>if('Copy of Raw'!B257="below 18",1,IF('Copy of Raw'!B257="18-25",1,2))</f>
        <v>1</v>
      </c>
      <c r="D257" s="74" t="s">
        <v>180</v>
      </c>
      <c r="E257" s="74">
        <f t="shared" si="1"/>
        <v>2</v>
      </c>
      <c r="F257" s="74" t="s">
        <v>50</v>
      </c>
      <c r="G257" s="74" t="s">
        <v>55</v>
      </c>
      <c r="H257" s="74" t="s">
        <v>34</v>
      </c>
      <c r="I257" s="74" t="s">
        <v>35</v>
      </c>
      <c r="J257" s="73">
        <v>1.0</v>
      </c>
      <c r="K257" s="74">
        <f t="shared" si="2"/>
        <v>1</v>
      </c>
      <c r="L257" s="74" t="s">
        <v>36</v>
      </c>
      <c r="M257" s="74">
        <f t="shared" si="3"/>
        <v>1</v>
      </c>
      <c r="N257" s="74" t="s">
        <v>37</v>
      </c>
      <c r="O257" s="74" t="s">
        <v>656</v>
      </c>
      <c r="P257" s="74" t="s">
        <v>47</v>
      </c>
      <c r="Q257" s="74" t="s">
        <v>47</v>
      </c>
      <c r="R257" s="74" t="s">
        <v>47</v>
      </c>
      <c r="S257" s="74"/>
      <c r="T257" s="74"/>
      <c r="U257" s="74"/>
      <c r="V257" s="74"/>
      <c r="W257" s="74"/>
      <c r="X257" s="74">
        <f t="shared" si="19"/>
        <v>0</v>
      </c>
      <c r="Y257" s="74"/>
      <c r="Z257" s="74">
        <f t="shared" si="21"/>
        <v>0</v>
      </c>
      <c r="AA257" s="74"/>
      <c r="AB257" s="74"/>
      <c r="AC257" s="74"/>
      <c r="AD257" s="74"/>
      <c r="AE257" s="74"/>
      <c r="AF257" s="74" t="s">
        <v>55</v>
      </c>
      <c r="AG257" s="74" t="s">
        <v>56</v>
      </c>
      <c r="AH257" s="74" t="s">
        <v>164</v>
      </c>
      <c r="AI257" s="74" t="s">
        <v>68</v>
      </c>
      <c r="AJ257" s="74" t="s">
        <v>47</v>
      </c>
      <c r="AK257" s="74" t="s">
        <v>47</v>
      </c>
      <c r="AL257" s="74" t="s">
        <v>47</v>
      </c>
      <c r="AM257" s="74" t="s">
        <v>47</v>
      </c>
      <c r="AN257" s="74" t="s">
        <v>47</v>
      </c>
      <c r="AO257" s="74" t="s">
        <v>47</v>
      </c>
    </row>
    <row r="258">
      <c r="A258" s="74" t="s">
        <v>62</v>
      </c>
      <c r="B258" s="74" t="s">
        <v>90</v>
      </c>
      <c r="C258" s="74">
        <f>if('Copy of Raw'!B258="below 18",1,IF('Copy of Raw'!B258="18-25",1,2))</f>
        <v>1</v>
      </c>
      <c r="D258" s="74" t="s">
        <v>31</v>
      </c>
      <c r="E258" s="74">
        <f t="shared" si="1"/>
        <v>1</v>
      </c>
      <c r="F258" s="74" t="s">
        <v>192</v>
      </c>
      <c r="G258" s="74" t="s">
        <v>55</v>
      </c>
      <c r="H258" s="74" t="s">
        <v>92</v>
      </c>
      <c r="I258" s="74" t="s">
        <v>35</v>
      </c>
      <c r="J258" s="73">
        <v>2.0</v>
      </c>
      <c r="K258" s="74">
        <f t="shared" si="2"/>
        <v>1</v>
      </c>
      <c r="L258" s="74" t="s">
        <v>36</v>
      </c>
      <c r="M258" s="74">
        <f t="shared" si="3"/>
        <v>1</v>
      </c>
      <c r="N258" s="74" t="s">
        <v>86</v>
      </c>
      <c r="O258" s="74" t="s">
        <v>658</v>
      </c>
      <c r="P258" s="74" t="s">
        <v>66</v>
      </c>
      <c r="Q258" s="74" t="s">
        <v>41</v>
      </c>
      <c r="R258" s="74" t="s">
        <v>41</v>
      </c>
      <c r="S258" s="74"/>
      <c r="T258" s="74" t="s">
        <v>42</v>
      </c>
      <c r="U258" s="74" t="s">
        <v>43</v>
      </c>
      <c r="V258" s="74" t="s">
        <v>74</v>
      </c>
      <c r="W258" s="74" t="s">
        <v>116</v>
      </c>
      <c r="X258" s="74">
        <f t="shared" si="19"/>
        <v>0</v>
      </c>
      <c r="Y258" s="74"/>
      <c r="Z258" s="74">
        <f t="shared" si="21"/>
        <v>0</v>
      </c>
      <c r="AA258" s="74"/>
      <c r="AB258" s="74"/>
      <c r="AC258" s="74"/>
      <c r="AD258" s="74"/>
      <c r="AE258" s="74"/>
      <c r="AF258" s="74"/>
      <c r="AG258" s="74"/>
      <c r="AH258" s="74"/>
      <c r="AI258" s="74"/>
      <c r="AJ258" s="74" t="s">
        <v>41</v>
      </c>
      <c r="AK258" s="74" t="s">
        <v>109</v>
      </c>
      <c r="AL258" s="74" t="s">
        <v>109</v>
      </c>
      <c r="AM258" s="74" t="s">
        <v>41</v>
      </c>
      <c r="AN258" s="74" t="s">
        <v>47</v>
      </c>
      <c r="AO258" s="74" t="s">
        <v>109</v>
      </c>
    </row>
    <row r="259" hidden="1">
      <c r="A259" s="74" t="s">
        <v>29</v>
      </c>
      <c r="B259" s="74" t="s">
        <v>30</v>
      </c>
      <c r="C259" s="74">
        <f>if('Copy of Raw'!B259="below 18",1,IF('Copy of Raw'!B259="18-25",1,2))</f>
        <v>1</v>
      </c>
      <c r="D259" s="74" t="s">
        <v>31</v>
      </c>
      <c r="E259" s="74">
        <f t="shared" si="1"/>
        <v>1</v>
      </c>
      <c r="F259" s="74" t="s">
        <v>50</v>
      </c>
      <c r="G259" s="74" t="s">
        <v>55</v>
      </c>
      <c r="H259" s="74" t="s">
        <v>34</v>
      </c>
      <c r="I259" s="74" t="s">
        <v>140</v>
      </c>
      <c r="J259" s="73">
        <v>1.0</v>
      </c>
      <c r="K259" s="74">
        <f t="shared" si="2"/>
        <v>2</v>
      </c>
      <c r="L259" s="74" t="s">
        <v>36</v>
      </c>
      <c r="M259" s="74">
        <f t="shared" si="3"/>
        <v>1</v>
      </c>
      <c r="N259" s="74" t="s">
        <v>64</v>
      </c>
      <c r="O259" s="74" t="s">
        <v>41</v>
      </c>
      <c r="P259" s="74" t="s">
        <v>129</v>
      </c>
      <c r="Q259" s="74" t="s">
        <v>129</v>
      </c>
      <c r="R259" s="74" t="s">
        <v>47</v>
      </c>
      <c r="S259" s="74"/>
      <c r="T259" s="74"/>
      <c r="U259" s="74"/>
      <c r="V259" s="74"/>
      <c r="W259" s="74"/>
      <c r="X259" s="74">
        <f t="shared" si="19"/>
        <v>0</v>
      </c>
      <c r="Y259" s="74"/>
      <c r="Z259" s="74">
        <f t="shared" si="21"/>
        <v>0</v>
      </c>
      <c r="AA259" s="74"/>
      <c r="AB259" s="74"/>
      <c r="AC259" s="74"/>
      <c r="AD259" s="74"/>
      <c r="AE259" s="74"/>
      <c r="AF259" s="74" t="s">
        <v>77</v>
      </c>
      <c r="AG259" s="74" t="s">
        <v>56</v>
      </c>
      <c r="AH259" s="74" t="s">
        <v>44</v>
      </c>
      <c r="AI259" s="74" t="s">
        <v>68</v>
      </c>
      <c r="AJ259" s="74" t="s">
        <v>47</v>
      </c>
      <c r="AK259" s="74" t="s">
        <v>41</v>
      </c>
      <c r="AL259" s="74" t="s">
        <v>47</v>
      </c>
      <c r="AM259" s="74" t="s">
        <v>47</v>
      </c>
      <c r="AN259" s="74" t="s">
        <v>47</v>
      </c>
      <c r="AO259" s="74" t="s">
        <v>47</v>
      </c>
    </row>
    <row r="260">
      <c r="A260" s="74" t="s">
        <v>62</v>
      </c>
      <c r="B260" s="74" t="s">
        <v>90</v>
      </c>
      <c r="C260" s="74">
        <f>if('Copy of Raw'!B260="below 18",1,IF('Copy of Raw'!B260="18-25",1,2))</f>
        <v>1</v>
      </c>
      <c r="D260" s="74" t="s">
        <v>31</v>
      </c>
      <c r="E260" s="74">
        <f t="shared" si="1"/>
        <v>1</v>
      </c>
      <c r="F260" s="74" t="s">
        <v>192</v>
      </c>
      <c r="G260" s="74" t="s">
        <v>55</v>
      </c>
      <c r="H260" s="74" t="s">
        <v>34</v>
      </c>
      <c r="I260" s="74" t="s">
        <v>35</v>
      </c>
      <c r="J260" s="73">
        <v>2.0</v>
      </c>
      <c r="K260" s="74">
        <f t="shared" si="2"/>
        <v>1</v>
      </c>
      <c r="L260" s="74" t="s">
        <v>86</v>
      </c>
      <c r="M260" s="74">
        <f t="shared" si="3"/>
        <v>2</v>
      </c>
      <c r="N260" s="74" t="s">
        <v>105</v>
      </c>
      <c r="O260" s="74" t="s">
        <v>430</v>
      </c>
      <c r="P260" s="74" t="s">
        <v>660</v>
      </c>
      <c r="Q260" s="74" t="s">
        <v>169</v>
      </c>
      <c r="R260" s="74" t="s">
        <v>41</v>
      </c>
      <c r="S260" s="74"/>
      <c r="T260" s="74" t="s">
        <v>42</v>
      </c>
      <c r="U260" s="74" t="s">
        <v>83</v>
      </c>
      <c r="V260" s="74" t="s">
        <v>44</v>
      </c>
      <c r="W260" s="74" t="s">
        <v>68</v>
      </c>
      <c r="X260" s="74">
        <f t="shared" si="19"/>
        <v>1</v>
      </c>
      <c r="Y260" s="74"/>
      <c r="Z260" s="74">
        <f t="shared" si="21"/>
        <v>0</v>
      </c>
      <c r="AA260" s="74"/>
      <c r="AB260" s="74"/>
      <c r="AC260" s="74"/>
      <c r="AD260" s="74"/>
      <c r="AE260" s="74"/>
      <c r="AF260" s="74"/>
      <c r="AG260" s="74"/>
      <c r="AH260" s="74"/>
      <c r="AI260" s="74"/>
      <c r="AJ260" s="74" t="s">
        <v>75</v>
      </c>
      <c r="AK260" s="74" t="s">
        <v>48</v>
      </c>
      <c r="AL260" s="74" t="s">
        <v>47</v>
      </c>
      <c r="AM260" s="74" t="s">
        <v>150</v>
      </c>
      <c r="AN260" s="74" t="s">
        <v>47</v>
      </c>
      <c r="AO260" s="74" t="s">
        <v>41</v>
      </c>
    </row>
    <row r="261" hidden="1">
      <c r="A261" s="74" t="s">
        <v>29</v>
      </c>
      <c r="B261" s="74" t="s">
        <v>100</v>
      </c>
      <c r="C261" s="74">
        <f>if('Copy of Raw'!B261="below 18",1,IF('Copy of Raw'!B261="18-25",1,2))</f>
        <v>2</v>
      </c>
      <c r="D261" s="74" t="s">
        <v>180</v>
      </c>
      <c r="E261" s="74">
        <f t="shared" si="1"/>
        <v>2</v>
      </c>
      <c r="F261" s="74" t="s">
        <v>50</v>
      </c>
      <c r="G261" s="74" t="s">
        <v>42</v>
      </c>
      <c r="H261" s="74" t="s">
        <v>34</v>
      </c>
      <c r="I261" s="74" t="s">
        <v>51</v>
      </c>
      <c r="J261" s="73">
        <v>1.0</v>
      </c>
      <c r="K261" s="74">
        <f t="shared" si="2"/>
        <v>1</v>
      </c>
      <c r="L261" s="74" t="s">
        <v>63</v>
      </c>
      <c r="M261" s="74">
        <f t="shared" si="3"/>
        <v>1</v>
      </c>
      <c r="N261" s="74" t="s">
        <v>64</v>
      </c>
      <c r="O261" s="74" t="s">
        <v>662</v>
      </c>
      <c r="P261" s="74" t="s">
        <v>536</v>
      </c>
      <c r="Q261" s="74" t="s">
        <v>555</v>
      </c>
      <c r="R261" s="74" t="s">
        <v>52</v>
      </c>
      <c r="S261" s="74"/>
      <c r="T261" s="74"/>
      <c r="U261" s="74"/>
      <c r="V261" s="74"/>
      <c r="W261" s="74"/>
      <c r="X261" s="74">
        <f t="shared" si="19"/>
        <v>0</v>
      </c>
      <c r="Y261" s="74" t="s">
        <v>82</v>
      </c>
      <c r="Z261" s="74">
        <f t="shared" si="21"/>
        <v>1</v>
      </c>
      <c r="AA261" s="74" t="s">
        <v>73</v>
      </c>
      <c r="AB261" s="74" t="s">
        <v>44</v>
      </c>
      <c r="AC261" s="74"/>
      <c r="AD261" s="74" t="s">
        <v>68</v>
      </c>
      <c r="AE261" s="74">
        <f>if(AD261="Go to another shop and look for your own brand",1,IF(AD261="Wait and delay the purchase till the brand is available",1,2))</f>
        <v>1</v>
      </c>
      <c r="AF261" s="74"/>
      <c r="AG261" s="74"/>
      <c r="AH261" s="74"/>
      <c r="AI261" s="74"/>
      <c r="AJ261" s="74" t="s">
        <v>48</v>
      </c>
      <c r="AK261" s="74" t="s">
        <v>58</v>
      </c>
      <c r="AL261" s="74" t="s">
        <v>185</v>
      </c>
      <c r="AM261" s="74" t="s">
        <v>210</v>
      </c>
      <c r="AN261" s="74" t="s">
        <v>603</v>
      </c>
      <c r="AO261" s="74" t="s">
        <v>58</v>
      </c>
    </row>
    <row r="262" hidden="1">
      <c r="A262" s="74" t="s">
        <v>29</v>
      </c>
      <c r="B262" s="74" t="s">
        <v>30</v>
      </c>
      <c r="C262" s="74">
        <f>if('Copy of Raw'!B262="below 18",1,IF('Copy of Raw'!B262="18-25",1,2))</f>
        <v>1</v>
      </c>
      <c r="D262" s="74" t="s">
        <v>31</v>
      </c>
      <c r="E262" s="74">
        <f t="shared" si="1"/>
        <v>1</v>
      </c>
      <c r="F262" s="74" t="s">
        <v>32</v>
      </c>
      <c r="G262" s="74" t="s">
        <v>55</v>
      </c>
      <c r="H262" s="74" t="s">
        <v>34</v>
      </c>
      <c r="I262" s="74" t="s">
        <v>51</v>
      </c>
      <c r="J262" s="73">
        <v>1.0</v>
      </c>
      <c r="K262" s="74">
        <f t="shared" si="2"/>
        <v>1</v>
      </c>
      <c r="L262" s="74" t="s">
        <v>36</v>
      </c>
      <c r="M262" s="74">
        <f t="shared" si="3"/>
        <v>1</v>
      </c>
      <c r="N262" s="74" t="s">
        <v>64</v>
      </c>
      <c r="O262" s="74" t="s">
        <v>47</v>
      </c>
      <c r="P262" s="74" t="s">
        <v>664</v>
      </c>
      <c r="Q262" s="74" t="s">
        <v>47</v>
      </c>
      <c r="R262" s="74" t="s">
        <v>47</v>
      </c>
      <c r="S262" s="74"/>
      <c r="T262" s="74"/>
      <c r="U262" s="74"/>
      <c r="V262" s="74"/>
      <c r="W262" s="74"/>
      <c r="X262" s="74">
        <f t="shared" si="19"/>
        <v>0</v>
      </c>
      <c r="Y262" s="74"/>
      <c r="Z262" s="74">
        <f t="shared" si="21"/>
        <v>0</v>
      </c>
      <c r="AA262" s="74"/>
      <c r="AB262" s="74"/>
      <c r="AC262" s="74"/>
      <c r="AD262" s="74"/>
      <c r="AE262" s="74"/>
      <c r="AF262" s="74" t="s">
        <v>82</v>
      </c>
      <c r="AG262" s="74" t="s">
        <v>43</v>
      </c>
      <c r="AH262" s="74" t="s">
        <v>44</v>
      </c>
      <c r="AI262" s="74" t="s">
        <v>68</v>
      </c>
      <c r="AJ262" s="74" t="s">
        <v>47</v>
      </c>
      <c r="AK262" s="74" t="s">
        <v>47</v>
      </c>
      <c r="AL262" s="74" t="s">
        <v>47</v>
      </c>
      <c r="AM262" s="74" t="s">
        <v>47</v>
      </c>
      <c r="AN262" s="74" t="s">
        <v>48</v>
      </c>
      <c r="AO262" s="74" t="s">
        <v>47</v>
      </c>
    </row>
    <row r="263">
      <c r="A263" s="74" t="s">
        <v>62</v>
      </c>
      <c r="B263" s="74" t="s">
        <v>30</v>
      </c>
      <c r="C263" s="74">
        <f>if('Copy of Raw'!B263="below 18",1,IF('Copy of Raw'!B263="18-25",1,2))</f>
        <v>1</v>
      </c>
      <c r="D263" s="74" t="s">
        <v>85</v>
      </c>
      <c r="E263" s="74">
        <f t="shared" si="1"/>
        <v>2</v>
      </c>
      <c r="F263" s="74" t="s">
        <v>50</v>
      </c>
      <c r="G263" s="74" t="s">
        <v>55</v>
      </c>
      <c r="H263" s="74" t="s">
        <v>34</v>
      </c>
      <c r="I263" s="74" t="s">
        <v>35</v>
      </c>
      <c r="J263" s="73">
        <v>2.0</v>
      </c>
      <c r="K263" s="74">
        <f t="shared" si="2"/>
        <v>1</v>
      </c>
      <c r="L263" s="74" t="s">
        <v>78</v>
      </c>
      <c r="M263" s="74">
        <f t="shared" si="3"/>
        <v>2</v>
      </c>
      <c r="N263" s="74" t="s">
        <v>105</v>
      </c>
      <c r="O263" s="74" t="s">
        <v>41</v>
      </c>
      <c r="P263" s="74" t="s">
        <v>220</v>
      </c>
      <c r="Q263" s="74" t="s">
        <v>666</v>
      </c>
      <c r="R263" s="74" t="s">
        <v>41</v>
      </c>
      <c r="S263" s="74"/>
      <c r="T263" s="74" t="s">
        <v>77</v>
      </c>
      <c r="U263" s="74" t="s">
        <v>67</v>
      </c>
      <c r="V263" s="74" t="s">
        <v>74</v>
      </c>
      <c r="W263" s="74" t="s">
        <v>120</v>
      </c>
      <c r="X263" s="74">
        <f t="shared" si="19"/>
        <v>1</v>
      </c>
      <c r="Y263" s="74"/>
      <c r="Z263" s="73">
        <v>1.0</v>
      </c>
      <c r="AA263" s="74"/>
      <c r="AB263" s="74"/>
      <c r="AC263" s="74"/>
      <c r="AD263" s="74"/>
      <c r="AE263" s="74"/>
      <c r="AF263" s="74"/>
      <c r="AG263" s="74"/>
      <c r="AH263" s="74"/>
      <c r="AI263" s="74"/>
      <c r="AJ263" s="74" t="s">
        <v>41</v>
      </c>
      <c r="AK263" s="74" t="s">
        <v>75</v>
      </c>
      <c r="AL263" s="74" t="s">
        <v>41</v>
      </c>
      <c r="AM263" s="74" t="s">
        <v>75</v>
      </c>
      <c r="AN263" s="74" t="s">
        <v>41</v>
      </c>
      <c r="AO263" s="74" t="s">
        <v>41</v>
      </c>
    </row>
    <row r="264">
      <c r="A264" s="74" t="s">
        <v>29</v>
      </c>
      <c r="B264" s="74" t="s">
        <v>30</v>
      </c>
      <c r="C264" s="74">
        <f>if('Copy of Raw'!B264="below 18",1,IF('Copy of Raw'!B264="18-25",1,2))</f>
        <v>1</v>
      </c>
      <c r="D264" s="74" t="s">
        <v>31</v>
      </c>
      <c r="E264" s="74">
        <f t="shared" si="1"/>
        <v>1</v>
      </c>
      <c r="F264" s="74" t="s">
        <v>50</v>
      </c>
      <c r="G264" s="74" t="s">
        <v>55</v>
      </c>
      <c r="H264" s="74" t="s">
        <v>92</v>
      </c>
      <c r="I264" s="74" t="s">
        <v>51</v>
      </c>
      <c r="J264" s="73">
        <v>1.0</v>
      </c>
      <c r="K264" s="74">
        <f t="shared" si="2"/>
        <v>1</v>
      </c>
      <c r="L264" s="74" t="s">
        <v>78</v>
      </c>
      <c r="M264" s="74">
        <f t="shared" si="3"/>
        <v>2</v>
      </c>
      <c r="N264" s="74" t="s">
        <v>64</v>
      </c>
      <c r="O264" s="74" t="s">
        <v>668</v>
      </c>
      <c r="P264" s="74" t="s">
        <v>131</v>
      </c>
      <c r="Q264" s="74" t="s">
        <v>87</v>
      </c>
      <c r="R264" s="74" t="s">
        <v>47</v>
      </c>
      <c r="S264" s="74"/>
      <c r="T264" s="74"/>
      <c r="U264" s="74"/>
      <c r="V264" s="74"/>
      <c r="W264" s="74"/>
      <c r="X264" s="74">
        <f t="shared" si="19"/>
        <v>0</v>
      </c>
      <c r="Y264" s="74"/>
      <c r="Z264" s="74">
        <f t="shared" ref="Z264:Z266" si="30">if(Y264="4 times",1,IF(Y264="5 times",1,0))</f>
        <v>0</v>
      </c>
      <c r="AA264" s="74"/>
      <c r="AB264" s="74"/>
      <c r="AC264" s="74"/>
      <c r="AD264" s="74"/>
      <c r="AE264" s="74"/>
      <c r="AF264" s="74" t="s">
        <v>42</v>
      </c>
      <c r="AG264" s="74" t="s">
        <v>83</v>
      </c>
      <c r="AH264" s="74" t="s">
        <v>44</v>
      </c>
      <c r="AI264" s="74" t="s">
        <v>45</v>
      </c>
      <c r="AJ264" s="74" t="s">
        <v>210</v>
      </c>
      <c r="AK264" s="74" t="s">
        <v>143</v>
      </c>
      <c r="AL264" s="74" t="s">
        <v>185</v>
      </c>
      <c r="AM264" s="74" t="s">
        <v>59</v>
      </c>
      <c r="AN264" s="74" t="s">
        <v>47</v>
      </c>
      <c r="AO264" s="74" t="s">
        <v>143</v>
      </c>
    </row>
    <row r="265" hidden="1">
      <c r="A265" s="74" t="s">
        <v>29</v>
      </c>
      <c r="B265" s="74" t="s">
        <v>30</v>
      </c>
      <c r="C265" s="74">
        <f>if('Copy of Raw'!B265="below 18",1,IF('Copy of Raw'!B265="18-25",1,2))</f>
        <v>1</v>
      </c>
      <c r="D265" s="74" t="s">
        <v>31</v>
      </c>
      <c r="E265" s="74">
        <f t="shared" si="1"/>
        <v>1</v>
      </c>
      <c r="F265" s="74" t="s">
        <v>50</v>
      </c>
      <c r="G265" s="74" t="s">
        <v>55</v>
      </c>
      <c r="H265" s="74" t="s">
        <v>34</v>
      </c>
      <c r="I265" s="74" t="s">
        <v>35</v>
      </c>
      <c r="J265" s="73">
        <v>1.0</v>
      </c>
      <c r="K265" s="74">
        <f t="shared" si="2"/>
        <v>1</v>
      </c>
      <c r="L265" s="74" t="s">
        <v>36</v>
      </c>
      <c r="M265" s="74">
        <f t="shared" si="3"/>
        <v>1</v>
      </c>
      <c r="N265" s="74" t="s">
        <v>105</v>
      </c>
      <c r="O265" s="74" t="s">
        <v>217</v>
      </c>
      <c r="P265" s="74" t="s">
        <v>126</v>
      </c>
      <c r="Q265" s="74" t="s">
        <v>235</v>
      </c>
      <c r="R265" s="74" t="s">
        <v>41</v>
      </c>
      <c r="S265" s="74"/>
      <c r="T265" s="74" t="s">
        <v>42</v>
      </c>
      <c r="U265" s="74" t="s">
        <v>67</v>
      </c>
      <c r="V265" s="74" t="s">
        <v>74</v>
      </c>
      <c r="W265" s="74" t="s">
        <v>116</v>
      </c>
      <c r="X265" s="74">
        <f t="shared" si="19"/>
        <v>0</v>
      </c>
      <c r="Y265" s="74"/>
      <c r="Z265" s="74">
        <f t="shared" si="30"/>
        <v>0</v>
      </c>
      <c r="AA265" s="74"/>
      <c r="AB265" s="74"/>
      <c r="AC265" s="74"/>
      <c r="AD265" s="74"/>
      <c r="AE265" s="74"/>
      <c r="AF265" s="74"/>
      <c r="AG265" s="74"/>
      <c r="AH265" s="74"/>
      <c r="AI265" s="74"/>
      <c r="AJ265" s="74" t="s">
        <v>46</v>
      </c>
      <c r="AK265" s="74" t="s">
        <v>41</v>
      </c>
      <c r="AL265" s="74" t="s">
        <v>47</v>
      </c>
      <c r="AM265" s="74" t="s">
        <v>109</v>
      </c>
      <c r="AN265" s="74" t="s">
        <v>109</v>
      </c>
      <c r="AO265" s="74" t="s">
        <v>210</v>
      </c>
    </row>
    <row r="266">
      <c r="A266" s="74" t="s">
        <v>29</v>
      </c>
      <c r="B266" s="74" t="s">
        <v>30</v>
      </c>
      <c r="C266" s="74">
        <f>if('Copy of Raw'!B266="below 18",1,IF('Copy of Raw'!B266="18-25",1,2))</f>
        <v>1</v>
      </c>
      <c r="D266" s="74" t="s">
        <v>31</v>
      </c>
      <c r="E266" s="74">
        <f t="shared" si="1"/>
        <v>1</v>
      </c>
      <c r="F266" s="74" t="s">
        <v>50</v>
      </c>
      <c r="G266" s="74" t="s">
        <v>55</v>
      </c>
      <c r="H266" s="74" t="s">
        <v>34</v>
      </c>
      <c r="I266" s="74" t="s">
        <v>35</v>
      </c>
      <c r="J266" s="73">
        <v>1.0</v>
      </c>
      <c r="K266" s="74">
        <f t="shared" si="2"/>
        <v>1</v>
      </c>
      <c r="L266" s="74" t="s">
        <v>78</v>
      </c>
      <c r="M266" s="74">
        <f t="shared" si="3"/>
        <v>2</v>
      </c>
      <c r="N266" s="74" t="s">
        <v>64</v>
      </c>
      <c r="O266" s="74" t="s">
        <v>46</v>
      </c>
      <c r="P266" s="74" t="s">
        <v>126</v>
      </c>
      <c r="Q266" s="74" t="s">
        <v>187</v>
      </c>
      <c r="R266" s="74" t="s">
        <v>52</v>
      </c>
      <c r="S266" s="74"/>
      <c r="T266" s="74"/>
      <c r="U266" s="74"/>
      <c r="V266" s="74"/>
      <c r="W266" s="74"/>
      <c r="X266" s="74">
        <f t="shared" si="19"/>
        <v>0</v>
      </c>
      <c r="Y266" s="74" t="s">
        <v>77</v>
      </c>
      <c r="Z266" s="74">
        <f t="shared" si="30"/>
        <v>0</v>
      </c>
      <c r="AA266" s="74" t="s">
        <v>73</v>
      </c>
      <c r="AB266" s="74" t="s">
        <v>44</v>
      </c>
      <c r="AC266" s="74"/>
      <c r="AD266" s="74" t="s">
        <v>45</v>
      </c>
      <c r="AE266" s="74">
        <f>if(AD266="Go to another shop and look for your own brand",1,IF(AD266="Wait and delay the purchase till the brand is available",1,2))</f>
        <v>2</v>
      </c>
      <c r="AF266" s="74"/>
      <c r="AG266" s="74"/>
      <c r="AH266" s="74"/>
      <c r="AI266" s="74"/>
      <c r="AJ266" s="74" t="s">
        <v>210</v>
      </c>
      <c r="AK266" s="74" t="s">
        <v>210</v>
      </c>
      <c r="AL266" s="74" t="s">
        <v>185</v>
      </c>
      <c r="AM266" s="74" t="s">
        <v>604</v>
      </c>
      <c r="AN266" s="74" t="s">
        <v>60</v>
      </c>
      <c r="AO266" s="74" t="s">
        <v>58</v>
      </c>
    </row>
    <row r="267">
      <c r="A267" s="74" t="s">
        <v>62</v>
      </c>
      <c r="B267" s="74" t="s">
        <v>30</v>
      </c>
      <c r="C267" s="74">
        <f>if('Copy of Raw'!B267="below 18",1,IF('Copy of Raw'!B267="18-25",1,2))</f>
        <v>1</v>
      </c>
      <c r="D267" s="74" t="s">
        <v>31</v>
      </c>
      <c r="E267" s="74">
        <f t="shared" si="1"/>
        <v>1</v>
      </c>
      <c r="F267" s="74" t="s">
        <v>32</v>
      </c>
      <c r="G267" s="74" t="s">
        <v>55</v>
      </c>
      <c r="H267" s="74" t="s">
        <v>34</v>
      </c>
      <c r="I267" s="74" t="s">
        <v>35</v>
      </c>
      <c r="J267" s="73">
        <v>2.0</v>
      </c>
      <c r="K267" s="74">
        <f t="shared" si="2"/>
        <v>1</v>
      </c>
      <c r="L267" s="74" t="s">
        <v>78</v>
      </c>
      <c r="M267" s="74">
        <f t="shared" si="3"/>
        <v>2</v>
      </c>
      <c r="N267" s="74" t="s">
        <v>105</v>
      </c>
      <c r="O267" s="74" t="s">
        <v>430</v>
      </c>
      <c r="P267" s="74" t="s">
        <v>131</v>
      </c>
      <c r="Q267" s="74" t="s">
        <v>672</v>
      </c>
      <c r="R267" s="74" t="s">
        <v>41</v>
      </c>
      <c r="S267" s="74"/>
      <c r="T267" s="74" t="s">
        <v>42</v>
      </c>
      <c r="U267" s="74" t="s">
        <v>83</v>
      </c>
      <c r="V267" s="74" t="s">
        <v>44</v>
      </c>
      <c r="W267" s="74" t="s">
        <v>68</v>
      </c>
      <c r="X267" s="74">
        <f t="shared" si="19"/>
        <v>1</v>
      </c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 t="s">
        <v>41</v>
      </c>
      <c r="AK267" s="74" t="s">
        <v>46</v>
      </c>
      <c r="AL267" s="74" t="s">
        <v>47</v>
      </c>
      <c r="AM267" s="74" t="s">
        <v>41</v>
      </c>
      <c r="AN267" s="74" t="s">
        <v>41</v>
      </c>
      <c r="AO267" s="74" t="s">
        <v>46</v>
      </c>
    </row>
    <row r="269">
      <c r="AE269" s="75">
        <f>COUNTIF($AE$2:$AE$267,1)</f>
        <v>52</v>
      </c>
    </row>
    <row r="270">
      <c r="K270" s="75">
        <f>COUNTIFS($J$2:$J$267,1,$K$2:$K$267,1)</f>
        <v>91</v>
      </c>
      <c r="L270" s="11" t="s">
        <v>828</v>
      </c>
      <c r="M270" s="75">
        <f>COUNTIFS($M$2:$M$267,1,$E$2:$E$267,1)</f>
        <v>94</v>
      </c>
      <c r="N270" s="11" t="s">
        <v>829</v>
      </c>
      <c r="O270" s="11" t="s">
        <v>42</v>
      </c>
      <c r="X270" s="75">
        <f>COUNTIFS(X2:X267,1,Z2:Z267,1)</f>
        <v>7</v>
      </c>
      <c r="AB270" s="11">
        <v>1.0</v>
      </c>
      <c r="AE270" s="75">
        <f>COUNTIF($AE$2:$AE$267,2)</f>
        <v>36</v>
      </c>
    </row>
    <row r="271">
      <c r="K271" s="75">
        <f>COUNTIFS($J$2:$J$267,1,$K$2:$K$267,2)</f>
        <v>22</v>
      </c>
      <c r="L271" s="11" t="s">
        <v>830</v>
      </c>
      <c r="M271" s="75">
        <f>COUNTIFS($M$2:$M$267,1,$E$2:$E$267,2)</f>
        <v>53</v>
      </c>
      <c r="N271" s="11" t="s">
        <v>713</v>
      </c>
      <c r="R271" s="75">
        <f>COUNTIFS(R2:R267,"Clean &amp; clear",N2:N267,"Kirana Stores")</f>
        <v>19</v>
      </c>
      <c r="AB271" s="75">
        <f>COUNTIF($AB$2:$AB$267,"50 ml - 75ml")</f>
        <v>43</v>
      </c>
      <c r="AC271" s="11">
        <v>88.0</v>
      </c>
    </row>
    <row r="272">
      <c r="M272" s="75">
        <f>SUM(M270:M271)</f>
        <v>147</v>
      </c>
      <c r="R272" s="75">
        <f>COUNTIFS($R$2:$R$267,"Clean &amp; clear",$N$2:$N$267,"Departmental Stores")</f>
        <v>31</v>
      </c>
      <c r="AB272" s="75">
        <f>COUNTIF($AB$2:$AB$267,"150 ml - 200 ml")</f>
        <v>44</v>
      </c>
    </row>
    <row r="273">
      <c r="R273" s="75">
        <f>COUNTIFS($R$2:$R$267,"Clean &amp; clear",$N$2:$N$267,"Online")</f>
        <v>34</v>
      </c>
    </row>
    <row r="274">
      <c r="K274" s="75">
        <f>COUNTIFS($J$2:$J$267,2,$K$2:$K$267,1)</f>
        <v>131</v>
      </c>
      <c r="L274" s="11" t="s">
        <v>831</v>
      </c>
      <c r="M274" s="75">
        <f>COUNTIFS($M$2:$M$267,2,$E$2:$E$267,1)</f>
        <v>72</v>
      </c>
      <c r="N274" s="11" t="s">
        <v>829</v>
      </c>
      <c r="O274" s="11" t="s">
        <v>55</v>
      </c>
      <c r="R274" s="75">
        <f>COUNTIFS($R$2:$R$267,"Clean &amp; clear",$N$2:$N$267,"Other")</f>
        <v>4</v>
      </c>
      <c r="AB274" s="100">
        <f>AB271/AC271</f>
        <v>0.4886363636</v>
      </c>
    </row>
    <row r="275">
      <c r="K275" s="75">
        <f>COUNTIFS($J$2:$J$267,2,$K$2:$K$267,2)</f>
        <v>22</v>
      </c>
      <c r="L275" s="11" t="s">
        <v>832</v>
      </c>
      <c r="M275" s="75">
        <f>COUNTIFS($M$2:$M$267,2,$E$2:$E$267,2)</f>
        <v>47</v>
      </c>
      <c r="N275" s="11" t="s">
        <v>713</v>
      </c>
      <c r="R275" s="75">
        <f>SUM(R271:R274)</f>
        <v>88</v>
      </c>
      <c r="AB275" s="100">
        <f>AB272/AC271</f>
        <v>0.5</v>
      </c>
    </row>
    <row r="276">
      <c r="M276" s="75">
        <f>SUM(M274:M275)</f>
        <v>119</v>
      </c>
      <c r="AB276" s="100">
        <f>AB270/AC271</f>
        <v>0.01136363636</v>
      </c>
    </row>
    <row r="279">
      <c r="N279" s="75">
        <f>COUNTIFS($M$2:$M$267,1,$N$2:$N$267,"Kirana Stores")</f>
        <v>31</v>
      </c>
    </row>
    <row r="280">
      <c r="N280" s="75">
        <f>COUNTIFS($M$2:$M$267,1,$N$2:$N$267,"Departmental Stores")</f>
        <v>63</v>
      </c>
    </row>
    <row r="281">
      <c r="N281" s="75">
        <f>COUNTIFS($M$2:$M$267,1,$N$2:$N$267,"Online")</f>
        <v>46</v>
      </c>
    </row>
    <row r="282">
      <c r="N282" s="75">
        <f>COUNTIFS($M$2:$M$267,1,$N$2:$N$267,"Other")</f>
        <v>7</v>
      </c>
    </row>
  </sheetData>
  <autoFilter ref="$A$1:$AO$267">
    <filterColumn colId="35">
      <filters>
        <filter val="Himalaya, Fair n Lovely"/>
        <filter val="Himalaya, Ponds, Clean n Clear, Garnier"/>
        <filter val="Himalaya, Garnier"/>
        <filter val="Himalaya, Ponds"/>
        <filter val="Himalaya, Garnier, Fair n Lovely"/>
        <filter val="Himalaya, Clean n Clear, Garnier"/>
        <filter val="Himalaya, Clean n Clear"/>
        <filter val="Himalaya, Ponds, Clean n Clear"/>
        <filter val="Himalaya, Clean n Clear, Fair n Lovely"/>
        <filter val="Himalaya, Ponds, Fair n Lovely"/>
        <filter val="Himalaya, Ponds, Clean n Clear, Garnier, Fair n Lovely"/>
        <filter val="Himalaya"/>
      </filters>
    </filterColumn>
  </autoFilter>
  <mergeCells count="2">
    <mergeCell ref="O270:O271"/>
    <mergeCell ref="O274:O275"/>
  </mergeCells>
  <drawing r:id="rId1"/>
</worksheet>
</file>