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work_bk資産NO0003151345\勤怠票\25_9月\"/>
    </mc:Choice>
  </mc:AlternateContent>
  <xr:revisionPtr revIDLastSave="0" documentId="13_ncr:1_{F89D579F-D2B6-44E8-9B76-AD3AD7C890D8}" xr6:coauthVersionLast="47" xr6:coauthVersionMax="47" xr10:uidLastSave="{00000000-0000-0000-0000-000000000000}"/>
  <bookViews>
    <workbookView xWindow="4035" yWindow="510" windowWidth="24765" windowHeight="14970" activeTab="1" xr2:uid="{B479164C-A462-4614-B11E-EE796F1A83B7}"/>
  </bookViews>
  <sheets>
    <sheet name="記載例" sheetId="6" r:id="rId1"/>
    <sheet name="勤怠確認表（個人別）" sheetId="1" r:id="rId2"/>
    <sheet name="派遣元事業所リスト" sheetId="2" r:id="rId3"/>
    <sheet name="引用元" sheetId="3" r:id="rId4"/>
  </sheets>
  <definedNames>
    <definedName name="_xlnm._FilterDatabase" localSheetId="0" hidden="1">記載例!$H$25:$AD$63</definedName>
    <definedName name="_xlnm._FilterDatabase" localSheetId="1" hidden="1">'勤怠確認表（個人別）'!$H$25:$AD$63</definedName>
    <definedName name="_xlnm._FilterDatabase" localSheetId="2" hidden="1">派遣元事業所リスト!$A$1:$CC$1</definedName>
    <definedName name="_xlnm.Print_Area" localSheetId="0">記載例!$H$3:$AD$70</definedName>
    <definedName name="_xlnm.Print_Area" localSheetId="1">'勤怠確認表（個人別）'!$H$3:$AD$70</definedName>
    <definedName name="締め日リスト" localSheetId="0">#REF!</definedName>
    <definedName name="締め日リスト" localSheetId="1">#REF!</definedName>
    <definedName name="派遣元リスト" localSheetId="3">#REF!</definedName>
    <definedName name="派遣元リスト" localSheetId="2">派遣元事業所リスト!$A:$A</definedName>
    <definedName name="派遣元リスト">#REF!</definedName>
    <definedName name="派遣元情報テーブル" localSheetId="3">#REF!</definedName>
    <definedName name="派遣元情報テーブル">派遣元事業所リスト!$A$1:$Y$65535</definedName>
    <definedName name="派遣元責任者リスト">引用元!$K$2:$K$21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" i="6" l="1"/>
  <c r="P67" i="6"/>
  <c r="H67" i="6"/>
  <c r="AM63" i="6"/>
  <c r="T63" i="6" s="1"/>
  <c r="AH63" i="6"/>
  <c r="AG63" i="6"/>
  <c r="AM62" i="6"/>
  <c r="T62" i="6" s="1"/>
  <c r="AH62" i="6"/>
  <c r="AG62" i="6"/>
  <c r="AM61" i="6"/>
  <c r="U61" i="6" s="1"/>
  <c r="AH61" i="6"/>
  <c r="AG61" i="6"/>
  <c r="AM60" i="6"/>
  <c r="U60" i="6" s="1"/>
  <c r="AH60" i="6"/>
  <c r="AG60" i="6"/>
  <c r="AM59" i="6"/>
  <c r="U59" i="6" s="1"/>
  <c r="AJ59" i="6"/>
  <c r="AH59" i="6"/>
  <c r="AI59" i="6" s="1"/>
  <c r="AG59" i="6"/>
  <c r="AM58" i="6"/>
  <c r="U58" i="6" s="1"/>
  <c r="AH58" i="6"/>
  <c r="AG58" i="6"/>
  <c r="AI58" i="6" s="1"/>
  <c r="AJ58" i="6" s="1"/>
  <c r="AM57" i="6"/>
  <c r="T57" i="6" s="1"/>
  <c r="AL57" i="6"/>
  <c r="R57" i="6" s="1"/>
  <c r="AJ57" i="6"/>
  <c r="AH57" i="6"/>
  <c r="AG57" i="6"/>
  <c r="AM56" i="6"/>
  <c r="U56" i="6" s="1"/>
  <c r="AH56" i="6"/>
  <c r="AI56" i="6" s="1"/>
  <c r="AJ56" i="6" s="1"/>
  <c r="AG56" i="6"/>
  <c r="AM55" i="6"/>
  <c r="AH55" i="6"/>
  <c r="AG55" i="6"/>
  <c r="AM54" i="6"/>
  <c r="AH54" i="6"/>
  <c r="AG54" i="6"/>
  <c r="AM53" i="6"/>
  <c r="T53" i="6" s="1"/>
  <c r="AH53" i="6"/>
  <c r="AG53" i="6"/>
  <c r="AM52" i="6"/>
  <c r="U52" i="6" s="1"/>
  <c r="AH52" i="6"/>
  <c r="AG52" i="6"/>
  <c r="AM51" i="6"/>
  <c r="AL51" i="6"/>
  <c r="R51" i="6" s="1"/>
  <c r="AJ51" i="6"/>
  <c r="AH51" i="6"/>
  <c r="AG51" i="6"/>
  <c r="AI51" i="6" s="1"/>
  <c r="U51" i="6"/>
  <c r="T51" i="6"/>
  <c r="AM50" i="6"/>
  <c r="T50" i="6" s="1"/>
  <c r="AH50" i="6"/>
  <c r="AI50" i="6" s="1"/>
  <c r="AJ50" i="6" s="1"/>
  <c r="AG50" i="6"/>
  <c r="AM49" i="6"/>
  <c r="AL49" i="6"/>
  <c r="R49" i="6" s="1"/>
  <c r="AJ49" i="6"/>
  <c r="AI49" i="6"/>
  <c r="AH49" i="6"/>
  <c r="AG49" i="6"/>
  <c r="U49" i="6"/>
  <c r="T49" i="6"/>
  <c r="AM48" i="6"/>
  <c r="AL48" i="6"/>
  <c r="R48" i="6" s="1"/>
  <c r="AJ48" i="6"/>
  <c r="AI48" i="6"/>
  <c r="AH48" i="6"/>
  <c r="AG48" i="6"/>
  <c r="U48" i="6"/>
  <c r="T48" i="6"/>
  <c r="AM47" i="6"/>
  <c r="AL47" i="6"/>
  <c r="R47" i="6" s="1"/>
  <c r="AJ47" i="6"/>
  <c r="AI47" i="6"/>
  <c r="AH47" i="6"/>
  <c r="AG47" i="6"/>
  <c r="U47" i="6"/>
  <c r="T47" i="6"/>
  <c r="AM46" i="6"/>
  <c r="AL46" i="6"/>
  <c r="R46" i="6" s="1"/>
  <c r="AJ46" i="6"/>
  <c r="AI46" i="6"/>
  <c r="AH46" i="6"/>
  <c r="AG46" i="6"/>
  <c r="U46" i="6"/>
  <c r="T46" i="6"/>
  <c r="AM45" i="6"/>
  <c r="AL45" i="6"/>
  <c r="R45" i="6" s="1"/>
  <c r="AJ45" i="6"/>
  <c r="AI45" i="6"/>
  <c r="AH45" i="6"/>
  <c r="AG45" i="6"/>
  <c r="U45" i="6"/>
  <c r="T45" i="6"/>
  <c r="AM44" i="6"/>
  <c r="AL44" i="6"/>
  <c r="R44" i="6" s="1"/>
  <c r="AJ44" i="6"/>
  <c r="AI44" i="6"/>
  <c r="AH44" i="6"/>
  <c r="AG44" i="6"/>
  <c r="U44" i="6"/>
  <c r="T44" i="6"/>
  <c r="AM43" i="6"/>
  <c r="AL43" i="6"/>
  <c r="R43" i="6" s="1"/>
  <c r="AJ43" i="6"/>
  <c r="AI43" i="6"/>
  <c r="AH43" i="6"/>
  <c r="AG43" i="6"/>
  <c r="U43" i="6"/>
  <c r="T43" i="6"/>
  <c r="AM42" i="6"/>
  <c r="U42" i="6" s="1"/>
  <c r="AH42" i="6"/>
  <c r="AG42" i="6"/>
  <c r="AM41" i="6"/>
  <c r="AH41" i="6"/>
  <c r="AG41" i="6"/>
  <c r="AM40" i="6"/>
  <c r="U40" i="6" s="1"/>
  <c r="AH40" i="6"/>
  <c r="AG40" i="6"/>
  <c r="AM39" i="6"/>
  <c r="U39" i="6" s="1"/>
  <c r="AH39" i="6"/>
  <c r="AG39" i="6"/>
  <c r="AM38" i="6"/>
  <c r="U38" i="6" s="1"/>
  <c r="AH38" i="6"/>
  <c r="AG38" i="6"/>
  <c r="T38" i="6"/>
  <c r="AM37" i="6"/>
  <c r="AL37" i="6"/>
  <c r="R37" i="6" s="1"/>
  <c r="AJ37" i="6"/>
  <c r="AI37" i="6"/>
  <c r="AH37" i="6"/>
  <c r="AG37" i="6"/>
  <c r="U37" i="6"/>
  <c r="T37" i="6"/>
  <c r="AM36" i="6"/>
  <c r="AL36" i="6"/>
  <c r="R36" i="6" s="1"/>
  <c r="AJ36" i="6"/>
  <c r="AI36" i="6"/>
  <c r="AH36" i="6"/>
  <c r="AG36" i="6"/>
  <c r="U36" i="6"/>
  <c r="T36" i="6"/>
  <c r="AM35" i="6"/>
  <c r="AL35" i="6"/>
  <c r="R35" i="6" s="1"/>
  <c r="AJ35" i="6"/>
  <c r="AI35" i="6"/>
  <c r="AH35" i="6"/>
  <c r="AG35" i="6"/>
  <c r="U35" i="6"/>
  <c r="T35" i="6"/>
  <c r="AM34" i="6"/>
  <c r="AL34" i="6"/>
  <c r="R34" i="6" s="1"/>
  <c r="AJ34" i="6"/>
  <c r="AI34" i="6"/>
  <c r="AH34" i="6"/>
  <c r="AG34" i="6"/>
  <c r="U34" i="6"/>
  <c r="T34" i="6"/>
  <c r="AM33" i="6"/>
  <c r="AL33" i="6"/>
  <c r="R33" i="6" s="1"/>
  <c r="AJ33" i="6"/>
  <c r="AI33" i="6"/>
  <c r="AH33" i="6"/>
  <c r="AG33" i="6"/>
  <c r="U33" i="6"/>
  <c r="T33" i="6"/>
  <c r="AL31" i="6"/>
  <c r="X29" i="6"/>
  <c r="P29" i="6"/>
  <c r="P27" i="6"/>
  <c r="P26" i="6"/>
  <c r="E26" i="6"/>
  <c r="X5" i="6"/>
  <c r="L5" i="6"/>
  <c r="H5" i="6"/>
  <c r="X29" i="1"/>
  <c r="P27" i="1"/>
  <c r="P26" i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2" i="3"/>
  <c r="U63" i="6" l="1"/>
  <c r="AI63" i="6"/>
  <c r="AJ63" i="6" s="1"/>
  <c r="U62" i="6"/>
  <c r="AI62" i="6"/>
  <c r="AJ62" i="6" s="1"/>
  <c r="AI61" i="6"/>
  <c r="AJ61" i="6" s="1"/>
  <c r="U50" i="6"/>
  <c r="T52" i="6"/>
  <c r="AI52" i="6"/>
  <c r="AJ52" i="6" s="1"/>
  <c r="AI57" i="6"/>
  <c r="AI60" i="6"/>
  <c r="AJ60" i="6" s="1"/>
  <c r="T59" i="6"/>
  <c r="U57" i="6"/>
  <c r="T60" i="6"/>
  <c r="T56" i="6"/>
  <c r="T58" i="6"/>
  <c r="U53" i="6"/>
  <c r="T61" i="6"/>
  <c r="AI53" i="6"/>
  <c r="AJ53" i="6" s="1"/>
  <c r="AM64" i="6"/>
  <c r="AA67" i="6" s="1"/>
  <c r="AC67" i="6" s="1"/>
  <c r="T55" i="6"/>
  <c r="U55" i="6" s="1"/>
  <c r="AI55" i="6"/>
  <c r="AJ55" i="6" s="1"/>
  <c r="S37" i="6"/>
  <c r="AI41" i="6"/>
  <c r="AJ41" i="6" s="1"/>
  <c r="T40" i="6"/>
  <c r="T54" i="6"/>
  <c r="U54" i="6" s="1"/>
  <c r="AI54" i="6"/>
  <c r="AJ54" i="6" s="1"/>
  <c r="T42" i="6"/>
  <c r="AI42" i="6"/>
  <c r="AJ42" i="6" s="1"/>
  <c r="T41" i="6"/>
  <c r="U41" i="6" s="1"/>
  <c r="AI40" i="6"/>
  <c r="AJ40" i="6" s="1"/>
  <c r="T39" i="6"/>
  <c r="AI39" i="6"/>
  <c r="AJ39" i="6" s="1"/>
  <c r="AI38" i="6"/>
  <c r="AJ38" i="6" s="1"/>
  <c r="S46" i="6"/>
  <c r="S34" i="6"/>
  <c r="S47" i="6"/>
  <c r="S51" i="6"/>
  <c r="S43" i="6"/>
  <c r="S35" i="6"/>
  <c r="S33" i="6"/>
  <c r="S45" i="6"/>
  <c r="S48" i="6"/>
  <c r="S36" i="6"/>
  <c r="S44" i="6"/>
  <c r="S49" i="6"/>
  <c r="S57" i="6"/>
  <c r="AJ64" i="6" l="1"/>
  <c r="Q70" i="6" s="1"/>
  <c r="S70" i="6" s="1"/>
  <c r="AM36" i="1"/>
  <c r="P18" i="3" a="1"/>
  <c r="P18" i="3" s="1"/>
  <c r="N14" i="3"/>
  <c r="O14" i="3" s="1"/>
  <c r="N7" i="3"/>
  <c r="O7" i="3" s="1"/>
  <c r="P7" i="3" s="1" a="1"/>
  <c r="P7" i="3" s="1"/>
  <c r="N6" i="3"/>
  <c r="O6" i="3" s="1"/>
  <c r="P6" i="3" s="1" a="1"/>
  <c r="P6" i="3" s="1"/>
  <c r="N15" i="3"/>
  <c r="O15" i="3" s="1"/>
  <c r="P15" i="3" s="1" a="1"/>
  <c r="P15" i="3" s="1"/>
  <c r="N13" i="3"/>
  <c r="O13" i="3" s="1"/>
  <c r="P13" i="3" s="1" a="1"/>
  <c r="P13" i="3" s="1"/>
  <c r="N11" i="3"/>
  <c r="O11" i="3" s="1"/>
  <c r="P11" i="3" s="1" a="1"/>
  <c r="P11" i="3" s="1"/>
  <c r="N17" i="3"/>
  <c r="O17" i="3" s="1"/>
  <c r="P17" i="3" s="1" a="1"/>
  <c r="P17" i="3" s="1"/>
  <c r="N16" i="3"/>
  <c r="O16" i="3" s="1"/>
  <c r="N12" i="3"/>
  <c r="O12" i="3" s="1"/>
  <c r="N10" i="3"/>
  <c r="O10" i="3" s="1"/>
  <c r="N9" i="3"/>
  <c r="O9" i="3" s="1"/>
  <c r="N8" i="3"/>
  <c r="O8" i="3" s="1"/>
  <c r="P8" i="3" s="1" a="1"/>
  <c r="P8" i="3" s="1"/>
  <c r="N5" i="3"/>
  <c r="O5" i="3" s="1"/>
  <c r="N4" i="3"/>
  <c r="O4" i="3" s="1"/>
  <c r="N3" i="3"/>
  <c r="O3" i="3" s="1"/>
  <c r="P3" i="3" s="1" a="1"/>
  <c r="P3" i="3" s="1"/>
  <c r="N2" i="3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34" i="1"/>
  <c r="AH35" i="1"/>
  <c r="AH36" i="1"/>
  <c r="AH37" i="1"/>
  <c r="AH38" i="1"/>
  <c r="AH33" i="1"/>
  <c r="X5" i="1"/>
  <c r="P67" i="1"/>
  <c r="Q67" i="1"/>
  <c r="H5" i="1"/>
  <c r="D2" i="3"/>
  <c r="V5" i="6" l="1"/>
  <c r="T5" i="6"/>
  <c r="P5" i="3" a="1"/>
  <c r="P5" i="3" s="1"/>
  <c r="P9" i="3" a="1"/>
  <c r="P9" i="3" s="1"/>
  <c r="P12" i="3" a="1"/>
  <c r="P12" i="3" s="1"/>
  <c r="P10" i="3" a="1"/>
  <c r="P10" i="3" s="1"/>
  <c r="P14" i="3" a="1"/>
  <c r="P14" i="3" s="1"/>
  <c r="O2" i="3"/>
  <c r="P2" i="3" s="1" a="1"/>
  <c r="P2" i="3" s="1"/>
  <c r="P16" i="3" a="1"/>
  <c r="P16" i="3" s="1"/>
  <c r="P4" i="3" a="1"/>
  <c r="P4" i="3" s="1"/>
  <c r="R8" i="3" l="1"/>
  <c r="R15" i="3"/>
  <c r="R21" i="3"/>
  <c r="R24" i="3"/>
  <c r="R13" i="3"/>
  <c r="R10" i="3"/>
  <c r="R2" i="3"/>
  <c r="R18" i="3"/>
  <c r="R16" i="3"/>
  <c r="R20" i="3"/>
  <c r="R1" i="3"/>
  <c r="S15" i="3" s="1"/>
  <c r="R22" i="3"/>
  <c r="R12" i="3"/>
  <c r="R25" i="3"/>
  <c r="R5" i="3"/>
  <c r="R19" i="3"/>
  <c r="R14" i="3"/>
  <c r="R4" i="3"/>
  <c r="R7" i="3"/>
  <c r="R17" i="3"/>
  <c r="R6" i="3"/>
  <c r="R11" i="3"/>
  <c r="R23" i="3"/>
  <c r="R9" i="3"/>
  <c r="R3" i="3"/>
  <c r="E26" i="1"/>
  <c r="AM40" i="1"/>
  <c r="T40" i="1" s="1"/>
  <c r="AM41" i="1"/>
  <c r="T41" i="1" s="1"/>
  <c r="AM42" i="1"/>
  <c r="T42" i="1" s="1"/>
  <c r="AM43" i="1"/>
  <c r="T43" i="1" s="1"/>
  <c r="AM44" i="1"/>
  <c r="T44" i="1" s="1"/>
  <c r="AM45" i="1"/>
  <c r="T45" i="1" s="1"/>
  <c r="AM46" i="1"/>
  <c r="U46" i="1" s="1"/>
  <c r="AM47" i="1"/>
  <c r="U47" i="1" s="1"/>
  <c r="AM48" i="1"/>
  <c r="T48" i="1" s="1"/>
  <c r="AM49" i="1"/>
  <c r="T49" i="1" s="1"/>
  <c r="AM50" i="1"/>
  <c r="T50" i="1" s="1"/>
  <c r="AM51" i="1"/>
  <c r="T51" i="1" s="1"/>
  <c r="AM52" i="1"/>
  <c r="T52" i="1" s="1"/>
  <c r="AM53" i="1"/>
  <c r="U53" i="1" s="1"/>
  <c r="AM54" i="1"/>
  <c r="U54" i="1" s="1"/>
  <c r="AM55" i="1"/>
  <c r="U55" i="1" s="1"/>
  <c r="AM56" i="1"/>
  <c r="T56" i="1" s="1"/>
  <c r="AM57" i="1"/>
  <c r="T57" i="1" s="1"/>
  <c r="AM58" i="1"/>
  <c r="T58" i="1" s="1"/>
  <c r="AM59" i="1"/>
  <c r="T59" i="1" s="1"/>
  <c r="AM60" i="1"/>
  <c r="T60" i="1" s="1"/>
  <c r="AM61" i="1"/>
  <c r="U61" i="1" s="1"/>
  <c r="AM62" i="1"/>
  <c r="U62" i="1" s="1"/>
  <c r="AM63" i="1"/>
  <c r="U63" i="1" s="1"/>
  <c r="AM34" i="1"/>
  <c r="T34" i="1" s="1"/>
  <c r="AM35" i="1"/>
  <c r="T35" i="1" s="1"/>
  <c r="T36" i="1"/>
  <c r="AM37" i="1"/>
  <c r="U37" i="1" s="1"/>
  <c r="AM38" i="1"/>
  <c r="U38" i="1" s="1"/>
  <c r="AM39" i="1"/>
  <c r="T39" i="1" s="1"/>
  <c r="AM33" i="1"/>
  <c r="T33" i="1" s="1"/>
  <c r="AG33" i="1"/>
  <c r="AI33" i="1" s="1"/>
  <c r="AJ33" i="1" s="1"/>
  <c r="AL31" i="1"/>
  <c r="S9" i="3" l="1"/>
  <c r="S21" i="3"/>
  <c r="S20" i="3"/>
  <c r="S18" i="3"/>
  <c r="S13" i="3"/>
  <c r="S12" i="3"/>
  <c r="S19" i="3"/>
  <c r="S11" i="3"/>
  <c r="S17" i="3"/>
  <c r="S10" i="3"/>
  <c r="S5" i="3"/>
  <c r="S1" i="3"/>
  <c r="S8" i="3"/>
  <c r="S2" i="3"/>
  <c r="S7" i="3"/>
  <c r="S14" i="3"/>
  <c r="S6" i="3"/>
  <c r="S3" i="3"/>
  <c r="S22" i="3"/>
  <c r="S23" i="3"/>
  <c r="S24" i="3"/>
  <c r="S25" i="3"/>
  <c r="S16" i="3"/>
  <c r="S4" i="3"/>
  <c r="T47" i="1"/>
  <c r="T54" i="1"/>
  <c r="T55" i="1"/>
  <c r="U35" i="1"/>
  <c r="T46" i="1"/>
  <c r="T38" i="1"/>
  <c r="T37" i="1"/>
  <c r="T63" i="1"/>
  <c r="T62" i="1"/>
  <c r="U36" i="1"/>
  <c r="AM64" i="1"/>
  <c r="AA67" i="1" s="1"/>
  <c r="AC67" i="1" s="1"/>
  <c r="U45" i="1"/>
  <c r="U60" i="1"/>
  <c r="U52" i="1"/>
  <c r="U44" i="1"/>
  <c r="T61" i="1"/>
  <c r="T53" i="1"/>
  <c r="U59" i="1"/>
  <c r="U51" i="1"/>
  <c r="U43" i="1"/>
  <c r="U34" i="1"/>
  <c r="U57" i="1"/>
  <c r="U49" i="1"/>
  <c r="U41" i="1"/>
  <c r="U58" i="1"/>
  <c r="U50" i="1"/>
  <c r="U42" i="1"/>
  <c r="U33" i="1"/>
  <c r="U56" i="1"/>
  <c r="U48" i="1"/>
  <c r="U40" i="1"/>
  <c r="U39" i="1"/>
  <c r="P29" i="1"/>
  <c r="H67" i="1"/>
  <c r="AG63" i="1"/>
  <c r="AI63" i="1" s="1"/>
  <c r="AJ63" i="1" s="1"/>
  <c r="AG62" i="1"/>
  <c r="AI62" i="1" s="1"/>
  <c r="AJ62" i="1" s="1"/>
  <c r="AG61" i="1"/>
  <c r="AI61" i="1" s="1"/>
  <c r="AJ61" i="1" s="1"/>
  <c r="AG60" i="1"/>
  <c r="AI60" i="1" s="1"/>
  <c r="AJ60" i="1" s="1"/>
  <c r="AG59" i="1"/>
  <c r="AI59" i="1" s="1"/>
  <c r="AJ59" i="1" s="1"/>
  <c r="AG58" i="1"/>
  <c r="AI58" i="1" s="1"/>
  <c r="AJ58" i="1" s="1"/>
  <c r="AG57" i="1"/>
  <c r="AI57" i="1" s="1"/>
  <c r="AJ57" i="1" s="1"/>
  <c r="AG56" i="1"/>
  <c r="AI56" i="1" s="1"/>
  <c r="AJ56" i="1" s="1"/>
  <c r="AG55" i="1"/>
  <c r="AI55" i="1" s="1"/>
  <c r="AJ55" i="1" s="1"/>
  <c r="AG54" i="1"/>
  <c r="AI54" i="1" s="1"/>
  <c r="AJ54" i="1" s="1"/>
  <c r="AG53" i="1"/>
  <c r="AI53" i="1" s="1"/>
  <c r="AJ53" i="1" s="1"/>
  <c r="AG52" i="1"/>
  <c r="AI52" i="1" s="1"/>
  <c r="AJ52" i="1" s="1"/>
  <c r="AG51" i="1"/>
  <c r="AI51" i="1" s="1"/>
  <c r="AJ51" i="1" s="1"/>
  <c r="AG50" i="1"/>
  <c r="AI50" i="1" s="1"/>
  <c r="AJ50" i="1" s="1"/>
  <c r="AG49" i="1"/>
  <c r="AI49" i="1" s="1"/>
  <c r="AJ49" i="1" s="1"/>
  <c r="AG48" i="1"/>
  <c r="AI48" i="1" s="1"/>
  <c r="AJ48" i="1" s="1"/>
  <c r="AG47" i="1"/>
  <c r="AI47" i="1" s="1"/>
  <c r="AJ47" i="1" s="1"/>
  <c r="AG46" i="1"/>
  <c r="AI46" i="1" s="1"/>
  <c r="AJ46" i="1" s="1"/>
  <c r="AG45" i="1"/>
  <c r="AI45" i="1" s="1"/>
  <c r="AJ45" i="1" s="1"/>
  <c r="AG44" i="1"/>
  <c r="AI44" i="1" s="1"/>
  <c r="AJ44" i="1" s="1"/>
  <c r="AG43" i="1"/>
  <c r="AI43" i="1" s="1"/>
  <c r="AJ43" i="1" s="1"/>
  <c r="AG42" i="1"/>
  <c r="AI42" i="1" s="1"/>
  <c r="AJ42" i="1" s="1"/>
  <c r="AG41" i="1"/>
  <c r="AI41" i="1" s="1"/>
  <c r="AJ41" i="1" s="1"/>
  <c r="AG40" i="1"/>
  <c r="AI40" i="1" s="1"/>
  <c r="AJ40" i="1" s="1"/>
  <c r="AG39" i="1"/>
  <c r="AI39" i="1" s="1"/>
  <c r="AJ39" i="1" s="1"/>
  <c r="AG38" i="1"/>
  <c r="AI38" i="1" s="1"/>
  <c r="AJ38" i="1" s="1"/>
  <c r="AG37" i="1"/>
  <c r="AI37" i="1" s="1"/>
  <c r="AJ37" i="1" s="1"/>
  <c r="AG36" i="1"/>
  <c r="AI36" i="1" s="1"/>
  <c r="AJ36" i="1" s="1"/>
  <c r="AG35" i="1"/>
  <c r="AI35" i="1" s="1"/>
  <c r="AJ35" i="1" s="1"/>
  <c r="AG34" i="1"/>
  <c r="AI34" i="1" s="1"/>
  <c r="AJ34" i="1" s="1"/>
  <c r="L5" i="1"/>
  <c r="D1" i="3" l="1"/>
  <c r="T5" i="1"/>
  <c r="V5" i="1"/>
  <c r="F2" i="3" l="1"/>
  <c r="F3" i="3" s="1"/>
  <c r="F4" i="3" s="1"/>
  <c r="O5" i="6"/>
  <c r="Q5" i="6"/>
  <c r="O5" i="1"/>
  <c r="Q5" i="1"/>
  <c r="AJ64" i="1"/>
  <c r="G3" i="3" l="1"/>
  <c r="I34" i="6" s="1"/>
  <c r="G2" i="3"/>
  <c r="H2" i="3" s="1"/>
  <c r="H3" i="3"/>
  <c r="H34" i="6"/>
  <c r="Q70" i="1"/>
  <c r="S70" i="1" s="1"/>
  <c r="H33" i="1"/>
  <c r="I33" i="1"/>
  <c r="H34" i="1"/>
  <c r="I34" i="1"/>
  <c r="F5" i="3"/>
  <c r="G4" i="3"/>
  <c r="H33" i="6" l="1"/>
  <c r="I33" i="6"/>
  <c r="H4" i="3"/>
  <c r="I35" i="6"/>
  <c r="H35" i="6"/>
  <c r="J34" i="1"/>
  <c r="J34" i="6"/>
  <c r="J33" i="1"/>
  <c r="AN33" i="1" s="1" a="1"/>
  <c r="AN33" i="1" s="1"/>
  <c r="J33" i="6"/>
  <c r="I35" i="1"/>
  <c r="H35" i="1"/>
  <c r="F6" i="3"/>
  <c r="G5" i="3"/>
  <c r="AO33" i="6" l="1"/>
  <c r="AK33" i="6" a="1"/>
  <c r="AK33" i="6" s="1"/>
  <c r="AN33" i="6" a="1"/>
  <c r="AN33" i="6" s="1"/>
  <c r="AO34" i="6"/>
  <c r="AN34" i="6" a="1"/>
  <c r="AN34" i="6" s="1"/>
  <c r="AK34" i="6" a="1"/>
  <c r="AK34" i="6" s="1"/>
  <c r="AO34" i="1"/>
  <c r="AN34" i="1" a="1"/>
  <c r="AN34" i="1" s="1"/>
  <c r="AK34" i="1" a="1"/>
  <c r="AK34" i="1" s="1"/>
  <c r="H5" i="3"/>
  <c r="I36" i="6"/>
  <c r="H36" i="6"/>
  <c r="AK33" i="1" a="1"/>
  <c r="AK33" i="1" s="1"/>
  <c r="AO33" i="1"/>
  <c r="X33" i="1" s="1"/>
  <c r="J35" i="1"/>
  <c r="J35" i="6"/>
  <c r="V33" i="1"/>
  <c r="W33" i="1" s="1"/>
  <c r="H36" i="1"/>
  <c r="I36" i="1"/>
  <c r="F7" i="3"/>
  <c r="G6" i="3"/>
  <c r="P33" i="1" l="1"/>
  <c r="Q33" i="1" s="1"/>
  <c r="AL33" i="1"/>
  <c r="P34" i="6"/>
  <c r="Q34" i="6"/>
  <c r="V34" i="6"/>
  <c r="W34" i="6"/>
  <c r="V33" i="6"/>
  <c r="W33" i="6"/>
  <c r="Y33" i="1"/>
  <c r="J36" i="1"/>
  <c r="J36" i="6"/>
  <c r="P33" i="6"/>
  <c r="Q33" i="6"/>
  <c r="AL34" i="1"/>
  <c r="R34" i="1" s="1"/>
  <c r="S34" i="1" s="1"/>
  <c r="P34" i="1"/>
  <c r="Q34" i="1" s="1"/>
  <c r="X34" i="6"/>
  <c r="Y34" i="6"/>
  <c r="AO35" i="6"/>
  <c r="AK35" i="6" a="1"/>
  <c r="AK35" i="6" s="1"/>
  <c r="AN35" i="6" a="1"/>
  <c r="AN35" i="6" s="1"/>
  <c r="V34" i="1"/>
  <c r="W34" i="1" s="1"/>
  <c r="H6" i="3"/>
  <c r="I37" i="6"/>
  <c r="H37" i="6"/>
  <c r="AO35" i="1"/>
  <c r="X35" i="1" s="1"/>
  <c r="Y35" i="1" s="1"/>
  <c r="AN35" i="1" a="1"/>
  <c r="AN35" i="1" s="1"/>
  <c r="V35" i="1" s="1"/>
  <c r="W35" i="1" s="1"/>
  <c r="AK35" i="1" a="1"/>
  <c r="AK35" i="1" s="1"/>
  <c r="X34" i="1"/>
  <c r="Y34" i="1"/>
  <c r="Y33" i="6"/>
  <c r="X33" i="6"/>
  <c r="H37" i="1"/>
  <c r="I37" i="1"/>
  <c r="F8" i="3"/>
  <c r="G7" i="3"/>
  <c r="P35" i="1" l="1"/>
  <c r="Q35" i="1" s="1"/>
  <c r="AL35" i="1"/>
  <c r="R35" i="1" s="1"/>
  <c r="S35" i="1" s="1"/>
  <c r="R33" i="1"/>
  <c r="S33" i="1" s="1"/>
  <c r="AK36" i="6" a="1"/>
  <c r="AK36" i="6" s="1"/>
  <c r="AO36" i="6"/>
  <c r="AN36" i="6" a="1"/>
  <c r="AN36" i="6" s="1"/>
  <c r="AK36" i="1" a="1"/>
  <c r="AK36" i="1" s="1"/>
  <c r="AO36" i="1"/>
  <c r="X36" i="1" s="1"/>
  <c r="Y36" i="1" s="1"/>
  <c r="AN36" i="1" a="1"/>
  <c r="AN36" i="1" s="1"/>
  <c r="J37" i="1"/>
  <c r="J37" i="6"/>
  <c r="W35" i="6"/>
  <c r="V35" i="6"/>
  <c r="Q35" i="6"/>
  <c r="P35" i="6"/>
  <c r="X35" i="6"/>
  <c r="Y35" i="6"/>
  <c r="H7" i="3"/>
  <c r="H38" i="6"/>
  <c r="I38" i="6"/>
  <c r="I38" i="1"/>
  <c r="H38" i="1"/>
  <c r="F9" i="3"/>
  <c r="G8" i="3"/>
  <c r="P36" i="1" l="1"/>
  <c r="Q36" i="1" s="1"/>
  <c r="AL36" i="1"/>
  <c r="R36" i="1" s="1"/>
  <c r="S36" i="1" s="1"/>
  <c r="AN37" i="6" a="1"/>
  <c r="AN37" i="6" s="1"/>
  <c r="AK37" i="6" a="1"/>
  <c r="AK37" i="6" s="1"/>
  <c r="AO37" i="6"/>
  <c r="H8" i="3"/>
  <c r="H39" i="6"/>
  <c r="I39" i="6"/>
  <c r="V36" i="6"/>
  <c r="W36" i="6"/>
  <c r="Y36" i="6"/>
  <c r="X36" i="6"/>
  <c r="Q36" i="6"/>
  <c r="P36" i="6"/>
  <c r="J38" i="1"/>
  <c r="J38" i="6"/>
  <c r="AO37" i="1"/>
  <c r="AK37" i="1" a="1"/>
  <c r="AK37" i="1" s="1"/>
  <c r="AN37" i="1" a="1"/>
  <c r="AN37" i="1" s="1"/>
  <c r="V36" i="1"/>
  <c r="W36" i="1"/>
  <c r="I39" i="1"/>
  <c r="H39" i="1"/>
  <c r="F10" i="3"/>
  <c r="G9" i="3"/>
  <c r="AL37" i="1" l="1"/>
  <c r="R37" i="1" s="1"/>
  <c r="S37" i="1" s="1"/>
  <c r="P37" i="1"/>
  <c r="Q37" i="1" s="1"/>
  <c r="X37" i="1"/>
  <c r="Y37" i="1"/>
  <c r="AO38" i="6"/>
  <c r="AK38" i="6" a="1"/>
  <c r="AK38" i="6" s="1"/>
  <c r="AN38" i="6" a="1"/>
  <c r="AN38" i="6" s="1"/>
  <c r="V37" i="1"/>
  <c r="W37" i="1"/>
  <c r="AO38" i="1"/>
  <c r="AN38" i="1" a="1"/>
  <c r="AN38" i="1" s="1"/>
  <c r="AK38" i="1" a="1"/>
  <c r="AK38" i="1" s="1"/>
  <c r="J39" i="1"/>
  <c r="J39" i="6"/>
  <c r="H9" i="3"/>
  <c r="I40" i="6"/>
  <c r="H40" i="6"/>
  <c r="X37" i="6"/>
  <c r="Y37" i="6"/>
  <c r="P37" i="6"/>
  <c r="Q37" i="6"/>
  <c r="W37" i="6"/>
  <c r="V37" i="6"/>
  <c r="H40" i="1"/>
  <c r="I40" i="1"/>
  <c r="F11" i="3"/>
  <c r="G10" i="3"/>
  <c r="P38" i="1" l="1"/>
  <c r="Q38" i="1" s="1"/>
  <c r="AL38" i="1"/>
  <c r="R38" i="1" s="1"/>
  <c r="S38" i="1" s="1"/>
  <c r="AL38" i="6"/>
  <c r="P38" i="6"/>
  <c r="Q38" i="6" s="1"/>
  <c r="X38" i="6"/>
  <c r="Y38" i="6" s="1"/>
  <c r="V38" i="1"/>
  <c r="W38" i="1"/>
  <c r="J40" i="1"/>
  <c r="J40" i="6"/>
  <c r="AK39" i="1" a="1"/>
  <c r="AK39" i="1" s="1"/>
  <c r="AN39" i="1" a="1"/>
  <c r="AN39" i="1" s="1"/>
  <c r="V39" i="1" s="1"/>
  <c r="W39" i="1" s="1"/>
  <c r="AO39" i="1"/>
  <c r="H10" i="3"/>
  <c r="I41" i="6"/>
  <c r="H41" i="6"/>
  <c r="X38" i="1"/>
  <c r="Y38" i="1"/>
  <c r="AO39" i="6"/>
  <c r="AN39" i="6" a="1"/>
  <c r="AN39" i="6" s="1"/>
  <c r="AK39" i="6" a="1"/>
  <c r="AK39" i="6" s="1"/>
  <c r="V38" i="6"/>
  <c r="W38" i="6" s="1"/>
  <c r="H41" i="1"/>
  <c r="I41" i="1"/>
  <c r="F12" i="3"/>
  <c r="G11" i="3"/>
  <c r="P39" i="1" l="1"/>
  <c r="Q39" i="1" s="1"/>
  <c r="AL39" i="1"/>
  <c r="R39" i="1" s="1"/>
  <c r="S39" i="1" s="1"/>
  <c r="AK40" i="1" a="1"/>
  <c r="AK40" i="1" s="1"/>
  <c r="AO40" i="1"/>
  <c r="AN40" i="1" a="1"/>
  <c r="AN40" i="1" s="1"/>
  <c r="J41" i="1"/>
  <c r="J41" i="6"/>
  <c r="AL39" i="6"/>
  <c r="R39" i="6" s="1"/>
  <c r="S39" i="6" s="1"/>
  <c r="P39" i="6"/>
  <c r="Q39" i="6" s="1"/>
  <c r="X39" i="1"/>
  <c r="Y39" i="1"/>
  <c r="H11" i="3"/>
  <c r="I42" i="6"/>
  <c r="H42" i="6"/>
  <c r="V39" i="6"/>
  <c r="W39" i="6" s="1"/>
  <c r="X39" i="6"/>
  <c r="Y39" i="6" s="1"/>
  <c r="AO40" i="6"/>
  <c r="AK40" i="6" a="1"/>
  <c r="AK40" i="6" s="1"/>
  <c r="AN40" i="6" a="1"/>
  <c r="AN40" i="6" s="1"/>
  <c r="R38" i="6"/>
  <c r="S38" i="6" s="1"/>
  <c r="H42" i="1"/>
  <c r="I42" i="1"/>
  <c r="F13" i="3"/>
  <c r="G12" i="3"/>
  <c r="P40" i="1" l="1"/>
  <c r="Q40" i="1" s="1"/>
  <c r="AL40" i="1"/>
  <c r="R40" i="1" s="1"/>
  <c r="S40" i="1" s="1"/>
  <c r="AO41" i="6"/>
  <c r="AK41" i="6" a="1"/>
  <c r="AK41" i="6" s="1"/>
  <c r="AN41" i="6" a="1"/>
  <c r="AN41" i="6" s="1"/>
  <c r="AK41" i="1" a="1"/>
  <c r="AK41" i="1" s="1"/>
  <c r="AL41" i="1" s="1"/>
  <c r="AN41" i="1" a="1"/>
  <c r="AN41" i="1" s="1"/>
  <c r="V41" i="1" s="1"/>
  <c r="W41" i="1" s="1"/>
  <c r="AO41" i="1"/>
  <c r="H12" i="3"/>
  <c r="I43" i="6"/>
  <c r="H43" i="6"/>
  <c r="V40" i="6"/>
  <c r="W40" i="6" s="1"/>
  <c r="W40" i="1"/>
  <c r="V40" i="1"/>
  <c r="J42" i="1"/>
  <c r="J42" i="6"/>
  <c r="X40" i="1"/>
  <c r="Y40" i="1"/>
  <c r="AL40" i="6"/>
  <c r="P40" i="6"/>
  <c r="Q40" i="6" s="1"/>
  <c r="X40" i="6"/>
  <c r="Y40" i="6"/>
  <c r="I43" i="1"/>
  <c r="H43" i="1"/>
  <c r="F14" i="3"/>
  <c r="G13" i="3"/>
  <c r="R41" i="1" l="1"/>
  <c r="S41" i="1" s="1"/>
  <c r="J43" i="1"/>
  <c r="J43" i="6"/>
  <c r="AO42" i="6"/>
  <c r="AK42" i="6" a="1"/>
  <c r="AK42" i="6" s="1"/>
  <c r="AN42" i="6" a="1"/>
  <c r="AN42" i="6" s="1"/>
  <c r="AN42" i="1" a="1"/>
  <c r="AN42" i="1" s="1"/>
  <c r="AK42" i="1" a="1"/>
  <c r="AK42" i="1" s="1"/>
  <c r="AL42" i="1" s="1"/>
  <c r="AO42" i="1"/>
  <c r="X42" i="1" s="1"/>
  <c r="Y42" i="1" s="1"/>
  <c r="X41" i="1"/>
  <c r="Y41" i="1"/>
  <c r="P41" i="1"/>
  <c r="Q41" i="1" s="1"/>
  <c r="V41" i="6"/>
  <c r="W41" i="6" s="1"/>
  <c r="AL41" i="6"/>
  <c r="R41" i="6" s="1"/>
  <c r="S41" i="6" s="1"/>
  <c r="P41" i="6"/>
  <c r="Q41" i="6" s="1"/>
  <c r="H13" i="3"/>
  <c r="I44" i="6"/>
  <c r="H44" i="6"/>
  <c r="R40" i="6"/>
  <c r="S40" i="6" s="1"/>
  <c r="Y41" i="6"/>
  <c r="X41" i="6"/>
  <c r="H44" i="1"/>
  <c r="I44" i="1"/>
  <c r="F15" i="3"/>
  <c r="G14" i="3"/>
  <c r="R42" i="1" l="1"/>
  <c r="S42" i="1" s="1"/>
  <c r="P42" i="1"/>
  <c r="Q42" i="1" s="1"/>
  <c r="V42" i="1"/>
  <c r="W42" i="1"/>
  <c r="V42" i="6"/>
  <c r="W42" i="6"/>
  <c r="AL42" i="6"/>
  <c r="P42" i="6"/>
  <c r="Q42" i="6" s="1"/>
  <c r="X42" i="6"/>
  <c r="Y42" i="6" s="1"/>
  <c r="H14" i="3"/>
  <c r="I45" i="6"/>
  <c r="H45" i="6"/>
  <c r="AO43" i="6"/>
  <c r="AK43" i="6" a="1"/>
  <c r="AK43" i="6" s="1"/>
  <c r="AN43" i="6" a="1"/>
  <c r="AN43" i="6" s="1"/>
  <c r="J44" i="1"/>
  <c r="J44" i="6"/>
  <c r="AN43" i="1" a="1"/>
  <c r="AN43" i="1" s="1"/>
  <c r="AK43" i="1" a="1"/>
  <c r="AK43" i="1" s="1"/>
  <c r="AO43" i="1"/>
  <c r="X43" i="1" s="1"/>
  <c r="Y43" i="1" s="1"/>
  <c r="H45" i="1"/>
  <c r="I45" i="1"/>
  <c r="F16" i="3"/>
  <c r="G15" i="3"/>
  <c r="P43" i="1" l="1"/>
  <c r="Q43" i="1" s="1"/>
  <c r="AL43" i="1"/>
  <c r="R43" i="1" s="1"/>
  <c r="S43" i="1" s="1"/>
  <c r="Q43" i="6"/>
  <c r="P43" i="6"/>
  <c r="Y43" i="6"/>
  <c r="X43" i="6"/>
  <c r="R42" i="6"/>
  <c r="S42" i="6"/>
  <c r="J45" i="1"/>
  <c r="J45" i="6"/>
  <c r="AN44" i="6" a="1"/>
  <c r="AN44" i="6" s="1"/>
  <c r="AK44" i="6" a="1"/>
  <c r="AK44" i="6" s="1"/>
  <c r="AO44" i="6"/>
  <c r="V43" i="1"/>
  <c r="W43" i="1"/>
  <c r="H15" i="3"/>
  <c r="H46" i="6"/>
  <c r="I46" i="6"/>
  <c r="AO44" i="1"/>
  <c r="AN44" i="1" a="1"/>
  <c r="AN44" i="1" s="1"/>
  <c r="AK44" i="1" a="1"/>
  <c r="AK44" i="1" s="1"/>
  <c r="V43" i="6"/>
  <c r="W43" i="6"/>
  <c r="I46" i="1"/>
  <c r="H46" i="1"/>
  <c r="F17" i="3"/>
  <c r="G16" i="3"/>
  <c r="P44" i="1" l="1"/>
  <c r="Q44" i="1" s="1"/>
  <c r="AL44" i="1"/>
  <c r="R44" i="1" s="1"/>
  <c r="S44" i="1" s="1"/>
  <c r="V44" i="1"/>
  <c r="W44" i="1"/>
  <c r="AO45" i="6"/>
  <c r="AN45" i="6" a="1"/>
  <c r="AN45" i="6" s="1"/>
  <c r="AK45" i="6" a="1"/>
  <c r="AK45" i="6" s="1"/>
  <c r="AO45" i="1"/>
  <c r="AK45" i="1" a="1"/>
  <c r="AK45" i="1" s="1"/>
  <c r="AN45" i="1" a="1"/>
  <c r="AN45" i="1" s="1"/>
  <c r="V45" i="1" s="1"/>
  <c r="W45" i="1" s="1"/>
  <c r="J46" i="1"/>
  <c r="J46" i="6"/>
  <c r="H16" i="3"/>
  <c r="I47" i="6"/>
  <c r="H47" i="6"/>
  <c r="Y44" i="1"/>
  <c r="X44" i="1"/>
  <c r="X44" i="6"/>
  <c r="Y44" i="6"/>
  <c r="P44" i="6"/>
  <c r="Q44" i="6"/>
  <c r="W44" i="6"/>
  <c r="V44" i="6"/>
  <c r="I47" i="1"/>
  <c r="H47" i="1"/>
  <c r="F18" i="3"/>
  <c r="G17" i="3"/>
  <c r="AL45" i="1" l="1"/>
  <c r="P45" i="1"/>
  <c r="Q45" i="1" s="1"/>
  <c r="X45" i="1"/>
  <c r="Y45" i="1"/>
  <c r="Q45" i="6"/>
  <c r="P45" i="6"/>
  <c r="W45" i="6"/>
  <c r="V45" i="6"/>
  <c r="J47" i="1"/>
  <c r="J47" i="6"/>
  <c r="Y45" i="6"/>
  <c r="X45" i="6"/>
  <c r="AO46" i="6"/>
  <c r="AK46" i="6" a="1"/>
  <c r="AK46" i="6" s="1"/>
  <c r="AN46" i="6" a="1"/>
  <c r="AN46" i="6" s="1"/>
  <c r="H17" i="3"/>
  <c r="I48" i="6"/>
  <c r="H48" i="6"/>
  <c r="AK46" i="1" a="1"/>
  <c r="AK46" i="1" s="1"/>
  <c r="AO46" i="1"/>
  <c r="AN46" i="1" a="1"/>
  <c r="AN46" i="1" s="1"/>
  <c r="H48" i="1"/>
  <c r="I48" i="1"/>
  <c r="F19" i="3"/>
  <c r="G18" i="3"/>
  <c r="P46" i="1" l="1"/>
  <c r="Q46" i="1" s="1"/>
  <c r="AL46" i="1"/>
  <c r="R46" i="1" s="1"/>
  <c r="S46" i="1" s="1"/>
  <c r="J48" i="1"/>
  <c r="J48" i="6"/>
  <c r="V46" i="6"/>
  <c r="W46" i="6"/>
  <c r="H18" i="3"/>
  <c r="I49" i="6"/>
  <c r="H49" i="6"/>
  <c r="Q46" i="6"/>
  <c r="P46" i="6"/>
  <c r="X46" i="6"/>
  <c r="Y46" i="6"/>
  <c r="W46" i="1"/>
  <c r="V46" i="1"/>
  <c r="Y46" i="1"/>
  <c r="X46" i="1"/>
  <c r="AO47" i="6"/>
  <c r="AK47" i="6" a="1"/>
  <c r="AK47" i="6" s="1"/>
  <c r="AN47" i="6" a="1"/>
  <c r="AN47" i="6" s="1"/>
  <c r="AO47" i="1"/>
  <c r="AK47" i="1" a="1"/>
  <c r="AK47" i="1" s="1"/>
  <c r="AN47" i="1" a="1"/>
  <c r="AN47" i="1" s="1"/>
  <c r="R45" i="1"/>
  <c r="S45" i="1"/>
  <c r="H49" i="1"/>
  <c r="I49" i="1"/>
  <c r="F20" i="3"/>
  <c r="G19" i="3"/>
  <c r="P47" i="1" l="1"/>
  <c r="Q47" i="1" s="1"/>
  <c r="AL47" i="1"/>
  <c r="X47" i="6"/>
  <c r="Y47" i="6"/>
  <c r="W47" i="1"/>
  <c r="V47" i="1"/>
  <c r="J49" i="1"/>
  <c r="J49" i="6"/>
  <c r="H19" i="3"/>
  <c r="I50" i="6"/>
  <c r="H50" i="6"/>
  <c r="X47" i="1"/>
  <c r="Y47" i="1"/>
  <c r="W47" i="6"/>
  <c r="V47" i="6"/>
  <c r="AO48" i="6"/>
  <c r="AK48" i="6" a="1"/>
  <c r="AK48" i="6" s="1"/>
  <c r="AN48" i="6" a="1"/>
  <c r="AN48" i="6" s="1"/>
  <c r="Q47" i="6"/>
  <c r="P47" i="6"/>
  <c r="AO48" i="1"/>
  <c r="AK48" i="1" a="1"/>
  <c r="AK48" i="1" s="1"/>
  <c r="AN48" i="1" a="1"/>
  <c r="AN48" i="1" s="1"/>
  <c r="H50" i="1"/>
  <c r="I50" i="1"/>
  <c r="F21" i="3"/>
  <c r="G20" i="3"/>
  <c r="P48" i="1" l="1"/>
  <c r="Q48" i="1" s="1"/>
  <c r="AL48" i="1"/>
  <c r="R47" i="1"/>
  <c r="S47" i="1"/>
  <c r="W48" i="6"/>
  <c r="V48" i="6"/>
  <c r="J50" i="1"/>
  <c r="J50" i="6"/>
  <c r="Y48" i="6"/>
  <c r="X48" i="6"/>
  <c r="AO49" i="6"/>
  <c r="AN49" i="6" a="1"/>
  <c r="AN49" i="6" s="1"/>
  <c r="AK49" i="6" a="1"/>
  <c r="AK49" i="6" s="1"/>
  <c r="AO49" i="1"/>
  <c r="X49" i="1" s="1"/>
  <c r="Y49" i="1" s="1"/>
  <c r="AN49" i="1" a="1"/>
  <c r="AN49" i="1" s="1"/>
  <c r="V49" i="1" s="1"/>
  <c r="W49" i="1" s="1"/>
  <c r="AK49" i="1" a="1"/>
  <c r="AK49" i="1" s="1"/>
  <c r="AL49" i="1" s="1"/>
  <c r="V48" i="1"/>
  <c r="W48" i="1" s="1"/>
  <c r="H20" i="3"/>
  <c r="I51" i="6"/>
  <c r="H51" i="6"/>
  <c r="X48" i="1"/>
  <c r="Y48" i="1"/>
  <c r="P48" i="6"/>
  <c r="Q48" i="6"/>
  <c r="I51" i="1"/>
  <c r="H51" i="1"/>
  <c r="F22" i="3"/>
  <c r="G21" i="3"/>
  <c r="R49" i="1" l="1"/>
  <c r="S49" i="1" s="1"/>
  <c r="R48" i="1"/>
  <c r="S48" i="1" s="1"/>
  <c r="W49" i="6"/>
  <c r="V49" i="6"/>
  <c r="J51" i="1"/>
  <c r="J51" i="6"/>
  <c r="X49" i="6"/>
  <c r="Y49" i="6"/>
  <c r="P49" i="1"/>
  <c r="Q49" i="1" s="1"/>
  <c r="AK50" i="6" a="1"/>
  <c r="AK50" i="6" s="1"/>
  <c r="AO50" i="6"/>
  <c r="AN50" i="6" a="1"/>
  <c r="AN50" i="6" s="1"/>
  <c r="V50" i="6" s="1"/>
  <c r="W50" i="6" s="1"/>
  <c r="AO50" i="1"/>
  <c r="X50" i="1" s="1"/>
  <c r="Y50" i="1" s="1"/>
  <c r="AN50" i="1" a="1"/>
  <c r="AN50" i="1" s="1"/>
  <c r="V50" i="1" s="1"/>
  <c r="W50" i="1" s="1"/>
  <c r="AK50" i="1" a="1"/>
  <c r="AK50" i="1" s="1"/>
  <c r="H21" i="3"/>
  <c r="I52" i="6"/>
  <c r="H52" i="6"/>
  <c r="Q49" i="6"/>
  <c r="P49" i="6"/>
  <c r="H52" i="1"/>
  <c r="I52" i="1"/>
  <c r="F23" i="3"/>
  <c r="G22" i="3"/>
  <c r="P50" i="1" l="1"/>
  <c r="Q50" i="1" s="1"/>
  <c r="AL50" i="1"/>
  <c r="R50" i="1" s="1"/>
  <c r="S50" i="1" s="1"/>
  <c r="J52" i="1"/>
  <c r="J52" i="6"/>
  <c r="H22" i="3"/>
  <c r="I53" i="6"/>
  <c r="H53" i="6"/>
  <c r="AN51" i="6" a="1"/>
  <c r="AN51" i="6" s="1"/>
  <c r="AK51" i="6" a="1"/>
  <c r="AK51" i="6" s="1"/>
  <c r="AO51" i="6"/>
  <c r="Y50" i="6"/>
  <c r="X50" i="6"/>
  <c r="AO51" i="1"/>
  <c r="AK51" i="1" a="1"/>
  <c r="AK51" i="1" s="1"/>
  <c r="AN51" i="1" a="1"/>
  <c r="AN51" i="1" s="1"/>
  <c r="P50" i="6"/>
  <c r="Q50" i="6" s="1"/>
  <c r="AL50" i="6"/>
  <c r="H53" i="1"/>
  <c r="I53" i="1"/>
  <c r="F24" i="3"/>
  <c r="G23" i="3"/>
  <c r="P51" i="1" l="1"/>
  <c r="Q51" i="1" s="1"/>
  <c r="AL51" i="1"/>
  <c r="W51" i="1"/>
  <c r="V51" i="1"/>
  <c r="R50" i="6"/>
  <c r="S50" i="6"/>
  <c r="X51" i="6"/>
  <c r="Y51" i="6"/>
  <c r="J53" i="1"/>
  <c r="J53" i="6"/>
  <c r="P51" i="6"/>
  <c r="Q51" i="6"/>
  <c r="H23" i="3"/>
  <c r="I54" i="6"/>
  <c r="H54" i="6"/>
  <c r="AO52" i="6"/>
  <c r="AN52" i="6" a="1"/>
  <c r="AN52" i="6" s="1"/>
  <c r="AK52" i="6" a="1"/>
  <c r="AK52" i="6" s="1"/>
  <c r="W51" i="6"/>
  <c r="V51" i="6"/>
  <c r="X51" i="1"/>
  <c r="Y51" i="1"/>
  <c r="AK52" i="1" a="1"/>
  <c r="AK52" i="1" s="1"/>
  <c r="AO52" i="1"/>
  <c r="AN52" i="1" a="1"/>
  <c r="AN52" i="1" s="1"/>
  <c r="H54" i="1"/>
  <c r="I54" i="1"/>
  <c r="G24" i="3"/>
  <c r="F25" i="3"/>
  <c r="P52" i="1" l="1"/>
  <c r="Q52" i="1" s="1"/>
  <c r="AL52" i="1"/>
  <c r="R51" i="1"/>
  <c r="S51" i="1" s="1"/>
  <c r="V52" i="6"/>
  <c r="W52" i="6"/>
  <c r="AN53" i="1" a="1"/>
  <c r="AN53" i="1" s="1"/>
  <c r="AO53" i="1"/>
  <c r="AK53" i="1" a="1"/>
  <c r="AK53" i="1" s="1"/>
  <c r="V52" i="1"/>
  <c r="W52" i="1" s="1"/>
  <c r="Y52" i="1"/>
  <c r="X52" i="1"/>
  <c r="Y52" i="6"/>
  <c r="X52" i="6"/>
  <c r="J54" i="1"/>
  <c r="J54" i="6"/>
  <c r="H24" i="3"/>
  <c r="I55" i="6"/>
  <c r="H55" i="6"/>
  <c r="AL52" i="6"/>
  <c r="P52" i="6"/>
  <c r="Q52" i="6" s="1"/>
  <c r="AO53" i="6"/>
  <c r="AK53" i="6" a="1"/>
  <c r="AK53" i="6" s="1"/>
  <c r="AN53" i="6" a="1"/>
  <c r="AN53" i="6" s="1"/>
  <c r="I55" i="1"/>
  <c r="H55" i="1"/>
  <c r="G25" i="3"/>
  <c r="F26" i="3"/>
  <c r="R52" i="1" l="1"/>
  <c r="S52" i="1" s="1"/>
  <c r="P53" i="1"/>
  <c r="Q53" i="1" s="1"/>
  <c r="AL53" i="1"/>
  <c r="R53" i="1" s="1"/>
  <c r="S53" i="1" s="1"/>
  <c r="J55" i="1"/>
  <c r="J55" i="6"/>
  <c r="V53" i="6"/>
  <c r="W53" i="6" s="1"/>
  <c r="AO54" i="6"/>
  <c r="AN54" i="6" a="1"/>
  <c r="AN54" i="6" s="1"/>
  <c r="AK54" i="6" a="1"/>
  <c r="AK54" i="6" s="1"/>
  <c r="AL53" i="6"/>
  <c r="R53" i="6" s="1"/>
  <c r="S53" i="6" s="1"/>
  <c r="P53" i="6"/>
  <c r="Q53" i="6" s="1"/>
  <c r="AN54" i="1" a="1"/>
  <c r="AN54" i="1" s="1"/>
  <c r="AO54" i="1"/>
  <c r="AK54" i="1" a="1"/>
  <c r="AK54" i="1" s="1"/>
  <c r="X53" i="1"/>
  <c r="Y53" i="1"/>
  <c r="V53" i="1"/>
  <c r="W53" i="1" s="1"/>
  <c r="X53" i="6"/>
  <c r="Y53" i="6" s="1"/>
  <c r="H25" i="3"/>
  <c r="H56" i="6"/>
  <c r="I56" i="6"/>
  <c r="R52" i="6"/>
  <c r="S52" i="6" s="1"/>
  <c r="H56" i="1"/>
  <c r="I56" i="1"/>
  <c r="F27" i="3"/>
  <c r="G26" i="3"/>
  <c r="P54" i="1" l="1"/>
  <c r="Q54" i="1" s="1"/>
  <c r="AL54" i="1"/>
  <c r="AL54" i="6"/>
  <c r="R54" i="6" s="1"/>
  <c r="S54" i="6" s="1"/>
  <c r="P54" i="6"/>
  <c r="Q54" i="6" s="1"/>
  <c r="V54" i="6"/>
  <c r="W54" i="6" s="1"/>
  <c r="X54" i="6"/>
  <c r="Y54" i="6" s="1"/>
  <c r="J56" i="1"/>
  <c r="J56" i="6"/>
  <c r="X54" i="1"/>
  <c r="Y54" i="1"/>
  <c r="V54" i="1"/>
  <c r="W54" i="1"/>
  <c r="AO55" i="6"/>
  <c r="AN55" i="6" a="1"/>
  <c r="AN55" i="6" s="1"/>
  <c r="AK55" i="6" a="1"/>
  <c r="AK55" i="6" s="1"/>
  <c r="H26" i="3"/>
  <c r="H57" i="6"/>
  <c r="I57" i="6"/>
  <c r="AN55" i="1" a="1"/>
  <c r="AN55" i="1" s="1"/>
  <c r="V55" i="1" s="1"/>
  <c r="W55" i="1" s="1"/>
  <c r="AO55" i="1"/>
  <c r="AK55" i="1" a="1"/>
  <c r="AK55" i="1" s="1"/>
  <c r="AL55" i="1" s="1"/>
  <c r="H57" i="1"/>
  <c r="I57" i="1"/>
  <c r="G27" i="3"/>
  <c r="F28" i="3"/>
  <c r="R55" i="1" l="1"/>
  <c r="S55" i="1" s="1"/>
  <c r="R54" i="1"/>
  <c r="S54" i="1" s="1"/>
  <c r="J57" i="1"/>
  <c r="J57" i="6"/>
  <c r="AO56" i="6"/>
  <c r="AN56" i="6" a="1"/>
  <c r="AN56" i="6" s="1"/>
  <c r="AK56" i="6" a="1"/>
  <c r="AK56" i="6" s="1"/>
  <c r="AL55" i="6"/>
  <c r="R55" i="6" s="1"/>
  <c r="S55" i="6" s="1"/>
  <c r="P55" i="6"/>
  <c r="Q55" i="6" s="1"/>
  <c r="AN56" i="1" a="1"/>
  <c r="AN56" i="1" s="1"/>
  <c r="AO56" i="1"/>
  <c r="X56" i="1" s="1"/>
  <c r="Y56" i="1" s="1"/>
  <c r="AK56" i="1" a="1"/>
  <c r="AK56" i="1" s="1"/>
  <c r="AL56" i="1" s="1"/>
  <c r="V55" i="6"/>
  <c r="W55" i="6" s="1"/>
  <c r="X55" i="6"/>
  <c r="Y55" i="6" s="1"/>
  <c r="P55" i="1"/>
  <c r="Q55" i="1" s="1"/>
  <c r="X55" i="1"/>
  <c r="Y55" i="1"/>
  <c r="H27" i="3"/>
  <c r="I58" i="6"/>
  <c r="H58" i="6"/>
  <c r="I58" i="1"/>
  <c r="H58" i="1"/>
  <c r="F29" i="3"/>
  <c r="G28" i="3"/>
  <c r="R56" i="1" l="1"/>
  <c r="S56" i="1" s="1"/>
  <c r="V56" i="1"/>
  <c r="W56" i="1"/>
  <c r="AL56" i="6"/>
  <c r="P56" i="6"/>
  <c r="Q56" i="6" s="1"/>
  <c r="W56" i="6"/>
  <c r="V56" i="6"/>
  <c r="J58" i="1"/>
  <c r="J58" i="6"/>
  <c r="X56" i="6"/>
  <c r="Y56" i="6" s="1"/>
  <c r="P56" i="1"/>
  <c r="Q56" i="1" s="1"/>
  <c r="AK57" i="6" a="1"/>
  <c r="AK57" i="6" s="1"/>
  <c r="AO57" i="6"/>
  <c r="AN57" i="6" a="1"/>
  <c r="AN57" i="6" s="1"/>
  <c r="H28" i="3"/>
  <c r="I59" i="6"/>
  <c r="H59" i="6"/>
  <c r="AK57" i="1" a="1"/>
  <c r="AK57" i="1" s="1"/>
  <c r="AN57" i="1" a="1"/>
  <c r="AN57" i="1" s="1"/>
  <c r="AO57" i="1"/>
  <c r="I59" i="1"/>
  <c r="H59" i="1"/>
  <c r="F30" i="3"/>
  <c r="G30" i="3" s="1"/>
  <c r="G29" i="3"/>
  <c r="P57" i="1" l="1"/>
  <c r="Q57" i="1" s="1"/>
  <c r="AL57" i="1"/>
  <c r="R57" i="1" s="1"/>
  <c r="S57" i="1" s="1"/>
  <c r="J59" i="1"/>
  <c r="J59" i="6"/>
  <c r="AN58" i="6" a="1"/>
  <c r="AN58" i="6" s="1"/>
  <c r="AK58" i="6" a="1"/>
  <c r="AK58" i="6" s="1"/>
  <c r="AO58" i="6"/>
  <c r="W57" i="6"/>
  <c r="V57" i="6"/>
  <c r="AK58" i="1" a="1"/>
  <c r="AK58" i="1" s="1"/>
  <c r="AO58" i="1"/>
  <c r="AN58" i="1" a="1"/>
  <c r="AN58" i="1" s="1"/>
  <c r="Y57" i="6"/>
  <c r="X57" i="6"/>
  <c r="Q57" i="6"/>
  <c r="P57" i="6"/>
  <c r="V57" i="1"/>
  <c r="W57" i="1"/>
  <c r="R56" i="6"/>
  <c r="S56" i="6"/>
  <c r="X57" i="1"/>
  <c r="Y57" i="1"/>
  <c r="H29" i="3"/>
  <c r="I60" i="6"/>
  <c r="H60" i="6"/>
  <c r="H30" i="3"/>
  <c r="I61" i="6"/>
  <c r="H61" i="6"/>
  <c r="H60" i="1"/>
  <c r="I60" i="1"/>
  <c r="F31" i="3"/>
  <c r="P58" i="1" l="1"/>
  <c r="Q58" i="1" s="1"/>
  <c r="AL58" i="1"/>
  <c r="J61" i="1"/>
  <c r="J61" i="6"/>
  <c r="J60" i="1"/>
  <c r="J60" i="6"/>
  <c r="X58" i="6"/>
  <c r="Y58" i="6"/>
  <c r="P58" i="6"/>
  <c r="Q58" i="6" s="1"/>
  <c r="AL58" i="6"/>
  <c r="V58" i="6"/>
  <c r="W58" i="6" s="1"/>
  <c r="V58" i="1"/>
  <c r="W58" i="1"/>
  <c r="X58" i="1"/>
  <c r="Y58" i="1"/>
  <c r="AO59" i="6"/>
  <c r="AK59" i="6" a="1"/>
  <c r="AK59" i="6" s="1"/>
  <c r="AN59" i="6" a="1"/>
  <c r="AN59" i="6" s="1"/>
  <c r="AK59" i="1" a="1"/>
  <c r="AK59" i="1" s="1"/>
  <c r="AN59" i="1" a="1"/>
  <c r="AN59" i="1" s="1"/>
  <c r="AO59" i="1"/>
  <c r="H61" i="1"/>
  <c r="I61" i="1"/>
  <c r="F32" i="3"/>
  <c r="G32" i="3" s="1"/>
  <c r="G31" i="3"/>
  <c r="P59" i="1" l="1"/>
  <c r="Q59" i="1" s="1"/>
  <c r="AL59" i="1"/>
  <c r="R59" i="1" s="1"/>
  <c r="S59" i="1" s="1"/>
  <c r="R58" i="1"/>
  <c r="S58" i="1" s="1"/>
  <c r="Y59" i="1"/>
  <c r="X59" i="1"/>
  <c r="H31" i="3"/>
  <c r="H62" i="6"/>
  <c r="I62" i="6"/>
  <c r="H32" i="3"/>
  <c r="I63" i="6"/>
  <c r="H63" i="6"/>
  <c r="R58" i="6"/>
  <c r="S58" i="6"/>
  <c r="AO61" i="1"/>
  <c r="AK61" i="1" a="1"/>
  <c r="AK61" i="1" s="1"/>
  <c r="AN61" i="1" a="1"/>
  <c r="AN61" i="1" s="1"/>
  <c r="V61" i="1" s="1"/>
  <c r="W61" i="1" s="1"/>
  <c r="AL59" i="6"/>
  <c r="R59" i="6" s="1"/>
  <c r="S59" i="6" s="1"/>
  <c r="P59" i="6"/>
  <c r="Q59" i="6" s="1"/>
  <c r="X59" i="6"/>
  <c r="Y59" i="6"/>
  <c r="V59" i="1"/>
  <c r="W59" i="1"/>
  <c r="AO60" i="6"/>
  <c r="AK60" i="6" a="1"/>
  <c r="AK60" i="6" s="1"/>
  <c r="AN60" i="6" a="1"/>
  <c r="AN60" i="6" s="1"/>
  <c r="AN60" i="1" a="1"/>
  <c r="AN60" i="1" s="1"/>
  <c r="AK60" i="1" a="1"/>
  <c r="AK60" i="1" s="1"/>
  <c r="AO60" i="1"/>
  <c r="V59" i="6"/>
  <c r="W59" i="6" s="1"/>
  <c r="AO61" i="6"/>
  <c r="AN61" i="6" a="1"/>
  <c r="AN61" i="6" s="1"/>
  <c r="AK61" i="6" a="1"/>
  <c r="AK61" i="6" s="1"/>
  <c r="H62" i="1"/>
  <c r="I62" i="1"/>
  <c r="I63" i="1"/>
  <c r="H63" i="1"/>
  <c r="P60" i="1" l="1"/>
  <c r="Q60" i="1" s="1"/>
  <c r="AL60" i="1"/>
  <c r="R60" i="1" s="1"/>
  <c r="S60" i="1" s="1"/>
  <c r="V60" i="1"/>
  <c r="W60" i="1"/>
  <c r="AL61" i="6"/>
  <c r="R61" i="6" s="1"/>
  <c r="S61" i="6" s="1"/>
  <c r="P61" i="6"/>
  <c r="Q61" i="6" s="1"/>
  <c r="V60" i="6"/>
  <c r="W60" i="6" s="1"/>
  <c r="J63" i="1"/>
  <c r="J63" i="6"/>
  <c r="AL60" i="6"/>
  <c r="R60" i="6" s="1"/>
  <c r="S60" i="6" s="1"/>
  <c r="P60" i="6"/>
  <c r="Q60" i="6" s="1"/>
  <c r="X61" i="6"/>
  <c r="Y61" i="6" s="1"/>
  <c r="X60" i="6"/>
  <c r="Y60" i="6" s="1"/>
  <c r="AL61" i="1"/>
  <c r="R61" i="1" s="1"/>
  <c r="S61" i="1" s="1"/>
  <c r="P61" i="1"/>
  <c r="Q61" i="1" s="1"/>
  <c r="X61" i="1"/>
  <c r="Y61" i="1"/>
  <c r="J62" i="1"/>
  <c r="J62" i="6"/>
  <c r="W61" i="6"/>
  <c r="V61" i="6"/>
  <c r="X60" i="1"/>
  <c r="Y60" i="1" s="1"/>
  <c r="AO63" i="6" l="1"/>
  <c r="AN63" i="6" a="1"/>
  <c r="AN63" i="6" s="1"/>
  <c r="AK63" i="6" a="1"/>
  <c r="AK63" i="6" s="1"/>
  <c r="L67" i="6"/>
  <c r="J67" i="6"/>
  <c r="AK63" i="1" a="1"/>
  <c r="AK63" i="1" s="1"/>
  <c r="AN63" i="1" a="1"/>
  <c r="AN63" i="1" s="1"/>
  <c r="AO63" i="1"/>
  <c r="X63" i="1" s="1"/>
  <c r="Y63" i="1" s="1"/>
  <c r="AO62" i="6"/>
  <c r="AN62" i="6" a="1"/>
  <c r="AN62" i="6" s="1"/>
  <c r="AK62" i="6" a="1"/>
  <c r="AK62" i="6" s="1"/>
  <c r="J67" i="1"/>
  <c r="L67" i="1"/>
  <c r="AO62" i="1"/>
  <c r="AN62" i="1" a="1"/>
  <c r="AN62" i="1" s="1"/>
  <c r="AK62" i="1" a="1"/>
  <c r="AK62" i="1" s="1"/>
  <c r="AL62" i="1" s="1"/>
  <c r="R62" i="1" s="1"/>
  <c r="S62" i="1" s="1"/>
  <c r="P63" i="1" l="1"/>
  <c r="Q63" i="1" s="1"/>
  <c r="AL63" i="1"/>
  <c r="AL64" i="1" s="1"/>
  <c r="W67" i="1" s="1"/>
  <c r="Y67" i="1" s="1"/>
  <c r="P62" i="1"/>
  <c r="Q62" i="1" s="1"/>
  <c r="AK64" i="1"/>
  <c r="S67" i="1" s="1"/>
  <c r="U67" i="1" s="1"/>
  <c r="W63" i="1"/>
  <c r="V63" i="1"/>
  <c r="AL62" i="6"/>
  <c r="R62" i="6" s="1"/>
  <c r="S62" i="6" s="1"/>
  <c r="P62" i="6"/>
  <c r="Q62" i="6" s="1"/>
  <c r="AO64" i="1"/>
  <c r="L70" i="1" s="1"/>
  <c r="N70" i="1" s="1"/>
  <c r="X62" i="1"/>
  <c r="Y62" i="1"/>
  <c r="AN64" i="1"/>
  <c r="H70" i="1" s="1"/>
  <c r="J70" i="1" s="1"/>
  <c r="V62" i="1"/>
  <c r="W62" i="1" s="1"/>
  <c r="AL63" i="6"/>
  <c r="P63" i="6"/>
  <c r="Q63" i="6" s="1"/>
  <c r="AK64" i="6"/>
  <c r="S67" i="6" s="1"/>
  <c r="U67" i="6" s="1"/>
  <c r="V63" i="6"/>
  <c r="W63" i="6" s="1"/>
  <c r="AN64" i="6"/>
  <c r="H70" i="6" s="1"/>
  <c r="J70" i="6" s="1"/>
  <c r="V62" i="6"/>
  <c r="W62" i="6" s="1"/>
  <c r="X62" i="6"/>
  <c r="Y62" i="6"/>
  <c r="X63" i="6"/>
  <c r="Y63" i="6" s="1"/>
  <c r="AO64" i="6"/>
  <c r="L70" i="6" s="1"/>
  <c r="N70" i="6" s="1"/>
  <c r="R63" i="1" l="1"/>
  <c r="S63" i="1" s="1"/>
  <c r="R63" i="6"/>
  <c r="S63" i="6" s="1"/>
  <c r="AL64" i="6"/>
  <c r="W67" i="6" s="1"/>
  <c r="Y6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<sst xmlns="http://schemas.openxmlformats.org/spreadsheetml/2006/main" count="1013" uniqueCount="830">
  <si>
    <t>①勤怠締め日</t>
    <rPh sb="1" eb="3">
      <t>キンタイ</t>
    </rPh>
    <rPh sb="3" eb="4">
      <t>シ</t>
    </rPh>
    <rPh sb="5" eb="6">
      <t>ビ</t>
    </rPh>
    <phoneticPr fontId="3"/>
  </si>
  <si>
    <t>年</t>
    <rPh sb="0" eb="1">
      <t>ネン</t>
    </rPh>
    <phoneticPr fontId="3"/>
  </si>
  <si>
    <t>月分</t>
    <rPh sb="0" eb="1">
      <t>ガツ</t>
    </rPh>
    <rPh sb="1" eb="2">
      <t>ブン</t>
    </rPh>
    <phoneticPr fontId="3"/>
  </si>
  <si>
    <t>派遣労働者の氏名</t>
  </si>
  <si>
    <t>従事した業務の種類（内容）</t>
  </si>
  <si>
    <t>月</t>
    <rPh sb="0" eb="1">
      <t>ガツ</t>
    </rPh>
    <phoneticPr fontId="3"/>
  </si>
  <si>
    <t>テクノ　太郎</t>
    <rPh sb="4" eb="6">
      <t>タロウ</t>
    </rPh>
    <phoneticPr fontId="3"/>
  </si>
  <si>
    <t>△△部品の設計開発業務</t>
    <phoneticPr fontId="3"/>
  </si>
  <si>
    <t>末</t>
    <rPh sb="0" eb="1">
      <t>マツ</t>
    </rPh>
    <phoneticPr fontId="3"/>
  </si>
  <si>
    <t>日締</t>
    <rPh sb="0" eb="1">
      <t>ニチ</t>
    </rPh>
    <rPh sb="1" eb="2">
      <t>ジ</t>
    </rPh>
    <phoneticPr fontId="3"/>
  </si>
  <si>
    <t>↓</t>
    <phoneticPr fontId="3"/>
  </si>
  <si>
    <t>②派遣元事業所（OSTech拠点）</t>
    <rPh sb="1" eb="4">
      <t>ハケンモト</t>
    </rPh>
    <rPh sb="4" eb="7">
      <t>ジギョウショ</t>
    </rPh>
    <rPh sb="14" eb="16">
      <t>キョテン</t>
    </rPh>
    <phoneticPr fontId="3"/>
  </si>
  <si>
    <t>社員番号</t>
  </si>
  <si>
    <t>東京②</t>
    <rPh sb="0" eb="2">
      <t>トウキョウ</t>
    </rPh>
    <phoneticPr fontId="3"/>
  </si>
  <si>
    <t>派遣労働者が従事する業務に伴う責任の程度</t>
  </si>
  <si>
    <t>労働者派遣法第42条第3項により通知する。</t>
  </si>
  <si>
    <t>③派遣元責任者</t>
    <rPh sb="1" eb="4">
      <t>ハケンモト</t>
    </rPh>
    <rPh sb="4" eb="7">
      <t>セキニンシャ</t>
    </rPh>
    <phoneticPr fontId="3"/>
  </si>
  <si>
    <t>④残業超過</t>
    <phoneticPr fontId="3"/>
  </si>
  <si>
    <t>時間</t>
    <rPh sb="0" eb="2">
      <t>ジカン</t>
    </rPh>
    <phoneticPr fontId="3"/>
  </si>
  <si>
    <t>分</t>
    <rPh sb="0" eb="1">
      <t>フン</t>
    </rPh>
    <phoneticPr fontId="3"/>
  </si>
  <si>
    <t>以降</t>
    <rPh sb="0" eb="2">
      <t>イコウ</t>
    </rPh>
    <phoneticPr fontId="3"/>
  </si>
  <si>
    <t>派遣元名称</t>
    <rPh sb="0" eb="3">
      <t>ハケンモト</t>
    </rPh>
    <rPh sb="3" eb="5">
      <t>メイショウ</t>
    </rPh>
    <phoneticPr fontId="3"/>
  </si>
  <si>
    <t>⑤法定休日</t>
    <rPh sb="1" eb="3">
      <t>ホウテイ</t>
    </rPh>
    <rPh sb="3" eb="5">
      <t>キュウジツ</t>
    </rPh>
    <phoneticPr fontId="3"/>
  </si>
  <si>
    <t>派遣元事業所の名称</t>
    <rPh sb="0" eb="3">
      <t>ハケンモト</t>
    </rPh>
    <rPh sb="3" eb="6">
      <t>ジギョウショ</t>
    </rPh>
    <rPh sb="7" eb="9">
      <t>メイショウ</t>
    </rPh>
    <phoneticPr fontId="3"/>
  </si>
  <si>
    <t>派遣元事業所の所在地</t>
    <rPh sb="0" eb="3">
      <t>ハケンモト</t>
    </rPh>
    <rPh sb="3" eb="6">
      <t>ジギョウショ</t>
    </rPh>
    <rPh sb="7" eb="10">
      <t>ショザイチ</t>
    </rPh>
    <phoneticPr fontId="3"/>
  </si>
  <si>
    <t>派遣元責任者</t>
    <rPh sb="0" eb="3">
      <t>ハケンモト</t>
    </rPh>
    <rPh sb="3" eb="6">
      <t>セキニンシャ</t>
    </rPh>
    <phoneticPr fontId="3"/>
  </si>
  <si>
    <t xml:space="preserve"> 就業日</t>
    <rPh sb="1" eb="4">
      <t>シュウギョウビ</t>
    </rPh>
    <phoneticPr fontId="3"/>
  </si>
  <si>
    <t>始業時刻</t>
    <rPh sb="0" eb="2">
      <t>シギョウ</t>
    </rPh>
    <rPh sb="2" eb="4">
      <t>ジコク</t>
    </rPh>
    <phoneticPr fontId="3"/>
  </si>
  <si>
    <t>終業時刻</t>
    <rPh sb="0" eb="2">
      <t>シュウギョウ</t>
    </rPh>
    <rPh sb="2" eb="4">
      <t>ジコク</t>
    </rPh>
    <phoneticPr fontId="3"/>
  </si>
  <si>
    <t>休憩</t>
    <rPh sb="0" eb="2">
      <t>キュウケイ</t>
    </rPh>
    <phoneticPr fontId="3"/>
  </si>
  <si>
    <t>定時時間</t>
    <rPh sb="0" eb="1">
      <t>テイ</t>
    </rPh>
    <rPh sb="2" eb="4">
      <t>ジカン</t>
    </rPh>
    <phoneticPr fontId="3"/>
  </si>
  <si>
    <t xml:space="preserve"> 時間外時間</t>
    <rPh sb="1" eb="4">
      <t>ジカンガイ</t>
    </rPh>
    <rPh sb="4" eb="6">
      <t>ジカン</t>
    </rPh>
    <phoneticPr fontId="3"/>
  </si>
  <si>
    <t>深夜時間</t>
    <rPh sb="0" eb="2">
      <t>シンヤ</t>
    </rPh>
    <rPh sb="2" eb="4">
      <t>ジカン</t>
    </rPh>
    <phoneticPr fontId="3"/>
  </si>
  <si>
    <t>法定外休出時間</t>
    <rPh sb="0" eb="2">
      <t>ホウテイ</t>
    </rPh>
    <rPh sb="2" eb="3">
      <t>ガイ</t>
    </rPh>
    <rPh sb="3" eb="5">
      <t>キュウシュツ</t>
    </rPh>
    <rPh sb="5" eb="7">
      <t>ジカン</t>
    </rPh>
    <phoneticPr fontId="3"/>
  </si>
  <si>
    <t>法定休出時間</t>
    <rPh sb="0" eb="2">
      <t>ホウテイ</t>
    </rPh>
    <rPh sb="2" eb="4">
      <t>キュウシュツ</t>
    </rPh>
    <rPh sb="4" eb="6">
      <t>ジカン</t>
    </rPh>
    <phoneticPr fontId="3"/>
  </si>
  <si>
    <t>備　考</t>
    <rPh sb="0" eb="1">
      <t>ビ</t>
    </rPh>
    <rPh sb="2" eb="3">
      <t>コウ</t>
    </rPh>
    <phoneticPr fontId="3"/>
  </si>
  <si>
    <t>日</t>
    <rPh sb="0" eb="1">
      <t>ニチ</t>
    </rPh>
    <phoneticPr fontId="3"/>
  </si>
  <si>
    <t>時</t>
    <rPh sb="0" eb="1">
      <t>ジ</t>
    </rPh>
    <phoneticPr fontId="3"/>
  </si>
  <si>
    <t>時間（分）</t>
    <rPh sb="0" eb="2">
      <t>ジカン</t>
    </rPh>
    <rPh sb="3" eb="4">
      <t>フン</t>
    </rPh>
    <phoneticPr fontId="3"/>
  </si>
  <si>
    <t>コロナ感染</t>
    <rPh sb="3" eb="5">
      <t>カンセン</t>
    </rPh>
    <phoneticPr fontId="3"/>
  </si>
  <si>
    <t>出張</t>
    <rPh sb="0" eb="2">
      <t>シュッチョウ</t>
    </rPh>
    <phoneticPr fontId="3"/>
  </si>
  <si>
    <t>出勤日数</t>
    <rPh sb="0" eb="2">
      <t>シュッキン</t>
    </rPh>
    <rPh sb="2" eb="4">
      <t>ニッスウ</t>
    </rPh>
    <phoneticPr fontId="3"/>
  </si>
  <si>
    <t>法定外休出日数</t>
    <rPh sb="0" eb="2">
      <t>ホウテイ</t>
    </rPh>
    <rPh sb="2" eb="3">
      <t>ガイ</t>
    </rPh>
    <rPh sb="3" eb="5">
      <t>キュウシュツ</t>
    </rPh>
    <rPh sb="5" eb="7">
      <t>ニッスウ</t>
    </rPh>
    <phoneticPr fontId="3"/>
  </si>
  <si>
    <t>法定休出日数</t>
    <rPh sb="0" eb="2">
      <t>ホウテイ</t>
    </rPh>
    <rPh sb="2" eb="4">
      <t>キュウシュツ</t>
    </rPh>
    <rPh sb="4" eb="6">
      <t>ニッスウ</t>
    </rPh>
    <phoneticPr fontId="3"/>
  </si>
  <si>
    <t>欠勤日数</t>
    <rPh sb="0" eb="2">
      <t>ケッキン</t>
    </rPh>
    <rPh sb="2" eb="4">
      <t>ニッスウ</t>
    </rPh>
    <phoneticPr fontId="3"/>
  </si>
  <si>
    <t>定時時間</t>
    <rPh sb="0" eb="2">
      <t>テイジ</t>
    </rPh>
    <rPh sb="2" eb="4">
      <t>ジカン</t>
    </rPh>
    <phoneticPr fontId="3"/>
  </si>
  <si>
    <t>時間外時間</t>
    <rPh sb="0" eb="2">
      <t>ジカン</t>
    </rPh>
    <rPh sb="2" eb="3">
      <t>ガイ</t>
    </rPh>
    <rPh sb="3" eb="5">
      <t>ジカン</t>
    </rPh>
    <phoneticPr fontId="3"/>
  </si>
  <si>
    <t>日</t>
    <rPh sb="0" eb="1">
      <t>ヒ</t>
    </rPh>
    <phoneticPr fontId="3"/>
  </si>
  <si>
    <t>指揮命令者
氏名・印</t>
    <rPh sb="0" eb="2">
      <t>シキ</t>
    </rPh>
    <rPh sb="2" eb="4">
      <t>メイレイ</t>
    </rPh>
    <rPh sb="6" eb="8">
      <t>シメイ</t>
    </rPh>
    <rPh sb="9" eb="10">
      <t>イン</t>
    </rPh>
    <phoneticPr fontId="3"/>
  </si>
  <si>
    <t>印</t>
    <rPh sb="0" eb="1">
      <t>イン</t>
    </rPh>
    <phoneticPr fontId="3"/>
  </si>
  <si>
    <t>ご使用前に、以下項目を入力・選択して下さい。</t>
    <rPh sb="1" eb="3">
      <t>シヨウ</t>
    </rPh>
    <rPh sb="3" eb="4">
      <t>マエ</t>
    </rPh>
    <rPh sb="6" eb="8">
      <t>イカ</t>
    </rPh>
    <rPh sb="8" eb="10">
      <t>コウモク</t>
    </rPh>
    <rPh sb="11" eb="13">
      <t>ニュウリョク</t>
    </rPh>
    <rPh sb="14" eb="16">
      <t>センタク</t>
    </rPh>
    <rPh sb="18" eb="19">
      <t>クダ</t>
    </rPh>
    <phoneticPr fontId="3"/>
  </si>
  <si>
    <t>勤怠確認表（個人別）</t>
    <rPh sb="0" eb="2">
      <t>キンタイ</t>
    </rPh>
    <rPh sb="2" eb="4">
      <t>カクニン</t>
    </rPh>
    <rPh sb="4" eb="5">
      <t>ヒョウ</t>
    </rPh>
    <rPh sb="6" eb="8">
      <t>コジン</t>
    </rPh>
    <rPh sb="8" eb="9">
      <t>ベツ</t>
    </rPh>
    <phoneticPr fontId="3"/>
  </si>
  <si>
    <t>～</t>
    <phoneticPr fontId="3"/>
  </si>
  <si>
    <t>曜</t>
    <rPh sb="0" eb="1">
      <t>ヨウ</t>
    </rPh>
    <phoneticPr fontId="3"/>
  </si>
  <si>
    <t>⑥時間計算単位</t>
    <rPh sb="1" eb="3">
      <t>ジカン</t>
    </rPh>
    <rPh sb="3" eb="5">
      <t>ケイサン</t>
    </rPh>
    <rPh sb="5" eb="7">
      <t>タンイ</t>
    </rPh>
    <phoneticPr fontId="3"/>
  </si>
  <si>
    <t>分単位</t>
    <rPh sb="0" eb="1">
      <t>フン</t>
    </rPh>
    <rPh sb="1" eb="3">
      <t>タンイ</t>
    </rPh>
    <phoneticPr fontId="3"/>
  </si>
  <si>
    <t>在宅</t>
    <rPh sb="0" eb="2">
      <t>ザイタク</t>
    </rPh>
    <phoneticPr fontId="3"/>
  </si>
  <si>
    <t>（切捨切上が日ごとか月ごとか）</t>
    <rPh sb="1" eb="3">
      <t>キリス</t>
    </rPh>
    <rPh sb="3" eb="5">
      <t>キリアゲ</t>
    </rPh>
    <rPh sb="6" eb="7">
      <t>ヒ</t>
    </rPh>
    <rPh sb="10" eb="11">
      <t>ツキ</t>
    </rPh>
    <phoneticPr fontId="3"/>
  </si>
  <si>
    <t>曜日</t>
    <rPh sb="0" eb="2">
      <t>ヨウビ</t>
    </rPh>
    <phoneticPr fontId="3"/>
  </si>
  <si>
    <t>総労働時間</t>
    <rPh sb="0" eb="1">
      <t>ソウ</t>
    </rPh>
    <rPh sb="1" eb="3">
      <t>ロウドウ</t>
    </rPh>
    <rPh sb="3" eb="5">
      <t>ジカン</t>
    </rPh>
    <phoneticPr fontId="3"/>
  </si>
  <si>
    <t>定時間</t>
    <rPh sb="0" eb="2">
      <t>テイジ</t>
    </rPh>
    <rPh sb="2" eb="3">
      <t>カン</t>
    </rPh>
    <phoneticPr fontId="3"/>
  </si>
  <si>
    <t>時間外</t>
    <rPh sb="0" eb="3">
      <t>ジカンガイ</t>
    </rPh>
    <phoneticPr fontId="3"/>
  </si>
  <si>
    <t>深夜</t>
    <rPh sb="0" eb="2">
      <t>シンヤ</t>
    </rPh>
    <phoneticPr fontId="3"/>
  </si>
  <si>
    <t>法定外</t>
    <rPh sb="0" eb="2">
      <t>ホウテイ</t>
    </rPh>
    <rPh sb="2" eb="3">
      <t>ガイ</t>
    </rPh>
    <phoneticPr fontId="3"/>
  </si>
  <si>
    <t>法定内</t>
    <rPh sb="0" eb="2">
      <t>ホウテイ</t>
    </rPh>
    <rPh sb="2" eb="3">
      <t>ナイ</t>
    </rPh>
    <phoneticPr fontId="3"/>
  </si>
  <si>
    <t>⑦祝日の扱い</t>
    <phoneticPr fontId="3"/>
  </si>
  <si>
    <t>略称</t>
    <rPh sb="0" eb="2">
      <t>リャクショウ</t>
    </rPh>
    <phoneticPr fontId="3"/>
  </si>
  <si>
    <t>事業所名称</t>
    <rPh sb="0" eb="3">
      <t>ジギョウショ</t>
    </rPh>
    <rPh sb="3" eb="5">
      <t>メイショウ</t>
    </rPh>
    <phoneticPr fontId="3"/>
  </si>
  <si>
    <t>郵便番号</t>
    <rPh sb="0" eb="4">
      <t>ユウビンバンゴウ</t>
    </rPh>
    <phoneticPr fontId="3"/>
  </si>
  <si>
    <t>住所１</t>
    <rPh sb="0" eb="2">
      <t>ジュウショ</t>
    </rPh>
    <phoneticPr fontId="3"/>
  </si>
  <si>
    <t>住所２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</si>
  <si>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</si>
  <si>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FAX</t>
    <phoneticPr fontId="3"/>
  </si>
  <si>
    <t>派遣元責任者１</t>
    <rPh sb="0" eb="3">
      <t>ハケンモト</t>
    </rPh>
    <rPh sb="3" eb="6">
      <t>セキニンシャ</t>
    </rPh>
    <phoneticPr fontId="3"/>
  </si>
  <si>
    <t>派遣元責任者２</t>
    <rPh sb="0" eb="3">
      <t>ハケンモト</t>
    </rPh>
    <rPh sb="3" eb="6">
      <t>セキニンシャ</t>
    </rPh>
    <phoneticPr fontId="3"/>
  </si>
  <si>
    <t>派遣元責任者３</t>
    <rPh sb="0" eb="3">
      <t>ハケンモト</t>
    </rPh>
    <rPh sb="3" eb="6">
      <t>セキニンシャ</t>
    </rPh>
    <phoneticPr fontId="3"/>
  </si>
  <si>
    <t>派遣元責任者４</t>
    <rPh sb="0" eb="3">
      <t>ハケンモト</t>
    </rPh>
    <rPh sb="3" eb="6">
      <t>セキニンシャ</t>
    </rPh>
    <phoneticPr fontId="3"/>
  </si>
  <si>
    <t>派遣元責任者５</t>
    <rPh sb="0" eb="3">
      <t>ハケンモト</t>
    </rPh>
    <rPh sb="3" eb="6">
      <t>セキニンシャ</t>
    </rPh>
    <phoneticPr fontId="3"/>
  </si>
  <si>
    <t>派遣元責任者６</t>
    <rPh sb="0" eb="3">
      <t>ハケンモト</t>
    </rPh>
    <rPh sb="3" eb="6">
      <t>セキニンシャ</t>
    </rPh>
    <phoneticPr fontId="3"/>
  </si>
  <si>
    <t>派遣元責任者７</t>
    <rPh sb="0" eb="3">
      <t>ハケンモト</t>
    </rPh>
    <rPh sb="3" eb="6">
      <t>セキニンシャ</t>
    </rPh>
    <phoneticPr fontId="3"/>
  </si>
  <si>
    <t>派遣元責任者８</t>
    <rPh sb="0" eb="3">
      <t>ハケンモト</t>
    </rPh>
    <rPh sb="3" eb="6">
      <t>セキニンシャ</t>
    </rPh>
    <phoneticPr fontId="3"/>
  </si>
  <si>
    <t>派遣元責任者９</t>
    <rPh sb="0" eb="3">
      <t>ハケンモト</t>
    </rPh>
    <rPh sb="3" eb="6">
      <t>セキニンシャ</t>
    </rPh>
    <phoneticPr fontId="3"/>
  </si>
  <si>
    <t>派遣元責任者１０</t>
    <rPh sb="0" eb="3">
      <t>ハケンモト</t>
    </rPh>
    <rPh sb="3" eb="6">
      <t>セキニンシャ</t>
    </rPh>
    <phoneticPr fontId="3"/>
  </si>
  <si>
    <t>派遣元責任者１１</t>
    <rPh sb="0" eb="3">
      <t>ハケンモト</t>
    </rPh>
    <rPh sb="3" eb="6">
      <t>セキニンシャ</t>
    </rPh>
    <phoneticPr fontId="3"/>
  </si>
  <si>
    <t>派遣元責任者１２</t>
    <rPh sb="0" eb="3">
      <t>ハケンモト</t>
    </rPh>
    <rPh sb="3" eb="6">
      <t>セキニンシャ</t>
    </rPh>
    <phoneticPr fontId="3"/>
  </si>
  <si>
    <t>派遣元責任者１３</t>
    <rPh sb="0" eb="3">
      <t>ハケンモト</t>
    </rPh>
    <rPh sb="3" eb="6">
      <t>セキニンシャ</t>
    </rPh>
    <phoneticPr fontId="3"/>
  </si>
  <si>
    <t>派遣元責任者１４</t>
    <rPh sb="0" eb="3">
      <t>ハケンモト</t>
    </rPh>
    <rPh sb="3" eb="6">
      <t>セキニンシャ</t>
    </rPh>
    <phoneticPr fontId="3"/>
  </si>
  <si>
    <t>派遣元責任者１５</t>
    <rPh sb="0" eb="3">
      <t>ハケンモト</t>
    </rPh>
    <rPh sb="3" eb="6">
      <t>セキニンシャ</t>
    </rPh>
    <phoneticPr fontId="3"/>
  </si>
  <si>
    <t>派遣元責任者１６</t>
    <rPh sb="0" eb="3">
      <t>ハケンモト</t>
    </rPh>
    <rPh sb="3" eb="6">
      <t>セキニンシャ</t>
    </rPh>
    <phoneticPr fontId="3"/>
  </si>
  <si>
    <t>派遣元責任者１７</t>
    <rPh sb="0" eb="3">
      <t>ハケンモト</t>
    </rPh>
    <rPh sb="3" eb="6">
      <t>セキニンシャ</t>
    </rPh>
    <phoneticPr fontId="3"/>
  </si>
  <si>
    <t>派遣元責任者１８</t>
    <rPh sb="0" eb="3">
      <t>ハケンモト</t>
    </rPh>
    <rPh sb="3" eb="6">
      <t>セキニンシャ</t>
    </rPh>
    <phoneticPr fontId="3"/>
  </si>
  <si>
    <t>派遣元責任者１９</t>
    <rPh sb="0" eb="3">
      <t>ハケンモト</t>
    </rPh>
    <rPh sb="3" eb="6">
      <t>セキニンシャ</t>
    </rPh>
    <phoneticPr fontId="3"/>
  </si>
  <si>
    <t>派遣元責任者２０</t>
    <rPh sb="0" eb="3">
      <t>ハケンモト</t>
    </rPh>
    <rPh sb="3" eb="6">
      <t>セキニンシャ</t>
    </rPh>
    <phoneticPr fontId="3"/>
  </si>
  <si>
    <t>派遣元責任者２１</t>
    <rPh sb="0" eb="3">
      <t>ハケンモト</t>
    </rPh>
    <rPh sb="3" eb="6">
      <t>セキニンシャ</t>
    </rPh>
    <phoneticPr fontId="3"/>
  </si>
  <si>
    <t>派遣元責任者２２</t>
    <rPh sb="0" eb="3">
      <t>ハケンモト</t>
    </rPh>
    <rPh sb="3" eb="6">
      <t>セキニンシャ</t>
    </rPh>
    <phoneticPr fontId="3"/>
  </si>
  <si>
    <t>派遣元責任者２３</t>
    <rPh sb="0" eb="3">
      <t>ハケンモト</t>
    </rPh>
    <rPh sb="3" eb="6">
      <t>セキニンシャ</t>
    </rPh>
    <phoneticPr fontId="3"/>
  </si>
  <si>
    <t>派遣元責任者２４</t>
    <rPh sb="0" eb="3">
      <t>ハケンモト</t>
    </rPh>
    <rPh sb="3" eb="6">
      <t>セキニンシャ</t>
    </rPh>
    <phoneticPr fontId="3"/>
  </si>
  <si>
    <t>派遣元責任者２５</t>
    <rPh sb="0" eb="3">
      <t>ハケンモト</t>
    </rPh>
    <rPh sb="3" eb="6">
      <t>セキニンシャ</t>
    </rPh>
    <phoneticPr fontId="3"/>
  </si>
  <si>
    <t>派遣元責任者２６</t>
    <rPh sb="0" eb="3">
      <t>ハケンモト</t>
    </rPh>
    <rPh sb="3" eb="6">
      <t>セキニンシャ</t>
    </rPh>
    <phoneticPr fontId="3"/>
  </si>
  <si>
    <t>派遣元責任者２７</t>
    <rPh sb="0" eb="3">
      <t>ハケンモト</t>
    </rPh>
    <rPh sb="3" eb="6">
      <t>セキニンシャ</t>
    </rPh>
    <phoneticPr fontId="3"/>
  </si>
  <si>
    <t>派遣元責任者２８</t>
    <rPh sb="0" eb="3">
      <t>ハケンモト</t>
    </rPh>
    <rPh sb="3" eb="6">
      <t>セキニンシャ</t>
    </rPh>
    <phoneticPr fontId="3"/>
  </si>
  <si>
    <t>派遣元責任者２９</t>
    <rPh sb="0" eb="3">
      <t>ハケンモト</t>
    </rPh>
    <rPh sb="3" eb="6">
      <t>セキニンシャ</t>
    </rPh>
    <phoneticPr fontId="3"/>
  </si>
  <si>
    <t>派遣元責任者３０</t>
    <rPh sb="0" eb="3">
      <t>ハケンモト</t>
    </rPh>
    <rPh sb="3" eb="6">
      <t>セキニンシャ</t>
    </rPh>
    <phoneticPr fontId="3"/>
  </si>
  <si>
    <t>派遣元責任者３１</t>
    <rPh sb="0" eb="3">
      <t>ハケンモト</t>
    </rPh>
    <rPh sb="3" eb="6">
      <t>セキニンシャ</t>
    </rPh>
    <phoneticPr fontId="3"/>
  </si>
  <si>
    <t>派遣元責任者３２</t>
    <rPh sb="0" eb="3">
      <t>ハケンモト</t>
    </rPh>
    <rPh sb="3" eb="6">
      <t>セキニンシャ</t>
    </rPh>
    <phoneticPr fontId="3"/>
  </si>
  <si>
    <t>派遣元責任者３３</t>
    <rPh sb="0" eb="3">
      <t>ハケンモト</t>
    </rPh>
    <rPh sb="3" eb="6">
      <t>セキニンシャ</t>
    </rPh>
    <phoneticPr fontId="3"/>
  </si>
  <si>
    <t>派遣元責任者３４</t>
    <rPh sb="0" eb="3">
      <t>ハケンモト</t>
    </rPh>
    <rPh sb="3" eb="6">
      <t>セキニンシャ</t>
    </rPh>
    <phoneticPr fontId="3"/>
  </si>
  <si>
    <t>派遣元責任者３５</t>
    <rPh sb="0" eb="3">
      <t>ハケンモト</t>
    </rPh>
    <rPh sb="3" eb="6">
      <t>セキニンシャ</t>
    </rPh>
    <phoneticPr fontId="3"/>
  </si>
  <si>
    <t>派遣元責任者３６</t>
    <rPh sb="0" eb="3">
      <t>ハケンモト</t>
    </rPh>
    <rPh sb="3" eb="6">
      <t>セキニンシャ</t>
    </rPh>
    <phoneticPr fontId="3"/>
  </si>
  <si>
    <t>派遣元責任者３７</t>
    <rPh sb="0" eb="3">
      <t>ハケンモト</t>
    </rPh>
    <rPh sb="3" eb="6">
      <t>セキニンシャ</t>
    </rPh>
    <phoneticPr fontId="3"/>
  </si>
  <si>
    <t>派遣元責任者３８</t>
    <rPh sb="0" eb="3">
      <t>ハケンモト</t>
    </rPh>
    <rPh sb="3" eb="6">
      <t>セキニンシャ</t>
    </rPh>
    <phoneticPr fontId="3"/>
  </si>
  <si>
    <t>派遣元責任者３９</t>
    <rPh sb="0" eb="3">
      <t>ハケンモト</t>
    </rPh>
    <rPh sb="3" eb="6">
      <t>セキニンシャ</t>
    </rPh>
    <phoneticPr fontId="3"/>
  </si>
  <si>
    <t>派遣元責任者４０</t>
    <rPh sb="0" eb="3">
      <t>ハケンモト</t>
    </rPh>
    <rPh sb="3" eb="6">
      <t>セキニンシャ</t>
    </rPh>
    <phoneticPr fontId="3"/>
  </si>
  <si>
    <t>派遣元責任者４１</t>
    <rPh sb="0" eb="3">
      <t>ハケンモト</t>
    </rPh>
    <rPh sb="3" eb="6">
      <t>セキニンシャ</t>
    </rPh>
    <phoneticPr fontId="3"/>
  </si>
  <si>
    <t>派遣元責任者４２</t>
    <rPh sb="0" eb="3">
      <t>ハケンモト</t>
    </rPh>
    <rPh sb="3" eb="6">
      <t>セキニンシャ</t>
    </rPh>
    <phoneticPr fontId="3"/>
  </si>
  <si>
    <t>派遣元責任者４３</t>
    <rPh sb="0" eb="3">
      <t>ハケンモト</t>
    </rPh>
    <rPh sb="3" eb="6">
      <t>セキニンシャ</t>
    </rPh>
    <phoneticPr fontId="3"/>
  </si>
  <si>
    <t>派遣元責任者４４</t>
    <rPh sb="0" eb="3">
      <t>ハケンモト</t>
    </rPh>
    <rPh sb="3" eb="6">
      <t>セキニンシャ</t>
    </rPh>
    <phoneticPr fontId="3"/>
  </si>
  <si>
    <t>派遣元責任者４５</t>
    <rPh sb="0" eb="3">
      <t>ハケンモト</t>
    </rPh>
    <rPh sb="3" eb="6">
      <t>セキニンシャ</t>
    </rPh>
    <phoneticPr fontId="3"/>
  </si>
  <si>
    <t>派遣元責任者４６</t>
    <rPh sb="0" eb="3">
      <t>ハケンモト</t>
    </rPh>
    <rPh sb="3" eb="6">
      <t>セキニンシャ</t>
    </rPh>
    <phoneticPr fontId="3"/>
  </si>
  <si>
    <t>派遣元責任者４７</t>
    <rPh sb="0" eb="3">
      <t>ハケンモト</t>
    </rPh>
    <rPh sb="3" eb="6">
      <t>セキニンシャ</t>
    </rPh>
    <phoneticPr fontId="3"/>
  </si>
  <si>
    <t>派遣元責任者４８</t>
    <rPh sb="0" eb="3">
      <t>ハケンモト</t>
    </rPh>
    <rPh sb="3" eb="6">
      <t>セキニンシャ</t>
    </rPh>
    <phoneticPr fontId="3"/>
  </si>
  <si>
    <t>派遣元責任者４９</t>
    <rPh sb="0" eb="3">
      <t>ハケンモト</t>
    </rPh>
    <rPh sb="3" eb="6">
      <t>セキニンシャ</t>
    </rPh>
    <phoneticPr fontId="3"/>
  </si>
  <si>
    <t>派遣元責任者５０</t>
    <rPh sb="0" eb="3">
      <t>ハケンモト</t>
    </rPh>
    <rPh sb="3" eb="6">
      <t>セキニンシャ</t>
    </rPh>
    <phoneticPr fontId="3"/>
  </si>
  <si>
    <t>派遣元責任者５１</t>
    <rPh sb="0" eb="3">
      <t>ハケンモト</t>
    </rPh>
    <rPh sb="3" eb="6">
      <t>セキニンシャ</t>
    </rPh>
    <phoneticPr fontId="3"/>
  </si>
  <si>
    <t>派遣元責任者５２</t>
    <rPh sb="0" eb="3">
      <t>ハケンモト</t>
    </rPh>
    <rPh sb="3" eb="6">
      <t>セキニンシャ</t>
    </rPh>
    <phoneticPr fontId="3"/>
  </si>
  <si>
    <t>派遣元責任者５３</t>
    <rPh sb="0" eb="3">
      <t>ハケンモト</t>
    </rPh>
    <rPh sb="3" eb="6">
      <t>セキニンシャ</t>
    </rPh>
    <phoneticPr fontId="3"/>
  </si>
  <si>
    <t>派遣元責任者５４</t>
    <rPh sb="0" eb="3">
      <t>ハケンモト</t>
    </rPh>
    <rPh sb="3" eb="6">
      <t>セキニンシャ</t>
    </rPh>
    <phoneticPr fontId="3"/>
  </si>
  <si>
    <t>札幌</t>
    <rPh sb="0" eb="2">
      <t>サッポロ</t>
    </rPh>
    <phoneticPr fontId="3"/>
  </si>
  <si>
    <t>011-206-0362</t>
    <phoneticPr fontId="3"/>
  </si>
  <si>
    <t>仙台</t>
    <rPh sb="0" eb="2">
      <t>センダイ</t>
    </rPh>
    <phoneticPr fontId="3"/>
  </si>
  <si>
    <t>022-226-8422</t>
    <phoneticPr fontId="3"/>
  </si>
  <si>
    <t>022-226-8423</t>
    <phoneticPr fontId="3"/>
  </si>
  <si>
    <t>櫻井　孝治</t>
  </si>
  <si>
    <t>郡山</t>
    <rPh sb="0" eb="2">
      <t>コオリヤマ</t>
    </rPh>
    <phoneticPr fontId="3"/>
  </si>
  <si>
    <t>024-983-9562</t>
  </si>
  <si>
    <t>山形</t>
    <rPh sb="0" eb="2">
      <t>ヤマガタ</t>
    </rPh>
    <phoneticPr fontId="3"/>
  </si>
  <si>
    <t>023-616-3243</t>
    <phoneticPr fontId="3"/>
  </si>
  <si>
    <t>宇都宮</t>
    <rPh sb="0" eb="3">
      <t>ウツノミヤ</t>
    </rPh>
    <phoneticPr fontId="3"/>
  </si>
  <si>
    <t>028-614-1217</t>
  </si>
  <si>
    <t>高崎</t>
    <rPh sb="0" eb="2">
      <t>タカサキ</t>
    </rPh>
    <phoneticPr fontId="3"/>
  </si>
  <si>
    <t>027-320-8288</t>
  </si>
  <si>
    <t>新潟</t>
    <rPh sb="0" eb="2">
      <t>ニイガタ</t>
    </rPh>
    <phoneticPr fontId="3"/>
  </si>
  <si>
    <t>025-384-8796</t>
    <phoneticPr fontId="3"/>
  </si>
  <si>
    <t>松本</t>
    <rPh sb="0" eb="2">
      <t>マツモト</t>
    </rPh>
    <phoneticPr fontId="3"/>
  </si>
  <si>
    <t>0263-88-7682</t>
    <phoneticPr fontId="3"/>
  </si>
  <si>
    <t>水戸</t>
    <rPh sb="0" eb="2">
      <t>ミト</t>
    </rPh>
    <phoneticPr fontId="3"/>
  </si>
  <si>
    <t>029-291-8445</t>
  </si>
  <si>
    <t>つくば</t>
    <phoneticPr fontId="3"/>
  </si>
  <si>
    <t>029-875-6008</t>
    <phoneticPr fontId="3"/>
  </si>
  <si>
    <t>熊谷</t>
    <rPh sb="0" eb="2">
      <t>クマガヤ</t>
    </rPh>
    <phoneticPr fontId="3"/>
  </si>
  <si>
    <t>048-501-8929</t>
    <phoneticPr fontId="3"/>
  </si>
  <si>
    <t>大宮</t>
    <rPh sb="0" eb="2">
      <t>オオミヤ</t>
    </rPh>
    <phoneticPr fontId="3"/>
  </si>
  <si>
    <t>330-0854</t>
  </si>
  <si>
    <t>048-640-1350</t>
    <phoneticPr fontId="3"/>
  </si>
  <si>
    <t>048-640-1351</t>
  </si>
  <si>
    <t>東京①</t>
    <rPh sb="0" eb="2">
      <t>トウキョウ</t>
    </rPh>
    <phoneticPr fontId="3"/>
  </si>
  <si>
    <t>100-0005</t>
  </si>
  <si>
    <t>東京都千代田区丸の内1-8-3</t>
  </si>
  <si>
    <t>03-3286-4223</t>
    <phoneticPr fontId="3"/>
  </si>
  <si>
    <t>川尻　篤史</t>
  </si>
  <si>
    <t>小島　敦</t>
  </si>
  <si>
    <t>萱場　洋</t>
  </si>
  <si>
    <t>齋藤　和弥</t>
  </si>
  <si>
    <t>赤井　博昭</t>
  </si>
  <si>
    <t>立川</t>
    <rPh sb="0" eb="2">
      <t>タチカワ</t>
    </rPh>
    <phoneticPr fontId="3"/>
  </si>
  <si>
    <t>042-512-7668</t>
  </si>
  <si>
    <t>千葉</t>
    <rPh sb="0" eb="2">
      <t>チバ</t>
    </rPh>
    <phoneticPr fontId="3"/>
  </si>
  <si>
    <t>043-246-8885</t>
    <phoneticPr fontId="3"/>
  </si>
  <si>
    <t>千葉S</t>
    <rPh sb="0" eb="2">
      <t>チバ</t>
    </rPh>
    <phoneticPr fontId="3"/>
  </si>
  <si>
    <t>043-239-7158</t>
  </si>
  <si>
    <t>柏</t>
    <rPh sb="0" eb="1">
      <t>カシワ</t>
    </rPh>
    <phoneticPr fontId="3"/>
  </si>
  <si>
    <t>04-7128-4786</t>
  </si>
  <si>
    <t>川崎</t>
    <rPh sb="0" eb="2">
      <t>カワサキ</t>
    </rPh>
    <phoneticPr fontId="3"/>
  </si>
  <si>
    <t>044-201-7406</t>
  </si>
  <si>
    <t>横浜</t>
    <rPh sb="0" eb="2">
      <t>ヨコハマ</t>
    </rPh>
    <phoneticPr fontId="3"/>
  </si>
  <si>
    <t>220-0011</t>
  </si>
  <si>
    <t>045-628-9099</t>
  </si>
  <si>
    <t>厚木</t>
    <rPh sb="0" eb="2">
      <t>アツギ</t>
    </rPh>
    <phoneticPr fontId="3"/>
  </si>
  <si>
    <t>046-233-7771</t>
    <phoneticPr fontId="3"/>
  </si>
  <si>
    <t>富山</t>
    <rPh sb="0" eb="2">
      <t>トヤマ</t>
    </rPh>
    <phoneticPr fontId="3"/>
  </si>
  <si>
    <t>076-411-9471</t>
  </si>
  <si>
    <t>金沢</t>
    <rPh sb="0" eb="2">
      <t>カナザワ</t>
    </rPh>
    <phoneticPr fontId="3"/>
  </si>
  <si>
    <t>076-208-5031</t>
    <phoneticPr fontId="3"/>
  </si>
  <si>
    <t>静岡</t>
    <rPh sb="0" eb="2">
      <t>シズオカ</t>
    </rPh>
    <phoneticPr fontId="3"/>
  </si>
  <si>
    <t>054-204-4778</t>
    <phoneticPr fontId="3"/>
  </si>
  <si>
    <t>浜松</t>
    <rPh sb="0" eb="2">
      <t>ハママツ</t>
    </rPh>
    <phoneticPr fontId="3"/>
  </si>
  <si>
    <t>053-459-0557</t>
  </si>
  <si>
    <t>刈谷</t>
    <rPh sb="0" eb="2">
      <t>カリヤ</t>
    </rPh>
    <phoneticPr fontId="3"/>
  </si>
  <si>
    <t>0566-63-5860</t>
  </si>
  <si>
    <t>森田　智之</t>
  </si>
  <si>
    <t>名古屋</t>
    <rPh sb="0" eb="3">
      <t>ナゴヤ</t>
    </rPh>
    <phoneticPr fontId="3"/>
  </si>
  <si>
    <t>052-485-6222</t>
    <phoneticPr fontId="3"/>
  </si>
  <si>
    <t>052-485-6223</t>
    <phoneticPr fontId="3"/>
  </si>
  <si>
    <t>廣瀬　勇也</t>
  </si>
  <si>
    <t>酒井　康平</t>
  </si>
  <si>
    <t>豊橋</t>
    <rPh sb="0" eb="2">
      <t>トヨハシ</t>
    </rPh>
    <phoneticPr fontId="3"/>
  </si>
  <si>
    <t>0532-35-7323</t>
  </si>
  <si>
    <t>四日市</t>
    <rPh sb="0" eb="3">
      <t>ヨッカイチ</t>
    </rPh>
    <phoneticPr fontId="3"/>
  </si>
  <si>
    <t>059-327-6156</t>
    <phoneticPr fontId="3"/>
  </si>
  <si>
    <t>佐藤　勝俊</t>
  </si>
  <si>
    <t>豊田</t>
    <rPh sb="0" eb="2">
      <t>トヨタ</t>
    </rPh>
    <phoneticPr fontId="3"/>
  </si>
  <si>
    <t>0565-35-7150</t>
    <phoneticPr fontId="3"/>
  </si>
  <si>
    <t>京都</t>
    <rPh sb="0" eb="2">
      <t>キョウト</t>
    </rPh>
    <phoneticPr fontId="3"/>
  </si>
  <si>
    <t>075-253-0276</t>
  </si>
  <si>
    <t>草津</t>
    <rPh sb="0" eb="2">
      <t>クサツ</t>
    </rPh>
    <phoneticPr fontId="3"/>
  </si>
  <si>
    <t>077-599-1576</t>
  </si>
  <si>
    <t>大阪</t>
    <rPh sb="0" eb="2">
      <t>オオサカ</t>
    </rPh>
    <phoneticPr fontId="3"/>
  </si>
  <si>
    <t>530-0001</t>
  </si>
  <si>
    <t>06-6452-0006</t>
  </si>
  <si>
    <t>関西開発S</t>
    <rPh sb="0" eb="2">
      <t>カンサイ</t>
    </rPh>
    <rPh sb="2" eb="4">
      <t>カイハツ</t>
    </rPh>
    <phoneticPr fontId="3"/>
  </si>
  <si>
    <t>06-6195-7083</t>
  </si>
  <si>
    <t>堺</t>
    <rPh sb="0" eb="1">
      <t>サカイ</t>
    </rPh>
    <phoneticPr fontId="3"/>
  </si>
  <si>
    <t>072-225-4128</t>
  </si>
  <si>
    <t>神戸</t>
    <rPh sb="0" eb="2">
      <t>コウベ</t>
    </rPh>
    <phoneticPr fontId="3"/>
  </si>
  <si>
    <t>078-806-8417</t>
    <phoneticPr fontId="3"/>
  </si>
  <si>
    <t>姫路</t>
    <rPh sb="0" eb="2">
      <t>ヒメジ</t>
    </rPh>
    <phoneticPr fontId="3"/>
  </si>
  <si>
    <t>079-287-6005</t>
    <phoneticPr fontId="3"/>
  </si>
  <si>
    <t>広島</t>
    <rPh sb="0" eb="2">
      <t>ヒロシマ</t>
    </rPh>
    <phoneticPr fontId="3"/>
  </si>
  <si>
    <t>730-0051</t>
  </si>
  <si>
    <t>082-545-3339</t>
  </si>
  <si>
    <t>森本　純基</t>
  </si>
  <si>
    <t>岡山</t>
    <rPh sb="0" eb="2">
      <t>オカヤマ</t>
    </rPh>
    <phoneticPr fontId="3"/>
  </si>
  <si>
    <t>086-201-0877</t>
  </si>
  <si>
    <t>松山</t>
    <rPh sb="0" eb="2">
      <t>マツヤマ</t>
    </rPh>
    <phoneticPr fontId="3"/>
  </si>
  <si>
    <t>089-993-6372</t>
    <phoneticPr fontId="3"/>
  </si>
  <si>
    <t>高松</t>
    <rPh sb="0" eb="2">
      <t>タカマツ</t>
    </rPh>
    <phoneticPr fontId="3"/>
  </si>
  <si>
    <t>087-813-1279</t>
  </si>
  <si>
    <t>福岡</t>
    <rPh sb="0" eb="2">
      <t>フクオカ</t>
    </rPh>
    <phoneticPr fontId="3"/>
  </si>
  <si>
    <t>092-737-8421</t>
    <phoneticPr fontId="3"/>
  </si>
  <si>
    <t>北九州</t>
    <rPh sb="0" eb="3">
      <t>キタキュウシュウ</t>
    </rPh>
    <phoneticPr fontId="3"/>
  </si>
  <si>
    <t>093-953-7035</t>
  </si>
  <si>
    <t>熊本</t>
    <rPh sb="0" eb="2">
      <t>クマモト</t>
    </rPh>
    <phoneticPr fontId="3"/>
  </si>
  <si>
    <t>096-211-0682</t>
  </si>
  <si>
    <t>長崎</t>
    <rPh sb="0" eb="2">
      <t>ナガサキ</t>
    </rPh>
    <phoneticPr fontId="3"/>
  </si>
  <si>
    <t>095-895-9224</t>
  </si>
  <si>
    <t>大分</t>
    <rPh sb="0" eb="2">
      <t>オオイタ</t>
    </rPh>
    <phoneticPr fontId="3"/>
  </si>
  <si>
    <t>097-529-5803</t>
  </si>
  <si>
    <t>締め日リスト</t>
    <rPh sb="0" eb="1">
      <t>シ</t>
    </rPh>
    <rPh sb="2" eb="3">
      <t>ビ</t>
    </rPh>
    <phoneticPr fontId="3"/>
  </si>
  <si>
    <t>開始日</t>
    <rPh sb="0" eb="3">
      <t>カイシビ</t>
    </rPh>
    <phoneticPr fontId="3"/>
  </si>
  <si>
    <t>開始日から31日</t>
    <rPh sb="0" eb="3">
      <t>カイシビ</t>
    </rPh>
    <rPh sb="7" eb="8">
      <t>ニチ</t>
    </rPh>
    <phoneticPr fontId="3"/>
  </si>
  <si>
    <t>対象日</t>
    <rPh sb="0" eb="2">
      <t>タイショウ</t>
    </rPh>
    <rPh sb="2" eb="3">
      <t>ビ</t>
    </rPh>
    <phoneticPr fontId="3"/>
  </si>
  <si>
    <t>派遣元責任者リスト</t>
    <rPh sb="0" eb="3">
      <t>ハケンモト</t>
    </rPh>
    <rPh sb="3" eb="6">
      <t>セキニンシャ</t>
    </rPh>
    <phoneticPr fontId="3"/>
  </si>
  <si>
    <t>祝日</t>
    <rPh sb="0" eb="2">
      <t>シュクジツ</t>
    </rPh>
    <phoneticPr fontId="3"/>
  </si>
  <si>
    <t>振替休日</t>
    <rPh sb="0" eb="4">
      <t>フリカエキュウジツ</t>
    </rPh>
    <phoneticPr fontId="3"/>
  </si>
  <si>
    <t>締め日</t>
    <rPh sb="0" eb="1">
      <t>シ</t>
    </rPh>
    <rPh sb="2" eb="3">
      <t>ビ</t>
    </rPh>
    <phoneticPr fontId="3"/>
  </si>
  <si>
    <t>元日</t>
  </si>
  <si>
    <t>成人の日</t>
  </si>
  <si>
    <t>1月の第2月曜日</t>
  </si>
  <si>
    <t>建国記念の日</t>
  </si>
  <si>
    <t>政令で定める日</t>
  </si>
  <si>
    <t>天皇誕生日</t>
  </si>
  <si>
    <t>令和天皇誕生日</t>
    <rPh sb="0" eb="2">
      <t>レイワ</t>
    </rPh>
    <rPh sb="2" eb="4">
      <t>テンノウ</t>
    </rPh>
    <rPh sb="4" eb="7">
      <t>タンジョウビ</t>
    </rPh>
    <phoneticPr fontId="3"/>
  </si>
  <si>
    <t>春分の日</t>
  </si>
  <si>
    <t>昭和の日</t>
  </si>
  <si>
    <t>憲法記念日</t>
  </si>
  <si>
    <t>みどりの日</t>
  </si>
  <si>
    <t>こどもの日</t>
  </si>
  <si>
    <t>海の日</t>
  </si>
  <si>
    <t>7月の第3月曜日</t>
  </si>
  <si>
    <t>山の日</t>
  </si>
  <si>
    <t>敬老の日</t>
  </si>
  <si>
    <t>9月の第3月曜日</t>
  </si>
  <si>
    <t>秋分の日</t>
  </si>
  <si>
    <t>スポーツの日</t>
  </si>
  <si>
    <t>10月の第2月曜日</t>
  </si>
  <si>
    <t>文化の日</t>
  </si>
  <si>
    <t>勤労感謝の日</t>
  </si>
  <si>
    <t>派遣先の組織単位名称</t>
    <phoneticPr fontId="3"/>
  </si>
  <si>
    <t>派遣先責任者</t>
    <phoneticPr fontId="3"/>
  </si>
  <si>
    <t>派遣先の就業場所</t>
    <rPh sb="0" eb="1">
      <t>ハ</t>
    </rPh>
    <rPh sb="1" eb="2">
      <t>ケン</t>
    </rPh>
    <rPh sb="2" eb="3">
      <t>サキ</t>
    </rPh>
    <rPh sb="4" eb="5">
      <t>シュウ</t>
    </rPh>
    <rPh sb="5" eb="6">
      <t>ギョウ</t>
    </rPh>
    <rPh sb="6" eb="7">
      <t>バ</t>
    </rPh>
    <rPh sb="7" eb="8">
      <t>ショ</t>
    </rPh>
    <phoneticPr fontId="3"/>
  </si>
  <si>
    <t>派遣先事業所の所在地</t>
    <phoneticPr fontId="3"/>
  </si>
  <si>
    <t>浜松アクトタワー16階</t>
  </si>
  <si>
    <t>名古屋第１</t>
    <rPh sb="0" eb="3">
      <t>ナゴヤ</t>
    </rPh>
    <rPh sb="3" eb="4">
      <t>ダイ</t>
    </rPh>
    <phoneticPr fontId="3"/>
  </si>
  <si>
    <t>派遣元責任者５５</t>
    <rPh sb="0" eb="3">
      <t>ハケンモト</t>
    </rPh>
    <rPh sb="3" eb="6">
      <t>セキニンシャ</t>
    </rPh>
    <phoneticPr fontId="3"/>
  </si>
  <si>
    <t>派遣元責任者５６</t>
    <rPh sb="0" eb="3">
      <t>ハケンモト</t>
    </rPh>
    <rPh sb="3" eb="6">
      <t>セキニンシャ</t>
    </rPh>
    <phoneticPr fontId="3"/>
  </si>
  <si>
    <t>派遣元責任者５７</t>
    <rPh sb="0" eb="3">
      <t>ハケンモト</t>
    </rPh>
    <rPh sb="3" eb="6">
      <t>セキニンシャ</t>
    </rPh>
    <phoneticPr fontId="3"/>
  </si>
  <si>
    <t>派遣元責任者５８</t>
    <rPh sb="0" eb="3">
      <t>ハケンモト</t>
    </rPh>
    <rPh sb="3" eb="6">
      <t>セキニンシャ</t>
    </rPh>
    <phoneticPr fontId="3"/>
  </si>
  <si>
    <t>派遣元責任者５９</t>
    <rPh sb="0" eb="3">
      <t>ハケンモト</t>
    </rPh>
    <rPh sb="3" eb="6">
      <t>セキニンシャ</t>
    </rPh>
    <phoneticPr fontId="3"/>
  </si>
  <si>
    <t>派遣元責任者６０</t>
    <rPh sb="0" eb="3">
      <t>ハケンモト</t>
    </rPh>
    <rPh sb="3" eb="6">
      <t>セキニンシャ</t>
    </rPh>
    <phoneticPr fontId="3"/>
  </si>
  <si>
    <t>派遣元責任者６１</t>
    <rPh sb="0" eb="3">
      <t>ハケンモト</t>
    </rPh>
    <rPh sb="3" eb="6">
      <t>セキニンシャ</t>
    </rPh>
    <phoneticPr fontId="3"/>
  </si>
  <si>
    <t>派遣元責任者６２</t>
    <rPh sb="0" eb="3">
      <t>ハケンモト</t>
    </rPh>
    <rPh sb="3" eb="6">
      <t>セキニンシャ</t>
    </rPh>
    <phoneticPr fontId="3"/>
  </si>
  <si>
    <t>派遣元責任者６３</t>
    <rPh sb="0" eb="3">
      <t>ハケンモト</t>
    </rPh>
    <rPh sb="3" eb="6">
      <t>セキニンシャ</t>
    </rPh>
    <phoneticPr fontId="3"/>
  </si>
  <si>
    <t>派遣元責任者６４</t>
    <rPh sb="0" eb="3">
      <t>ハケンモト</t>
    </rPh>
    <rPh sb="3" eb="6">
      <t>セキニンシャ</t>
    </rPh>
    <phoneticPr fontId="3"/>
  </si>
  <si>
    <t>060-0005</t>
  </si>
  <si>
    <t>北海道札幌市中央区北5条西2丁目5</t>
  </si>
  <si>
    <t>JRタワーオフィスプラザさっぽろ19F</t>
  </si>
  <si>
    <t>011-206-0361</t>
  </si>
  <si>
    <t>980-0021</t>
  </si>
  <si>
    <t>宮城県仙台市青葉区中央一丁目2番3号</t>
  </si>
  <si>
    <t>仙台マークワン15F　1508号室</t>
  </si>
  <si>
    <t>963-8002</t>
  </si>
  <si>
    <t>福島県郡山市駅前1-15-6　</t>
    <rPh sb="0" eb="3">
      <t>フクシマケン</t>
    </rPh>
    <rPh sb="3" eb="6">
      <t>コオリヤマシ</t>
    </rPh>
    <rPh sb="6" eb="8">
      <t>エキマエ</t>
    </rPh>
    <phoneticPr fontId="12"/>
  </si>
  <si>
    <t>明治安田生命郡山ビル4階</t>
    <rPh sb="0" eb="2">
      <t>メイジ</t>
    </rPh>
    <rPh sb="2" eb="4">
      <t>ヤスダ</t>
    </rPh>
    <rPh sb="4" eb="6">
      <t>セイメイ</t>
    </rPh>
    <rPh sb="6" eb="8">
      <t>コオリヤマ</t>
    </rPh>
    <rPh sb="11" eb="12">
      <t>カイ</t>
    </rPh>
    <phoneticPr fontId="12"/>
  </si>
  <si>
    <t>024-983-9561</t>
  </si>
  <si>
    <t>990-0031</t>
  </si>
  <si>
    <t>山形県山形市十日町1-3-29　</t>
  </si>
  <si>
    <t>山形十日町ビル3F</t>
  </si>
  <si>
    <t>023-616-3242</t>
  </si>
  <si>
    <t>321-0953</t>
  </si>
  <si>
    <t>栃木県宇都宮市東宿郷二丁目2番1号</t>
    <rPh sb="10" eb="13">
      <t>2チョウメ</t>
    </rPh>
    <rPh sb="14" eb="15">
      <t>バン</t>
    </rPh>
    <rPh sb="16" eb="17">
      <t>ゴウ</t>
    </rPh>
    <phoneticPr fontId="12"/>
  </si>
  <si>
    <t>ビッグ・ビー　スクエア2階</t>
    <rPh sb="12" eb="13">
      <t>カイ</t>
    </rPh>
    <phoneticPr fontId="12"/>
  </si>
  <si>
    <t>028-614-1216</t>
  </si>
  <si>
    <t>370-0841</t>
  </si>
  <si>
    <t>群馬県高崎市栄町4番11号　</t>
    <rPh sb="9" eb="10">
      <t>バン</t>
    </rPh>
    <rPh sb="12" eb="13">
      <t>ゴウ</t>
    </rPh>
    <phoneticPr fontId="12"/>
  </si>
  <si>
    <t>原地所第2ビル4階</t>
  </si>
  <si>
    <t>027‐320-8287</t>
  </si>
  <si>
    <t>950-0087</t>
  </si>
  <si>
    <t>新潟県新潟市中央区東大通1丁目2番23号</t>
  </si>
  <si>
    <t>北陸ビル7階</t>
  </si>
  <si>
    <t>025-384-8795</t>
  </si>
  <si>
    <t>390-0841</t>
  </si>
  <si>
    <t>長野県松本市渚3-10-15　</t>
  </si>
  <si>
    <t>第3MATビル3階</t>
  </si>
  <si>
    <t>0263-88-7681</t>
  </si>
  <si>
    <t>310-0803</t>
  </si>
  <si>
    <t>茨城県水戸市城南2丁目1番20号　</t>
    <rPh sb="0" eb="3">
      <t>イバラキケン</t>
    </rPh>
    <rPh sb="3" eb="6">
      <t>ミトシ</t>
    </rPh>
    <rPh sb="6" eb="8">
      <t>ジョウナン</t>
    </rPh>
    <rPh sb="9" eb="11">
      <t>チョウメ</t>
    </rPh>
    <rPh sb="12" eb="13">
      <t>バン</t>
    </rPh>
    <rPh sb="15" eb="16">
      <t>ゴウ</t>
    </rPh>
    <phoneticPr fontId="12"/>
  </si>
  <si>
    <t>井門水戸ビル2階</t>
    <rPh sb="0" eb="2">
      <t>イモン</t>
    </rPh>
    <rPh sb="2" eb="4">
      <t>ミト</t>
    </rPh>
    <rPh sb="7" eb="8">
      <t>カイ</t>
    </rPh>
    <phoneticPr fontId="12"/>
  </si>
  <si>
    <t>029-291-8444</t>
  </si>
  <si>
    <t xml:space="preserve"> 305-0031</t>
  </si>
  <si>
    <t>茨城県つくば市吾妻一丁目10番1</t>
  </si>
  <si>
    <t>つくばセンタービル　2階</t>
  </si>
  <si>
    <t>029-875-6001</t>
  </si>
  <si>
    <t>360-0037</t>
  </si>
  <si>
    <t>埼玉県熊谷市筑波2－15　</t>
    <rPh sb="0" eb="3">
      <t>サイタマケン</t>
    </rPh>
    <rPh sb="3" eb="6">
      <t>クマガヤシ</t>
    </rPh>
    <rPh sb="6" eb="8">
      <t>ツクバ</t>
    </rPh>
    <phoneticPr fontId="12"/>
  </si>
  <si>
    <t>大樹生命熊谷ビル9階</t>
    <rPh sb="0" eb="2">
      <t>タイジュ</t>
    </rPh>
    <rPh sb="2" eb="4">
      <t>セイメイ</t>
    </rPh>
    <rPh sb="4" eb="6">
      <t>クマガヤ</t>
    </rPh>
    <rPh sb="9" eb="10">
      <t>カイ</t>
    </rPh>
    <phoneticPr fontId="12"/>
  </si>
  <si>
    <t>048-501-8919</t>
  </si>
  <si>
    <t>埼玉県さいたま市大宮区桜木町1-11-20　</t>
  </si>
  <si>
    <t>大宮ＪＰビルディング3F</t>
  </si>
  <si>
    <t>丸の内トラストタワー本館16階</t>
  </si>
  <si>
    <t>03-3286-4222</t>
  </si>
  <si>
    <t>104-0061</t>
  </si>
  <si>
    <t>東京都中央区銀座六丁目17番1号</t>
    <rPh sb="6" eb="8">
      <t>ギンザ</t>
    </rPh>
    <rPh sb="8" eb="11">
      <t>6チョウメ</t>
    </rPh>
    <rPh sb="13" eb="14">
      <t>バン</t>
    </rPh>
    <rPh sb="15" eb="16">
      <t>ゴウ</t>
    </rPh>
    <phoneticPr fontId="12"/>
  </si>
  <si>
    <t>銀座6丁目－SQUARE5階・6階</t>
    <rPh sb="0" eb="2">
      <t>ギンザ</t>
    </rPh>
    <rPh sb="3" eb="5">
      <t>チョウメ</t>
    </rPh>
    <rPh sb="13" eb="14">
      <t>カイ</t>
    </rPh>
    <rPh sb="16" eb="17">
      <t>カイ</t>
    </rPh>
    <phoneticPr fontId="12"/>
  </si>
  <si>
    <t>03‐6281‐5748</t>
  </si>
  <si>
    <t>三浦　直樹</t>
  </si>
  <si>
    <t>松本　則子</t>
  </si>
  <si>
    <t>日野　昂博</t>
  </si>
  <si>
    <t>松﨑　裕亮</t>
  </si>
  <si>
    <t>042-512-7778</t>
  </si>
  <si>
    <t xml:space="preserve"> 260-0028</t>
  </si>
  <si>
    <t>千葉県千葉市中央区新町1000番地</t>
  </si>
  <si>
    <t>センシティビルディング16階</t>
  </si>
  <si>
    <t>043-246-8880</t>
  </si>
  <si>
    <t>260-0028</t>
  </si>
  <si>
    <t>千葉県千葉市中央区新町3番地13　</t>
  </si>
  <si>
    <t>日本生命千葉駅前ビル5階</t>
    <rPh sb="0" eb="2">
      <t>ニホン</t>
    </rPh>
    <rPh sb="2" eb="4">
      <t>セイメイ</t>
    </rPh>
    <rPh sb="4" eb="6">
      <t>チバ</t>
    </rPh>
    <rPh sb="6" eb="7">
      <t>エキ</t>
    </rPh>
    <rPh sb="7" eb="8">
      <t>マエ</t>
    </rPh>
    <rPh sb="11" eb="12">
      <t>カイ</t>
    </rPh>
    <phoneticPr fontId="12"/>
  </si>
  <si>
    <t>043-239-7157</t>
  </si>
  <si>
    <t>277-0021　</t>
  </si>
  <si>
    <t>千葉県柏市中央町3-2　</t>
  </si>
  <si>
    <t>TLR柏ビル4階</t>
  </si>
  <si>
    <t>04‐7128‐4785</t>
  </si>
  <si>
    <t>210-0007</t>
  </si>
  <si>
    <t>神奈川県川崎市川崎区駅前本町10-5</t>
    <rPh sb="0" eb="4">
      <t>カナガワケン</t>
    </rPh>
    <rPh sb="4" eb="7">
      <t>カワサキシ</t>
    </rPh>
    <rPh sb="7" eb="9">
      <t>カワサキ</t>
    </rPh>
    <rPh sb="9" eb="10">
      <t>ク</t>
    </rPh>
    <rPh sb="10" eb="12">
      <t>エキマエ</t>
    </rPh>
    <rPh sb="12" eb="14">
      <t>ホンマチ</t>
    </rPh>
    <phoneticPr fontId="12"/>
  </si>
  <si>
    <t>クリエ川崎10階</t>
    <rPh sb="3" eb="5">
      <t>カワサキ</t>
    </rPh>
    <rPh sb="7" eb="8">
      <t>カイ</t>
    </rPh>
    <phoneticPr fontId="12"/>
  </si>
  <si>
    <t>044-201-7405</t>
  </si>
  <si>
    <t>神奈川県横浜市西区高島2-19-12</t>
  </si>
  <si>
    <t>横浜スカイビル20階・24階</t>
    <rPh sb="0" eb="2">
      <t>ヨコハマ</t>
    </rPh>
    <phoneticPr fontId="12"/>
  </si>
  <si>
    <t>045-628-9090</t>
  </si>
  <si>
    <t>243-0438</t>
  </si>
  <si>
    <t>神奈川県海老名市めぐみ町2番2号</t>
  </si>
  <si>
    <t>ViNA GARDENS OFFICE11階</t>
  </si>
  <si>
    <t>046-205-4552</t>
  </si>
  <si>
    <t>渡辺　雄大</t>
  </si>
  <si>
    <t>930-0008</t>
  </si>
  <si>
    <t>富山県富山市神通本町一丁目１番19号</t>
    <rPh sb="0" eb="3">
      <t>トヤマケン</t>
    </rPh>
    <rPh sb="3" eb="6">
      <t>トヤマシ</t>
    </rPh>
    <rPh sb="6" eb="8">
      <t>ジンツウ</t>
    </rPh>
    <rPh sb="8" eb="10">
      <t>ホンマチ</t>
    </rPh>
    <rPh sb="10" eb="13">
      <t>１チョウメ</t>
    </rPh>
    <rPh sb="14" eb="15">
      <t>バン</t>
    </rPh>
    <rPh sb="17" eb="18">
      <t>ゴウ</t>
    </rPh>
    <phoneticPr fontId="12"/>
  </si>
  <si>
    <t>いちご富山駅西ビル1階</t>
    <rPh sb="3" eb="5">
      <t>トヤマ</t>
    </rPh>
    <rPh sb="5" eb="6">
      <t>エキ</t>
    </rPh>
    <rPh sb="6" eb="7">
      <t>ニシ</t>
    </rPh>
    <rPh sb="10" eb="11">
      <t>カイ</t>
    </rPh>
    <phoneticPr fontId="12"/>
  </si>
  <si>
    <t>076-411-9470</t>
  </si>
  <si>
    <t>920-0853</t>
  </si>
  <si>
    <t>石川県金沢市本町1丁目5番2号</t>
  </si>
  <si>
    <t>リファーレ16階</t>
  </si>
  <si>
    <t>076-208-5030</t>
  </si>
  <si>
    <t xml:space="preserve"> 420-0852 </t>
  </si>
  <si>
    <t>静岡県静岡市葵区紺屋町17-1</t>
  </si>
  <si>
    <t>葵タワー19階</t>
  </si>
  <si>
    <t>054-204-4777</t>
  </si>
  <si>
    <t xml:space="preserve">静岡県浜松市中央区板屋町111-2 </t>
    <rPh sb="6" eb="8">
      <t>チュウオウ</t>
    </rPh>
    <phoneticPr fontId="12"/>
  </si>
  <si>
    <t>053-459-0556</t>
  </si>
  <si>
    <t>448-0025</t>
  </si>
  <si>
    <t>愛知県刈谷市幸町2-5-7　</t>
  </si>
  <si>
    <t>NOMURA BLDGⅡ１階</t>
  </si>
  <si>
    <t>0566-63-5170</t>
  </si>
  <si>
    <t>450-6042</t>
  </si>
  <si>
    <t>愛知県名古屋市中村区名駅1-1-4</t>
  </si>
  <si>
    <t>JRセントラルタワーズ42階</t>
  </si>
  <si>
    <t>440-0888</t>
  </si>
  <si>
    <t>愛知県豊橋市駅前大通二丁目81番地　</t>
    <rPh sb="0" eb="3">
      <t>アイチケン</t>
    </rPh>
    <rPh sb="10" eb="11">
      <t>ニ</t>
    </rPh>
    <rPh sb="11" eb="13">
      <t>チョウメ</t>
    </rPh>
    <rPh sb="15" eb="17">
      <t>バンチ</t>
    </rPh>
    <phoneticPr fontId="12"/>
  </si>
  <si>
    <t>エムキャンパス・イースト　5階</t>
  </si>
  <si>
    <t>0532-35-7322</t>
  </si>
  <si>
    <t>510-0075</t>
  </si>
  <si>
    <t>三重県四日市市安島一丁目2番27号</t>
  </si>
  <si>
    <t>ジェックSビル5階501</t>
  </si>
  <si>
    <t>059-327-6155</t>
  </si>
  <si>
    <t>石井　祥太</t>
  </si>
  <si>
    <t>野倉　ありさ</t>
  </si>
  <si>
    <t xml:space="preserve">471-0026 </t>
  </si>
  <si>
    <t>愛知県豊田市若宮町二丁目66番地</t>
    <rPh sb="6" eb="8">
      <t>ワカミヤ</t>
    </rPh>
    <rPh sb="9" eb="10">
      <t>ニ</t>
    </rPh>
    <phoneticPr fontId="12"/>
  </si>
  <si>
    <t>豊田グランドビル3階</t>
    <rPh sb="0" eb="2">
      <t>トヨタ</t>
    </rPh>
    <phoneticPr fontId="12"/>
  </si>
  <si>
    <t>0565-41-3630</t>
  </si>
  <si>
    <t>600-8008</t>
  </si>
  <si>
    <t>京都府京都市下京区四条通烏丸東入長刀鉾町10番地</t>
    <rPh sb="22" eb="24">
      <t>バンチ</t>
    </rPh>
    <phoneticPr fontId="12"/>
  </si>
  <si>
    <t>京都ダイヤビル8階</t>
  </si>
  <si>
    <t>075-253-0275</t>
  </si>
  <si>
    <t>525-0032</t>
  </si>
  <si>
    <t>滋賀県草津市大路二丁目9番1号　</t>
  </si>
  <si>
    <t>陽だまりビル4階</t>
    <rPh sb="0" eb="1">
      <t>ヒ</t>
    </rPh>
    <rPh sb="7" eb="8">
      <t>カイ</t>
    </rPh>
    <phoneticPr fontId="12"/>
  </si>
  <si>
    <t>077-599-1575</t>
  </si>
  <si>
    <t>大阪府大阪市北区梅田2-2-2　</t>
  </si>
  <si>
    <t>ヒルトンプラザウエスト11階・16階</t>
    <rPh sb="13" eb="14">
      <t>カイ</t>
    </rPh>
    <rPh sb="17" eb="18">
      <t>カイ</t>
    </rPh>
    <phoneticPr fontId="12"/>
  </si>
  <si>
    <t>06-6452-0005</t>
  </si>
  <si>
    <t>532-0003</t>
  </si>
  <si>
    <t>大阪府大阪市淀川区宮原4-1-14　</t>
  </si>
  <si>
    <t>住友生命新大阪北ビル2階</t>
  </si>
  <si>
    <t>06-6195-7082</t>
  </si>
  <si>
    <t>成住　勇一</t>
  </si>
  <si>
    <t>石田　朋樹</t>
  </si>
  <si>
    <t>590-0076</t>
  </si>
  <si>
    <t>大阪府堺市堺区北瓦町一丁3番17号</t>
    <rPh sb="13" eb="14">
      <t>バン</t>
    </rPh>
    <rPh sb="16" eb="17">
      <t>ゴウ</t>
    </rPh>
    <phoneticPr fontId="12"/>
  </si>
  <si>
    <t>堺東センタービル4階</t>
    <rPh sb="0" eb="2">
      <t>サカイヒガシ</t>
    </rPh>
    <rPh sb="9" eb="10">
      <t>カイ</t>
    </rPh>
    <phoneticPr fontId="12"/>
  </si>
  <si>
    <t>072－225－4127</t>
  </si>
  <si>
    <t>650-0001</t>
  </si>
  <si>
    <t>兵庫県神戸市中央区加納町4丁目2番1号　</t>
  </si>
  <si>
    <t>神戸三宮阪急ビル9階</t>
    <rPh sb="0" eb="2">
      <t>コウベ</t>
    </rPh>
    <rPh sb="2" eb="4">
      <t>サンノミヤ</t>
    </rPh>
    <rPh sb="4" eb="6">
      <t>ハンキュウ</t>
    </rPh>
    <rPh sb="9" eb="10">
      <t>カイ</t>
    </rPh>
    <phoneticPr fontId="12"/>
  </si>
  <si>
    <t>078-806-8416</t>
  </si>
  <si>
    <t>670-0964</t>
  </si>
  <si>
    <t>兵庫県姫路市豊沢町137番地</t>
  </si>
  <si>
    <t>姫路センタービル9階</t>
  </si>
  <si>
    <t>079-287-6000</t>
  </si>
  <si>
    <t>広島県広島市中区大手町一丁目2番1号</t>
  </si>
  <si>
    <t>おりづるタワー9階</t>
  </si>
  <si>
    <t>082-545-3300</t>
  </si>
  <si>
    <t>700-0821</t>
  </si>
  <si>
    <t>岡山県岡山市北区中山下1-8-45</t>
  </si>
  <si>
    <t>NTTクレド岡山ビル5階</t>
    <rPh sb="6" eb="8">
      <t>オカヤマ</t>
    </rPh>
    <rPh sb="11" eb="12">
      <t>カイ</t>
    </rPh>
    <phoneticPr fontId="12"/>
  </si>
  <si>
    <t>086-201-0876</t>
  </si>
  <si>
    <t xml:space="preserve">790-0011 </t>
  </si>
  <si>
    <t>愛媛県松山市千舟町5-7-6</t>
  </si>
  <si>
    <t>ニッシン商事千舟町ビル3階</t>
  </si>
  <si>
    <t>089-993-6371</t>
  </si>
  <si>
    <t>760-0019</t>
  </si>
  <si>
    <t>香川県高松市サンポート2番１号</t>
  </si>
  <si>
    <t>高松シンボルタワー17階</t>
  </si>
  <si>
    <t>087-813-1278</t>
  </si>
  <si>
    <t xml:space="preserve">810-0001 </t>
  </si>
  <si>
    <t>福岡県福岡市中央区天神一丁目1番1号</t>
    <rPh sb="11" eb="12">
      <t>イチ</t>
    </rPh>
    <rPh sb="12" eb="14">
      <t>チョウメ</t>
    </rPh>
    <rPh sb="15" eb="16">
      <t>バン</t>
    </rPh>
    <rPh sb="17" eb="18">
      <t>ゴウ</t>
    </rPh>
    <phoneticPr fontId="12"/>
  </si>
  <si>
    <t>アクロス福岡2階・3階</t>
    <rPh sb="10" eb="11">
      <t>カイ</t>
    </rPh>
    <phoneticPr fontId="12"/>
  </si>
  <si>
    <t>092-737-8420</t>
  </si>
  <si>
    <t xml:space="preserve">802-0001 </t>
  </si>
  <si>
    <t>福岡県北九州市小倉北区浅野二丁目14番1号</t>
  </si>
  <si>
    <t>KMMビル7階</t>
  </si>
  <si>
    <t>093-953-7033</t>
  </si>
  <si>
    <t>860-0805</t>
  </si>
  <si>
    <t>熊本県熊本市中央区桜町1-20</t>
  </si>
  <si>
    <t>西嶋三井ビルディング8階</t>
    <rPh sb="11" eb="12">
      <t>カイ</t>
    </rPh>
    <phoneticPr fontId="12"/>
  </si>
  <si>
    <t>096-211-0681</t>
  </si>
  <si>
    <t>850-0051</t>
  </si>
  <si>
    <t>長崎県長崎市西坂町2番3号</t>
    <rPh sb="0" eb="2">
      <t>ナガサキ</t>
    </rPh>
    <rPh sb="2" eb="3">
      <t>ケン</t>
    </rPh>
    <rPh sb="3" eb="6">
      <t>ナガサキシ</t>
    </rPh>
    <rPh sb="6" eb="7">
      <t>ニシ</t>
    </rPh>
    <rPh sb="7" eb="8">
      <t>サカ</t>
    </rPh>
    <rPh sb="8" eb="9">
      <t>マチ</t>
    </rPh>
    <rPh sb="10" eb="11">
      <t>バン</t>
    </rPh>
    <rPh sb="12" eb="13">
      <t>ゴウ</t>
    </rPh>
    <phoneticPr fontId="12"/>
  </si>
  <si>
    <t>長崎駅前第一生命ビルディング8階</t>
  </si>
  <si>
    <t>095-895-9223</t>
  </si>
  <si>
    <t>870-0027</t>
  </si>
  <si>
    <t>大分県大分市末広町一丁目1番18号</t>
    <rPh sb="0" eb="3">
      <t>オオイタケン</t>
    </rPh>
    <rPh sb="3" eb="6">
      <t>オオイタシ</t>
    </rPh>
    <rPh sb="6" eb="8">
      <t>スエヒロ</t>
    </rPh>
    <rPh sb="8" eb="9">
      <t>マチ</t>
    </rPh>
    <rPh sb="9" eb="12">
      <t>イッチョウメ</t>
    </rPh>
    <rPh sb="13" eb="14">
      <t>バン</t>
    </rPh>
    <rPh sb="16" eb="17">
      <t>ゴウ</t>
    </rPh>
    <phoneticPr fontId="12"/>
  </si>
  <si>
    <t>ニッセイ大分駅前ビル9階</t>
    <rPh sb="4" eb="7">
      <t>オオイタエキ</t>
    </rPh>
    <rPh sb="7" eb="8">
      <t>マエ</t>
    </rPh>
    <rPh sb="11" eb="12">
      <t>カイ</t>
    </rPh>
    <phoneticPr fontId="12"/>
  </si>
  <si>
    <t>097-529-5802</t>
  </si>
  <si>
    <t>450－0003</t>
  </si>
  <si>
    <t>愛知県名古屋市中村区名駅南一丁目24番30号</t>
    <rPh sb="0" eb="3">
      <t>アイチケン</t>
    </rPh>
    <rPh sb="3" eb="7">
      <t>ナゴヤシ</t>
    </rPh>
    <rPh sb="7" eb="10">
      <t>ナカムラク</t>
    </rPh>
    <rPh sb="10" eb="12">
      <t>メイエキ</t>
    </rPh>
    <rPh sb="12" eb="13">
      <t>ミナミ</t>
    </rPh>
    <rPh sb="13" eb="16">
      <t>1チョウメ</t>
    </rPh>
    <rPh sb="18" eb="19">
      <t>バン</t>
    </rPh>
    <rPh sb="21" eb="22">
      <t>ゴウ</t>
    </rPh>
    <phoneticPr fontId="12"/>
  </si>
  <si>
    <t>名古屋三井ビルディング本館7階</t>
    <rPh sb="0" eb="3">
      <t>ナゴヤ</t>
    </rPh>
    <rPh sb="3" eb="5">
      <t>ミツイ</t>
    </rPh>
    <rPh sb="11" eb="13">
      <t>ホンカン</t>
    </rPh>
    <rPh sb="14" eb="15">
      <t>カイ</t>
    </rPh>
    <phoneticPr fontId="12"/>
  </si>
  <si>
    <t>052-414-6700</t>
  </si>
  <si>
    <t>052-564-7005</t>
    <phoneticPr fontId="3"/>
  </si>
  <si>
    <t>小原　佑太</t>
  </si>
  <si>
    <t>派遣先事業所の名称</t>
    <phoneticPr fontId="3"/>
  </si>
  <si>
    <t>プルダウンNo.</t>
    <phoneticPr fontId="3"/>
  </si>
  <si>
    <t>一覧No.</t>
    <rPh sb="0" eb="2">
      <t>イチラン</t>
    </rPh>
    <phoneticPr fontId="3"/>
  </si>
  <si>
    <t>派遣元責任者６５</t>
    <rPh sb="0" eb="3">
      <t>ハケンモト</t>
    </rPh>
    <rPh sb="3" eb="6">
      <t>セキニンシャ</t>
    </rPh>
    <phoneticPr fontId="3"/>
  </si>
  <si>
    <t>派遣元責任者６６</t>
    <rPh sb="0" eb="3">
      <t>ハケンモト</t>
    </rPh>
    <rPh sb="3" eb="6">
      <t>セキニンシャ</t>
    </rPh>
    <phoneticPr fontId="3"/>
  </si>
  <si>
    <t>派遣元責任者６７</t>
    <rPh sb="0" eb="3">
      <t>ハケンモト</t>
    </rPh>
    <rPh sb="3" eb="6">
      <t>セキニンシャ</t>
    </rPh>
    <phoneticPr fontId="3"/>
  </si>
  <si>
    <t>派遣元責任者６８</t>
    <rPh sb="0" eb="3">
      <t>ハケンモト</t>
    </rPh>
    <rPh sb="3" eb="6">
      <t>セキニンシャ</t>
    </rPh>
    <phoneticPr fontId="3"/>
  </si>
  <si>
    <t>派遣元責任者６９</t>
    <rPh sb="0" eb="3">
      <t>ハケンモト</t>
    </rPh>
    <rPh sb="3" eb="6">
      <t>セキニンシャ</t>
    </rPh>
    <phoneticPr fontId="3"/>
  </si>
  <si>
    <t>派遣元責任者７０</t>
    <rPh sb="0" eb="3">
      <t>ハケンモト</t>
    </rPh>
    <rPh sb="3" eb="6">
      <t>セキニンシャ</t>
    </rPh>
    <phoneticPr fontId="3"/>
  </si>
  <si>
    <t>寺本　優輝</t>
  </si>
  <si>
    <t>武田　郁大</t>
  </si>
  <si>
    <t>安藤　智</t>
  </si>
  <si>
    <t>藤澤　有里</t>
  </si>
  <si>
    <t>小松　将仁</t>
  </si>
  <si>
    <t>入江　寛和</t>
  </si>
  <si>
    <t>牧野　実奈</t>
  </si>
  <si>
    <t>岡野　美優</t>
  </si>
  <si>
    <t>190-0012</t>
    <phoneticPr fontId="3"/>
  </si>
  <si>
    <t>東京都立川市曙町2-38-5</t>
    <phoneticPr fontId="3"/>
  </si>
  <si>
    <t>立川ビジネスセンタービル7階</t>
    <phoneticPr fontId="3"/>
  </si>
  <si>
    <t>花田　愛</t>
  </si>
  <si>
    <t>竹内　友哉</t>
  </si>
  <si>
    <t>伯川　正和</t>
  </si>
  <si>
    <t>小野　義虎</t>
  </si>
  <si>
    <t>安田　直生</t>
  </si>
  <si>
    <t>430-7716</t>
    <phoneticPr fontId="3"/>
  </si>
  <si>
    <t>派遣先名称</t>
    <phoneticPr fontId="3"/>
  </si>
  <si>
    <t>法定外休日</t>
  </si>
  <si>
    <t>日</t>
  </si>
  <si>
    <t>役職なし、部下なし</t>
    <phoneticPr fontId="3"/>
  </si>
  <si>
    <t>株式会社○○○○</t>
    <phoneticPr fontId="3"/>
  </si>
  <si>
    <t>△△事業所</t>
    <rPh sb="2" eb="5">
      <t>ジギョウショ</t>
    </rPh>
    <phoneticPr fontId="3"/>
  </si>
  <si>
    <t>東京都八王子市○○　□-□□-□</t>
    <phoneticPr fontId="3"/>
  </si>
  <si>
    <t>製造部　△△設計課</t>
    <phoneticPr fontId="3"/>
  </si>
  <si>
    <t>森野　熊三</t>
    <rPh sb="0" eb="2">
      <t>モリノ</t>
    </rPh>
    <rPh sb="3" eb="5">
      <t>クマゾウ</t>
    </rPh>
    <phoneticPr fontId="3"/>
  </si>
  <si>
    <t>XXX-XXXX-XXXX</t>
    <phoneticPr fontId="3"/>
  </si>
  <si>
    <t>年末年始休暇</t>
  </si>
  <si>
    <t>年末年始休暇</t>
    <rPh sb="0" eb="4">
      <t>ネンマツネンシ</t>
    </rPh>
    <rPh sb="4" eb="6">
      <t>キュウカ</t>
    </rPh>
    <phoneticPr fontId="3"/>
  </si>
  <si>
    <t>有給</t>
    <rPh sb="0" eb="2">
      <t>ユウキュウ</t>
    </rPh>
    <phoneticPr fontId="3"/>
  </si>
  <si>
    <t>月ごと</t>
  </si>
  <si>
    <t>切り捨て</t>
  </si>
  <si>
    <t>〇</t>
  </si>
  <si>
    <t>午後半休</t>
    <rPh sb="0" eb="4">
      <t>ゴゴハンキュウ</t>
    </rPh>
    <phoneticPr fontId="3"/>
  </si>
  <si>
    <t>体調不良のため遅刻</t>
    <rPh sb="0" eb="4">
      <t>タイチョウフリョウ</t>
    </rPh>
    <rPh sb="7" eb="9">
      <t>チコク</t>
    </rPh>
    <phoneticPr fontId="3"/>
  </si>
  <si>
    <t>（切捨て、切り上げ選択）</t>
    <rPh sb="1" eb="3">
      <t>キリス</t>
    </rPh>
    <rPh sb="5" eb="6">
      <t>キ</t>
    </rPh>
    <rPh sb="7" eb="8">
      <t>ア</t>
    </rPh>
    <rPh sb="9" eb="11">
      <t>センタク</t>
    </rPh>
    <phoneticPr fontId="3"/>
  </si>
  <si>
    <t>梅津　諒</t>
  </si>
  <si>
    <t>影山　亮人</t>
  </si>
  <si>
    <t>斎藤　和真</t>
  </si>
  <si>
    <t>内田　健吾</t>
  </si>
  <si>
    <t>米村　翔吾</t>
  </si>
  <si>
    <t>荒籾　海斗</t>
  </si>
  <si>
    <t>渡邉　大</t>
  </si>
  <si>
    <t>森垣　匠太</t>
  </si>
  <si>
    <t>株式会社BREXA Technology　札幌支店</t>
    <rPh sb="21" eb="23">
      <t>サッポロ</t>
    </rPh>
    <rPh sb="23" eb="25">
      <t>シテン</t>
    </rPh>
    <phoneticPr fontId="3"/>
  </si>
  <si>
    <t>株式会社BREXA Technology　仙台支店</t>
    <phoneticPr fontId="3"/>
  </si>
  <si>
    <t>株式会社BREXA Technology　郡山支店</t>
    <rPh sb="21" eb="23">
      <t>コオリヤマ</t>
    </rPh>
    <rPh sb="23" eb="25">
      <t>シテン</t>
    </rPh>
    <phoneticPr fontId="3"/>
  </si>
  <si>
    <t>株式会社BREXA Technology　山形支店</t>
    <rPh sb="21" eb="23">
      <t>ヤマガタ</t>
    </rPh>
    <rPh sb="23" eb="25">
      <t>シテン</t>
    </rPh>
    <phoneticPr fontId="3"/>
  </si>
  <si>
    <t>株式会社BREXA Technology　宇都宮支店</t>
    <rPh sb="24" eb="26">
      <t>シテン</t>
    </rPh>
    <phoneticPr fontId="3"/>
  </si>
  <si>
    <t>株式会社BREXA Technology　高崎支店</t>
    <rPh sb="21" eb="23">
      <t>タカサキ</t>
    </rPh>
    <rPh sb="23" eb="25">
      <t>シテン</t>
    </rPh>
    <phoneticPr fontId="3"/>
  </si>
  <si>
    <t>株式会社BREXA Technology　新潟営業所</t>
    <rPh sb="21" eb="23">
      <t>ニイガタ</t>
    </rPh>
    <rPh sb="23" eb="26">
      <t>エイギョウショ</t>
    </rPh>
    <phoneticPr fontId="3"/>
  </si>
  <si>
    <t>株式会社BREXA Technology　松本支店</t>
    <rPh sb="21" eb="23">
      <t>マツモト</t>
    </rPh>
    <rPh sb="23" eb="25">
      <t>シテン</t>
    </rPh>
    <phoneticPr fontId="3"/>
  </si>
  <si>
    <t>株式会社BREXA Technology　水戸支店</t>
    <rPh sb="21" eb="23">
      <t>ミト</t>
    </rPh>
    <rPh sb="23" eb="25">
      <t>シテン</t>
    </rPh>
    <phoneticPr fontId="3"/>
  </si>
  <si>
    <t>株式会社BREXA Technology　つくば支店</t>
    <rPh sb="24" eb="26">
      <t>シテン</t>
    </rPh>
    <phoneticPr fontId="3"/>
  </si>
  <si>
    <t>株式会社BREXA Technology　熊谷支店</t>
    <rPh sb="21" eb="23">
      <t>クマガヤ</t>
    </rPh>
    <rPh sb="23" eb="25">
      <t>シテン</t>
    </rPh>
    <phoneticPr fontId="3"/>
  </si>
  <si>
    <t>株式会社BREXA Technology　大宮支店</t>
    <phoneticPr fontId="3"/>
  </si>
  <si>
    <t>株式会社BREXA Technology　東京支店</t>
    <phoneticPr fontId="3"/>
  </si>
  <si>
    <t>株式会社BREXA Technology　東京第１支店</t>
    <rPh sb="23" eb="24">
      <t>ダイ</t>
    </rPh>
    <rPh sb="25" eb="27">
      <t>シテン</t>
    </rPh>
    <phoneticPr fontId="3"/>
  </si>
  <si>
    <t>株式会社BREXA Technology　立川支店</t>
    <rPh sb="21" eb="23">
      <t>タチカワ</t>
    </rPh>
    <rPh sb="23" eb="25">
      <t>シテン</t>
    </rPh>
    <phoneticPr fontId="3"/>
  </si>
  <si>
    <t>株式会社BREXA Technology　千葉支店</t>
    <rPh sb="21" eb="23">
      <t>チバ</t>
    </rPh>
    <rPh sb="23" eb="25">
      <t>シテン</t>
    </rPh>
    <phoneticPr fontId="3"/>
  </si>
  <si>
    <t>株式会社BREXA Technology　千葉システム営業所</t>
    <rPh sb="21" eb="23">
      <t>チバ</t>
    </rPh>
    <rPh sb="27" eb="30">
      <t>エイギョウショ</t>
    </rPh>
    <phoneticPr fontId="3"/>
  </si>
  <si>
    <t>株式会社BREXA Technology　柏支店</t>
    <rPh sb="21" eb="22">
      <t>カシワ</t>
    </rPh>
    <rPh sb="22" eb="24">
      <t>シテン</t>
    </rPh>
    <phoneticPr fontId="3"/>
  </si>
  <si>
    <t>株式会社BREXA Technology　川崎支店</t>
    <rPh sb="21" eb="23">
      <t>カワサキ</t>
    </rPh>
    <rPh sb="23" eb="25">
      <t>シテン</t>
    </rPh>
    <phoneticPr fontId="3"/>
  </si>
  <si>
    <t>株式会社BREXA Technology　横浜支店</t>
    <phoneticPr fontId="3"/>
  </si>
  <si>
    <t>株式会社BREXA Technology　厚木支店</t>
    <phoneticPr fontId="3"/>
  </si>
  <si>
    <t>株式会社BREXA Technology　富山支店</t>
    <rPh sb="21" eb="23">
      <t>トヤマ</t>
    </rPh>
    <rPh sb="23" eb="25">
      <t>シテン</t>
    </rPh>
    <phoneticPr fontId="3"/>
  </si>
  <si>
    <t>株式会社BREXA Technology　金沢支店</t>
    <rPh sb="21" eb="23">
      <t>カナザワ</t>
    </rPh>
    <rPh sb="23" eb="25">
      <t>シテン</t>
    </rPh>
    <phoneticPr fontId="3"/>
  </si>
  <si>
    <t>株式会社BREXA Technology　静岡支店</t>
    <rPh sb="21" eb="23">
      <t>シズオカ</t>
    </rPh>
    <rPh sb="23" eb="25">
      <t>シテン</t>
    </rPh>
    <phoneticPr fontId="3"/>
  </si>
  <si>
    <t>株式会社BREXA Technology　浜松支店</t>
    <phoneticPr fontId="3"/>
  </si>
  <si>
    <t>株式会社BREXA Technology　刈谷支店</t>
    <phoneticPr fontId="3"/>
  </si>
  <si>
    <t>株式会社BREXA Technology　名古屋支店</t>
    <phoneticPr fontId="3"/>
  </si>
  <si>
    <t>株式会社BREXA Technology　豊橋支店</t>
    <rPh sb="21" eb="23">
      <t>トヨハシ</t>
    </rPh>
    <rPh sb="23" eb="25">
      <t>シテン</t>
    </rPh>
    <phoneticPr fontId="3"/>
  </si>
  <si>
    <t>株式会社BREXA Technology　四日市支店</t>
    <rPh sb="21" eb="24">
      <t>ヨッカイチ</t>
    </rPh>
    <rPh sb="24" eb="26">
      <t>シテン</t>
    </rPh>
    <phoneticPr fontId="3"/>
  </si>
  <si>
    <t>株式会社BREXA Technology　豊田支店</t>
    <rPh sb="21" eb="23">
      <t>トヨタ</t>
    </rPh>
    <rPh sb="23" eb="25">
      <t>シテン</t>
    </rPh>
    <phoneticPr fontId="3"/>
  </si>
  <si>
    <t>株式会社BREXA Technology　京都支店</t>
    <phoneticPr fontId="3"/>
  </si>
  <si>
    <t>株式会社BREXA Technology　草津支店</t>
    <rPh sb="21" eb="23">
      <t>クサツ</t>
    </rPh>
    <rPh sb="23" eb="25">
      <t>シテン</t>
    </rPh>
    <phoneticPr fontId="3"/>
  </si>
  <si>
    <t>株式会社BREXA Technology　大阪支店</t>
    <phoneticPr fontId="3"/>
  </si>
  <si>
    <t>株式会社BREXA Technology　関西開発センター</t>
    <rPh sb="21" eb="23">
      <t>カンサイ</t>
    </rPh>
    <rPh sb="23" eb="25">
      <t>カイハツ</t>
    </rPh>
    <phoneticPr fontId="3"/>
  </si>
  <si>
    <t>株式会社BREXA Technology　堺東支店</t>
    <rPh sb="21" eb="22">
      <t>サカイ</t>
    </rPh>
    <rPh sb="22" eb="23">
      <t>ヒガシ</t>
    </rPh>
    <rPh sb="23" eb="25">
      <t>シテン</t>
    </rPh>
    <phoneticPr fontId="3"/>
  </si>
  <si>
    <t>株式会社BREXA Technology　神戸支店</t>
    <rPh sb="21" eb="23">
      <t>コウベ</t>
    </rPh>
    <rPh sb="23" eb="25">
      <t>シテン</t>
    </rPh>
    <phoneticPr fontId="3"/>
  </si>
  <si>
    <t>株式会社BREXA Technology　姫路支店</t>
    <rPh sb="21" eb="23">
      <t>ヒメジ</t>
    </rPh>
    <rPh sb="23" eb="25">
      <t>シテン</t>
    </rPh>
    <phoneticPr fontId="3"/>
  </si>
  <si>
    <t>株式会社BREXA Technology　広島支店</t>
    <rPh sb="21" eb="23">
      <t>ヒロシマ</t>
    </rPh>
    <rPh sb="23" eb="25">
      <t>シテン</t>
    </rPh>
    <phoneticPr fontId="3"/>
  </si>
  <si>
    <t>株式会社BREXA Technology　岡山支店</t>
    <rPh sb="21" eb="23">
      <t>オカヤマ</t>
    </rPh>
    <rPh sb="23" eb="25">
      <t>シテン</t>
    </rPh>
    <phoneticPr fontId="3"/>
  </si>
  <si>
    <t>株式会社BREXA Technology　松山営業所</t>
    <rPh sb="21" eb="23">
      <t>マツヤマ</t>
    </rPh>
    <rPh sb="23" eb="26">
      <t>エイギョウショ</t>
    </rPh>
    <phoneticPr fontId="3"/>
  </si>
  <si>
    <t>株式会社BREXA Technology　高松営業所</t>
    <rPh sb="21" eb="23">
      <t>タカマツ</t>
    </rPh>
    <rPh sb="23" eb="26">
      <t>エイギョウショ</t>
    </rPh>
    <phoneticPr fontId="3"/>
  </si>
  <si>
    <t>株式会社BREXA Technology　福岡支店</t>
    <rPh sb="21" eb="23">
      <t>フクオカ</t>
    </rPh>
    <rPh sb="23" eb="25">
      <t>シテン</t>
    </rPh>
    <phoneticPr fontId="3"/>
  </si>
  <si>
    <t>株式会社BREXA Technology　北九州支店</t>
    <rPh sb="24" eb="26">
      <t>シテン</t>
    </rPh>
    <phoneticPr fontId="3"/>
  </si>
  <si>
    <t>株式会社BREXA Technology　熊本支店</t>
    <phoneticPr fontId="3"/>
  </si>
  <si>
    <t>株式会社BREXA Technology　長崎支店</t>
    <rPh sb="21" eb="23">
      <t>ナガサキ</t>
    </rPh>
    <rPh sb="23" eb="25">
      <t>シテン</t>
    </rPh>
    <phoneticPr fontId="3"/>
  </si>
  <si>
    <t>株式会社BREXA Technology　大分営業所</t>
    <rPh sb="21" eb="23">
      <t>オオイタ</t>
    </rPh>
    <rPh sb="23" eb="26">
      <t>エイギョウショ</t>
    </rPh>
    <phoneticPr fontId="3"/>
  </si>
  <si>
    <t>株式会社BREXA Technology　名古屋第１支店</t>
    <rPh sb="21" eb="24">
      <t>ナゴヤ</t>
    </rPh>
    <rPh sb="24" eb="25">
      <t>ダイ</t>
    </rPh>
    <rPh sb="26" eb="28">
      <t>シテン</t>
    </rPh>
    <phoneticPr fontId="3"/>
  </si>
  <si>
    <t>株式会社BREXA Technology　大阪第２開発センター</t>
    <rPh sb="21" eb="23">
      <t>オオサカ</t>
    </rPh>
    <rPh sb="23" eb="24">
      <t>ダイ</t>
    </rPh>
    <rPh sb="25" eb="27">
      <t>カイハツ</t>
    </rPh>
    <phoneticPr fontId="3"/>
  </si>
  <si>
    <t>大阪第２開発S</t>
    <rPh sb="0" eb="2">
      <t>オオサカ</t>
    </rPh>
    <rPh sb="2" eb="3">
      <t>ダイ</t>
    </rPh>
    <rPh sb="4" eb="6">
      <t>カイハツ</t>
    </rPh>
    <phoneticPr fontId="3"/>
  </si>
  <si>
    <t>山口　善之</t>
    <rPh sb="0" eb="2">
      <t>ヤマグチ</t>
    </rPh>
    <rPh sb="3" eb="5">
      <t>ヨシユキ</t>
    </rPh>
    <phoneticPr fontId="12"/>
  </si>
  <si>
    <t>吉水　健太</t>
    <rPh sb="0" eb="2">
      <t>ヨシミズ</t>
    </rPh>
    <rPh sb="3" eb="5">
      <t>ケンタ</t>
    </rPh>
    <phoneticPr fontId="12"/>
  </si>
  <si>
    <t>北野　洋平</t>
    <rPh sb="0" eb="2">
      <t>キタノ</t>
    </rPh>
    <rPh sb="3" eb="5">
      <t>ヨウヘイ</t>
    </rPh>
    <phoneticPr fontId="12"/>
  </si>
  <si>
    <t>清水　領</t>
    <rPh sb="0" eb="2">
      <t>シミズ</t>
    </rPh>
    <rPh sb="3" eb="4">
      <t>リョウ</t>
    </rPh>
    <phoneticPr fontId="12"/>
  </si>
  <si>
    <t>渡鍋　敦志</t>
    <rPh sb="1" eb="2">
      <t>ナベ</t>
    </rPh>
    <rPh sb="3" eb="4">
      <t>アツシ</t>
    </rPh>
    <rPh sb="4" eb="5">
      <t>ココロザ</t>
    </rPh>
    <phoneticPr fontId="12"/>
  </si>
  <si>
    <t>兼城　毅</t>
    <rPh sb="0" eb="2">
      <t>カネシロ</t>
    </rPh>
    <rPh sb="3" eb="4">
      <t>ツヨシ</t>
    </rPh>
    <phoneticPr fontId="12"/>
  </si>
  <si>
    <t>福田　都悠</t>
    <rPh sb="0" eb="2">
      <t>フクダ</t>
    </rPh>
    <rPh sb="3" eb="4">
      <t>ミヤコ</t>
    </rPh>
    <rPh sb="4" eb="5">
      <t>ユウ</t>
    </rPh>
    <phoneticPr fontId="12"/>
  </si>
  <si>
    <t>稲田　航</t>
    <rPh sb="0" eb="2">
      <t>イナダ</t>
    </rPh>
    <rPh sb="3" eb="4">
      <t>ワタル</t>
    </rPh>
    <phoneticPr fontId="12"/>
  </si>
  <si>
    <t>菅原　大慎</t>
    <rPh sb="0" eb="2">
      <t>スガワラ</t>
    </rPh>
    <rPh sb="3" eb="4">
      <t>ダイ</t>
    </rPh>
    <rPh sb="4" eb="5">
      <t>マコト</t>
    </rPh>
    <phoneticPr fontId="12"/>
  </si>
  <si>
    <t>柴田　守</t>
    <phoneticPr fontId="12"/>
  </si>
  <si>
    <t>吉岡　未紗</t>
    <phoneticPr fontId="12"/>
  </si>
  <si>
    <t>金子　寛</t>
    <phoneticPr fontId="12"/>
  </si>
  <si>
    <t>深川　直美</t>
    <rPh sb="0" eb="2">
      <t>フカガワ</t>
    </rPh>
    <rPh sb="3" eb="5">
      <t>ナオミ</t>
    </rPh>
    <phoneticPr fontId="12"/>
  </si>
  <si>
    <t>作馬　広宣</t>
    <phoneticPr fontId="12"/>
  </si>
  <si>
    <t>田原　就斗</t>
    <phoneticPr fontId="12"/>
  </si>
  <si>
    <t>丸山　史将</t>
    <rPh sb="0" eb="2">
      <t>マルヤマ</t>
    </rPh>
    <rPh sb="3" eb="4">
      <t>フミ</t>
    </rPh>
    <rPh sb="4" eb="5">
      <t>マサル</t>
    </rPh>
    <phoneticPr fontId="12"/>
  </si>
  <si>
    <t>柴田　直紀</t>
    <rPh sb="0" eb="2">
      <t>シバタ</t>
    </rPh>
    <rPh sb="3" eb="5">
      <t>ナオキ</t>
    </rPh>
    <phoneticPr fontId="12"/>
  </si>
  <si>
    <t>前原　一輝</t>
    <rPh sb="0" eb="2">
      <t>マエハラ</t>
    </rPh>
    <rPh sb="3" eb="4">
      <t>イチ</t>
    </rPh>
    <rPh sb="4" eb="5">
      <t>カガヤ</t>
    </rPh>
    <phoneticPr fontId="12"/>
  </si>
  <si>
    <t>吉田　慎</t>
    <rPh sb="0" eb="2">
      <t>ヨシダ</t>
    </rPh>
    <rPh sb="3" eb="4">
      <t>ツツシ</t>
    </rPh>
    <phoneticPr fontId="12"/>
  </si>
  <si>
    <t>南山　航大</t>
    <rPh sb="0" eb="2">
      <t>ミナミヤマ</t>
    </rPh>
    <rPh sb="3" eb="5">
      <t>コウダイ</t>
    </rPh>
    <phoneticPr fontId="12"/>
  </si>
  <si>
    <t>加藤　幸平</t>
    <rPh sb="0" eb="2">
      <t>カトウ</t>
    </rPh>
    <rPh sb="3" eb="5">
      <t>コウヘイ</t>
    </rPh>
    <phoneticPr fontId="12"/>
  </si>
  <si>
    <t>高堂　陸</t>
    <rPh sb="0" eb="1">
      <t>タカ</t>
    </rPh>
    <rPh sb="1" eb="2">
      <t>ドウ</t>
    </rPh>
    <rPh sb="3" eb="4">
      <t>リク</t>
    </rPh>
    <phoneticPr fontId="12"/>
  </si>
  <si>
    <t>寺本　宏平</t>
    <rPh sb="0" eb="2">
      <t>テラモト</t>
    </rPh>
    <rPh sb="3" eb="4">
      <t>ヒロシ</t>
    </rPh>
    <rPh sb="4" eb="5">
      <t>ヒラ</t>
    </rPh>
    <phoneticPr fontId="12"/>
  </si>
  <si>
    <t>山田　亨</t>
    <rPh sb="0" eb="2">
      <t>ヤマダ</t>
    </rPh>
    <rPh sb="3" eb="4">
      <t>トオル</t>
    </rPh>
    <phoneticPr fontId="12"/>
  </si>
  <si>
    <t>久江　康太</t>
    <phoneticPr fontId="12"/>
  </si>
  <si>
    <t>堺　未希</t>
    <phoneticPr fontId="12"/>
  </si>
  <si>
    <t>青山　隼太</t>
    <phoneticPr fontId="12"/>
  </si>
  <si>
    <t>笠原　悠斗</t>
    <rPh sb="0" eb="2">
      <t>カサハラ</t>
    </rPh>
    <rPh sb="3" eb="5">
      <t>ユウト</t>
    </rPh>
    <phoneticPr fontId="12"/>
  </si>
  <si>
    <t>本橋　康宏</t>
    <rPh sb="0" eb="2">
      <t>モトハシ</t>
    </rPh>
    <rPh sb="3" eb="5">
      <t>ヤスヒロ</t>
    </rPh>
    <phoneticPr fontId="12"/>
  </si>
  <si>
    <t>林　昂希</t>
    <phoneticPr fontId="12"/>
  </si>
  <si>
    <t>白木　大喜</t>
    <phoneticPr fontId="12"/>
  </si>
  <si>
    <t>柴田　桃朱</t>
    <rPh sb="0" eb="2">
      <t>シバタ</t>
    </rPh>
    <rPh sb="3" eb="4">
      <t>モモ</t>
    </rPh>
    <rPh sb="4" eb="5">
      <t>シュ</t>
    </rPh>
    <phoneticPr fontId="12"/>
  </si>
  <si>
    <t>米村　祐哉</t>
    <phoneticPr fontId="12"/>
  </si>
  <si>
    <t>千葉　真也</t>
    <rPh sb="0" eb="2">
      <t>チバ</t>
    </rPh>
    <rPh sb="3" eb="4">
      <t>シン</t>
    </rPh>
    <rPh sb="4" eb="5">
      <t>ヤ</t>
    </rPh>
    <phoneticPr fontId="12"/>
  </si>
  <si>
    <t>上田　脩輝</t>
    <rPh sb="0" eb="2">
      <t>ウエダ</t>
    </rPh>
    <phoneticPr fontId="12"/>
  </si>
  <si>
    <t>館　祐一郎</t>
    <rPh sb="0" eb="1">
      <t>タチ</t>
    </rPh>
    <rPh sb="2" eb="3">
      <t>ユウ</t>
    </rPh>
    <rPh sb="3" eb="5">
      <t>イチロウ</t>
    </rPh>
    <phoneticPr fontId="12"/>
  </si>
  <si>
    <t>福島　翔伍</t>
    <rPh sb="0" eb="2">
      <t>フクシマ</t>
    </rPh>
    <rPh sb="3" eb="4">
      <t>ショウ</t>
    </rPh>
    <rPh sb="4" eb="5">
      <t>ゴ</t>
    </rPh>
    <phoneticPr fontId="12"/>
  </si>
  <si>
    <t>米谷　貴行</t>
    <phoneticPr fontId="12"/>
  </si>
  <si>
    <t>小原　佑太</t>
    <rPh sb="0" eb="2">
      <t>オバラ</t>
    </rPh>
    <rPh sb="3" eb="5">
      <t>ユウタ</t>
    </rPh>
    <phoneticPr fontId="12"/>
  </si>
  <si>
    <t>桝井　美希</t>
    <rPh sb="0" eb="2">
      <t>マスイ</t>
    </rPh>
    <rPh sb="3" eb="5">
      <t>ミキ</t>
    </rPh>
    <phoneticPr fontId="12"/>
  </si>
  <si>
    <t>前田　百合</t>
    <rPh sb="0" eb="2">
      <t>マエダ</t>
    </rPh>
    <rPh sb="3" eb="5">
      <t>ユリ</t>
    </rPh>
    <phoneticPr fontId="12"/>
  </si>
  <si>
    <t>信濃　理久</t>
    <phoneticPr fontId="12"/>
  </si>
  <si>
    <t>見勢本　晋</t>
    <phoneticPr fontId="12"/>
  </si>
  <si>
    <t>松﨑　浩</t>
    <phoneticPr fontId="12"/>
  </si>
  <si>
    <t>前田　友弥</t>
    <rPh sb="0" eb="2">
      <t>マエダ</t>
    </rPh>
    <rPh sb="3" eb="5">
      <t>トモヤ</t>
    </rPh>
    <phoneticPr fontId="12"/>
  </si>
  <si>
    <t>藤原　沙希</t>
    <rPh sb="0" eb="2">
      <t>フジワラ</t>
    </rPh>
    <rPh sb="3" eb="5">
      <t>サキ</t>
    </rPh>
    <phoneticPr fontId="12"/>
  </si>
  <si>
    <t>奥谷　晃司</t>
    <rPh sb="0" eb="2">
      <t>オクタニ</t>
    </rPh>
    <rPh sb="3" eb="5">
      <t>コウジ</t>
    </rPh>
    <phoneticPr fontId="12"/>
  </si>
  <si>
    <t>東條　克昭</t>
    <phoneticPr fontId="12"/>
  </si>
  <si>
    <t>田村　智裕</t>
    <rPh sb="0" eb="2">
      <t>タムラ</t>
    </rPh>
    <rPh sb="3" eb="4">
      <t>トモ</t>
    </rPh>
    <rPh sb="4" eb="5">
      <t>ヒロ</t>
    </rPh>
    <phoneticPr fontId="12"/>
  </si>
  <si>
    <t>備前　琢也</t>
  </si>
  <si>
    <t>頓宮　慎太郎</t>
    <rPh sb="0" eb="2">
      <t>トングウ</t>
    </rPh>
    <rPh sb="3" eb="6">
      <t>シンタロウ</t>
    </rPh>
    <phoneticPr fontId="12"/>
  </si>
  <si>
    <t>豊永　優人</t>
    <phoneticPr fontId="12"/>
  </si>
  <si>
    <t>澁谷　俊輔</t>
    <rPh sb="0" eb="2">
      <t>シブヤ</t>
    </rPh>
    <rPh sb="3" eb="4">
      <t>トシ</t>
    </rPh>
    <rPh sb="4" eb="5">
      <t>スケ</t>
    </rPh>
    <phoneticPr fontId="12"/>
  </si>
  <si>
    <t>武田　駿</t>
    <phoneticPr fontId="12"/>
  </si>
  <si>
    <t>泉本　一真</t>
    <rPh sb="0" eb="2">
      <t>イズミモト</t>
    </rPh>
    <rPh sb="3" eb="5">
      <t>カズマ</t>
    </rPh>
    <phoneticPr fontId="12"/>
  </si>
  <si>
    <t>大沼　碧</t>
    <rPh sb="0" eb="2">
      <t>オオヌマ</t>
    </rPh>
    <rPh sb="3" eb="4">
      <t>ミドリ</t>
    </rPh>
    <phoneticPr fontId="12"/>
  </si>
  <si>
    <t>丸山　隆司</t>
    <rPh sb="0" eb="2">
      <t>マルヤマ</t>
    </rPh>
    <rPh sb="3" eb="4">
      <t>タカシ</t>
    </rPh>
    <rPh sb="4" eb="5">
      <t>ツカサ</t>
    </rPh>
    <phoneticPr fontId="12"/>
  </si>
  <si>
    <t>黒田　健吉</t>
    <rPh sb="0" eb="2">
      <t>クロダ</t>
    </rPh>
    <rPh sb="3" eb="5">
      <t>ケンキチ</t>
    </rPh>
    <phoneticPr fontId="12"/>
  </si>
  <si>
    <t>岡田　規希</t>
    <phoneticPr fontId="12"/>
  </si>
  <si>
    <t>田邉　健一</t>
    <phoneticPr fontId="12"/>
  </si>
  <si>
    <t>庄田　優志</t>
    <rPh sb="0" eb="2">
      <t>ショウダ</t>
    </rPh>
    <rPh sb="3" eb="5">
      <t>ユウジ</t>
    </rPh>
    <phoneticPr fontId="12"/>
  </si>
  <si>
    <t>谷田　廉</t>
    <phoneticPr fontId="12"/>
  </si>
  <si>
    <t>松永　友規</t>
    <phoneticPr fontId="12"/>
  </si>
  <si>
    <t>山下　浩平</t>
    <phoneticPr fontId="12"/>
  </si>
  <si>
    <t>長谷川　仁</t>
    <rPh sb="0" eb="3">
      <t>ハセガワ</t>
    </rPh>
    <rPh sb="4" eb="5">
      <t>ジン</t>
    </rPh>
    <phoneticPr fontId="12"/>
  </si>
  <si>
    <t>高橋　直也</t>
    <phoneticPr fontId="12"/>
  </si>
  <si>
    <t>関矢　岳寛</t>
    <rPh sb="0" eb="1">
      <t>セキ</t>
    </rPh>
    <rPh sb="1" eb="2">
      <t>ヤ</t>
    </rPh>
    <rPh sb="3" eb="4">
      <t>タケ</t>
    </rPh>
    <rPh sb="4" eb="5">
      <t>ヒロシ</t>
    </rPh>
    <phoneticPr fontId="12"/>
  </si>
  <si>
    <t>宮崎　浩太朗</t>
    <rPh sb="0" eb="2">
      <t>ミヤザキ</t>
    </rPh>
    <rPh sb="3" eb="4">
      <t>ヒロシ</t>
    </rPh>
    <rPh sb="4" eb="6">
      <t>タロウ</t>
    </rPh>
    <phoneticPr fontId="12"/>
  </si>
  <si>
    <t>下地　雄大</t>
    <rPh sb="0" eb="2">
      <t>シモジ</t>
    </rPh>
    <rPh sb="3" eb="5">
      <t>ユウダイ</t>
    </rPh>
    <phoneticPr fontId="12"/>
  </si>
  <si>
    <t>岩田　直輝</t>
    <phoneticPr fontId="12"/>
  </si>
  <si>
    <t>斉藤　百香</t>
    <rPh sb="0" eb="2">
      <t>サイトウ</t>
    </rPh>
    <rPh sb="3" eb="4">
      <t>ヒャク</t>
    </rPh>
    <rPh sb="4" eb="5">
      <t>カオル</t>
    </rPh>
    <phoneticPr fontId="12"/>
  </si>
  <si>
    <t>佐藤　勇樹</t>
    <rPh sb="0" eb="2">
      <t>サトウ</t>
    </rPh>
    <rPh sb="3" eb="5">
      <t>ユウキ</t>
    </rPh>
    <phoneticPr fontId="12"/>
  </si>
  <si>
    <t>渡部　隼</t>
    <rPh sb="0" eb="2">
      <t>ワタナベ</t>
    </rPh>
    <rPh sb="3" eb="4">
      <t>シュン</t>
    </rPh>
    <phoneticPr fontId="12"/>
  </si>
  <si>
    <t>武藤　翔</t>
    <phoneticPr fontId="12"/>
  </si>
  <si>
    <t>森　悠樹</t>
    <rPh sb="0" eb="1">
      <t>モリ</t>
    </rPh>
    <rPh sb="2" eb="4">
      <t>ユウキ</t>
    </rPh>
    <phoneticPr fontId="12"/>
  </si>
  <si>
    <t>宗本　正和</t>
    <rPh sb="0" eb="1">
      <t>シュウ</t>
    </rPh>
    <rPh sb="1" eb="2">
      <t>モト</t>
    </rPh>
    <rPh sb="3" eb="5">
      <t>マサカズ</t>
    </rPh>
    <phoneticPr fontId="12"/>
  </si>
  <si>
    <t>柳田　洋佑</t>
    <rPh sb="0" eb="2">
      <t>ヤナギダ</t>
    </rPh>
    <rPh sb="3" eb="4">
      <t>ヒロシ</t>
    </rPh>
    <rPh sb="4" eb="5">
      <t>スケ</t>
    </rPh>
    <phoneticPr fontId="12"/>
  </si>
  <si>
    <t>堀之内　寿泰</t>
    <phoneticPr fontId="12"/>
  </si>
  <si>
    <t>小坂部　颯</t>
    <rPh sb="0" eb="3">
      <t>コサカベ</t>
    </rPh>
    <rPh sb="4" eb="5">
      <t>ハヤテ</t>
    </rPh>
    <phoneticPr fontId="12"/>
  </si>
  <si>
    <t>横井　真允</t>
    <phoneticPr fontId="12"/>
  </si>
  <si>
    <t>西村　勇哉</t>
    <rPh sb="0" eb="2">
      <t>ニシムラ</t>
    </rPh>
    <rPh sb="3" eb="4">
      <t>イサム</t>
    </rPh>
    <rPh sb="4" eb="5">
      <t>ヤ</t>
    </rPh>
    <phoneticPr fontId="12"/>
  </si>
  <si>
    <t>濵田　康裕</t>
    <rPh sb="0" eb="2">
      <t>ハマダ</t>
    </rPh>
    <rPh sb="3" eb="5">
      <t>コウユウ</t>
    </rPh>
    <phoneticPr fontId="12"/>
  </si>
  <si>
    <t>江連　康平</t>
    <rPh sb="0" eb="1">
      <t>エ</t>
    </rPh>
    <rPh sb="1" eb="2">
      <t>レン</t>
    </rPh>
    <rPh sb="3" eb="5">
      <t>コウヘイ</t>
    </rPh>
    <phoneticPr fontId="12"/>
  </si>
  <si>
    <t>髙島　誠</t>
    <rPh sb="0" eb="1">
      <t>ダカイ</t>
    </rPh>
    <rPh sb="1" eb="2">
      <t>トウ</t>
    </rPh>
    <rPh sb="3" eb="4">
      <t>マコト</t>
    </rPh>
    <phoneticPr fontId="12"/>
  </si>
  <si>
    <t>坂村　真由美</t>
    <rPh sb="0" eb="2">
      <t>サカムラ</t>
    </rPh>
    <rPh sb="3" eb="6">
      <t>マユミ</t>
    </rPh>
    <phoneticPr fontId="12"/>
  </si>
  <si>
    <t>山奥　早也香</t>
    <rPh sb="0" eb="2">
      <t>ヤマオク</t>
    </rPh>
    <rPh sb="3" eb="4">
      <t>ハヤ</t>
    </rPh>
    <rPh sb="4" eb="5">
      <t>ヤ</t>
    </rPh>
    <rPh sb="5" eb="6">
      <t>カオル</t>
    </rPh>
    <phoneticPr fontId="12"/>
  </si>
  <si>
    <t>鳴瀧　諒</t>
    <rPh sb="0" eb="2">
      <t>ナルタキ</t>
    </rPh>
    <rPh sb="3" eb="4">
      <t>リョウ</t>
    </rPh>
    <phoneticPr fontId="12"/>
  </si>
  <si>
    <t>堀　章裕</t>
    <phoneticPr fontId="12"/>
  </si>
  <si>
    <t>中村　博史</t>
    <rPh sb="0" eb="2">
      <t>ナカムラ</t>
    </rPh>
    <rPh sb="3" eb="4">
      <t>ヒロシ</t>
    </rPh>
    <rPh sb="4" eb="5">
      <t>シ</t>
    </rPh>
    <phoneticPr fontId="12"/>
  </si>
  <si>
    <t>佐藤　リエ</t>
    <rPh sb="0" eb="2">
      <t>サトウ</t>
    </rPh>
    <phoneticPr fontId="12"/>
  </si>
  <si>
    <t>守永　圭太朗</t>
    <rPh sb="0" eb="2">
      <t>モリナガ</t>
    </rPh>
    <rPh sb="3" eb="5">
      <t>ケイタ</t>
    </rPh>
    <rPh sb="5" eb="6">
      <t>ロウ</t>
    </rPh>
    <phoneticPr fontId="12"/>
  </si>
  <si>
    <t>河合　晃平</t>
    <rPh sb="0" eb="2">
      <t>カワイ</t>
    </rPh>
    <rPh sb="3" eb="4">
      <t>アキラ</t>
    </rPh>
    <rPh sb="4" eb="5">
      <t>ヘイ</t>
    </rPh>
    <phoneticPr fontId="12"/>
  </si>
  <si>
    <t>天野　洸介</t>
    <rPh sb="0" eb="2">
      <t>アマノ</t>
    </rPh>
    <rPh sb="3" eb="4">
      <t>ヒカル</t>
    </rPh>
    <rPh sb="4" eb="5">
      <t>スケ</t>
    </rPh>
    <phoneticPr fontId="12"/>
  </si>
  <si>
    <t>中井　一希</t>
    <phoneticPr fontId="12"/>
  </si>
  <si>
    <t>松山　茂樹</t>
    <phoneticPr fontId="12"/>
  </si>
  <si>
    <t>花田　樹洋</t>
    <rPh sb="0" eb="2">
      <t>ハナダ</t>
    </rPh>
    <rPh sb="3" eb="4">
      <t>キ</t>
    </rPh>
    <rPh sb="4" eb="5">
      <t>ヒロシ</t>
    </rPh>
    <phoneticPr fontId="12"/>
  </si>
  <si>
    <t>佐藤　駿</t>
    <rPh sb="0" eb="2">
      <t>サトウ</t>
    </rPh>
    <rPh sb="3" eb="4">
      <t>スグル</t>
    </rPh>
    <phoneticPr fontId="12"/>
  </si>
  <si>
    <t>松吉　舞巳</t>
    <phoneticPr fontId="12"/>
  </si>
  <si>
    <t>西岡　直也</t>
    <rPh sb="0" eb="2">
      <t>ニシオカ</t>
    </rPh>
    <rPh sb="3" eb="5">
      <t>ナオヤ</t>
    </rPh>
    <phoneticPr fontId="12"/>
  </si>
  <si>
    <t>鈴木　駿一</t>
    <rPh sb="0" eb="2">
      <t>スズキ</t>
    </rPh>
    <rPh sb="3" eb="5">
      <t>シュンイチ</t>
    </rPh>
    <phoneticPr fontId="12"/>
  </si>
  <si>
    <t>田中　英明</t>
    <phoneticPr fontId="12"/>
  </si>
  <si>
    <t>満島　凜</t>
    <rPh sb="0" eb="2">
      <t>ミツシマ</t>
    </rPh>
    <rPh sb="3" eb="4">
      <t>リン</t>
    </rPh>
    <phoneticPr fontId="12"/>
  </si>
  <si>
    <t>小林　弘弥</t>
    <rPh sb="0" eb="2">
      <t>コバヤシ</t>
    </rPh>
    <rPh sb="3" eb="4">
      <t>ヒロシ</t>
    </rPh>
    <rPh sb="4" eb="5">
      <t>ヤ</t>
    </rPh>
    <phoneticPr fontId="12"/>
  </si>
  <si>
    <t>米倉　さつき</t>
    <rPh sb="0" eb="2">
      <t>ヨネクラ</t>
    </rPh>
    <phoneticPr fontId="12"/>
  </si>
  <si>
    <t>安達　圭</t>
    <rPh sb="0" eb="2">
      <t>アダチ</t>
    </rPh>
    <rPh sb="3" eb="4">
      <t>ケイ</t>
    </rPh>
    <phoneticPr fontId="12"/>
  </si>
  <si>
    <t>澤田　佑馬</t>
    <rPh sb="0" eb="2">
      <t>サワダ</t>
    </rPh>
    <rPh sb="3" eb="5">
      <t>ユウマ</t>
    </rPh>
    <phoneticPr fontId="12"/>
  </si>
  <si>
    <t>池田　芳樹</t>
    <phoneticPr fontId="12"/>
  </si>
  <si>
    <t>橋浦　司</t>
    <phoneticPr fontId="12"/>
  </si>
  <si>
    <t>古川　孟琉</t>
    <phoneticPr fontId="12"/>
  </si>
  <si>
    <t>細谷　大樹</t>
    <rPh sb="0" eb="2">
      <t>ホソヤ</t>
    </rPh>
    <rPh sb="3" eb="5">
      <t>ダイキ</t>
    </rPh>
    <phoneticPr fontId="12"/>
  </si>
  <si>
    <t>十文字　美花</t>
    <phoneticPr fontId="12"/>
  </si>
  <si>
    <t>浅沼　里菜</t>
    <rPh sb="0" eb="2">
      <t>アサヌマ</t>
    </rPh>
    <rPh sb="3" eb="5">
      <t>リナ</t>
    </rPh>
    <phoneticPr fontId="12"/>
  </si>
  <si>
    <t>安　学哲</t>
    <phoneticPr fontId="12"/>
  </si>
  <si>
    <t>高柳　恵</t>
    <rPh sb="0" eb="2">
      <t>タカヤナギ</t>
    </rPh>
    <rPh sb="3" eb="4">
      <t>メグミ</t>
    </rPh>
    <phoneticPr fontId="12"/>
  </si>
  <si>
    <t>間島　靖洋</t>
    <rPh sb="0" eb="2">
      <t>マジマ</t>
    </rPh>
    <rPh sb="3" eb="4">
      <t>ヤスシ</t>
    </rPh>
    <rPh sb="4" eb="5">
      <t>ヒロシ</t>
    </rPh>
    <phoneticPr fontId="12"/>
  </si>
  <si>
    <t>熊谷　亮汰</t>
    <rPh sb="0" eb="2">
      <t>クマガイ</t>
    </rPh>
    <rPh sb="3" eb="4">
      <t>リョウ</t>
    </rPh>
    <rPh sb="4" eb="5">
      <t>タ</t>
    </rPh>
    <phoneticPr fontId="12"/>
  </si>
  <si>
    <t>松本　一男</t>
    <rPh sb="0" eb="2">
      <t>マツモト</t>
    </rPh>
    <rPh sb="3" eb="4">
      <t>イチ</t>
    </rPh>
    <rPh sb="4" eb="5">
      <t>オトコ</t>
    </rPh>
    <phoneticPr fontId="12"/>
  </si>
  <si>
    <t>小山　綾子</t>
    <rPh sb="0" eb="2">
      <t>コヤマ</t>
    </rPh>
    <rPh sb="3" eb="5">
      <t>アヤコ</t>
    </rPh>
    <phoneticPr fontId="12"/>
  </si>
  <si>
    <t>中川　政宏</t>
    <rPh sb="0" eb="2">
      <t>ナカガワ</t>
    </rPh>
    <rPh sb="3" eb="4">
      <t>マサ</t>
    </rPh>
    <rPh sb="4" eb="5">
      <t>ヒロ</t>
    </rPh>
    <phoneticPr fontId="12"/>
  </si>
  <si>
    <t>光野　颯</t>
    <rPh sb="0" eb="1">
      <t>ヒカリ</t>
    </rPh>
    <rPh sb="1" eb="2">
      <t>ノ</t>
    </rPh>
    <rPh sb="3" eb="4">
      <t>ソウ</t>
    </rPh>
    <phoneticPr fontId="12"/>
  </si>
  <si>
    <t>三田　淳平</t>
    <rPh sb="0" eb="2">
      <t>ミタ</t>
    </rPh>
    <rPh sb="3" eb="5">
      <t>ジュンペイ</t>
    </rPh>
    <phoneticPr fontId="12"/>
  </si>
  <si>
    <t>高橋　潤</t>
    <rPh sb="0" eb="2">
      <t>タカハシ</t>
    </rPh>
    <rPh sb="3" eb="4">
      <t>ジュン</t>
    </rPh>
    <phoneticPr fontId="12"/>
  </si>
  <si>
    <t>佐伯　美穂</t>
    <rPh sb="0" eb="2">
      <t>サエキ</t>
    </rPh>
    <rPh sb="3" eb="5">
      <t>ミホ</t>
    </rPh>
    <phoneticPr fontId="12"/>
  </si>
  <si>
    <t>有泉　辰哉</t>
    <rPh sb="0" eb="2">
      <t>アリイズミ</t>
    </rPh>
    <rPh sb="3" eb="4">
      <t>タツ</t>
    </rPh>
    <rPh sb="4" eb="5">
      <t>ヤ</t>
    </rPh>
    <phoneticPr fontId="12"/>
  </si>
  <si>
    <t>山﨑　涼子</t>
    <rPh sb="0" eb="2">
      <t>ヤマザキ</t>
    </rPh>
    <rPh sb="3" eb="5">
      <t>リョウコ</t>
    </rPh>
    <phoneticPr fontId="12"/>
  </si>
  <si>
    <t>荒川　健一郎</t>
    <rPh sb="0" eb="2">
      <t>アラカワ</t>
    </rPh>
    <rPh sb="3" eb="6">
      <t>ケンイチロウ</t>
    </rPh>
    <phoneticPr fontId="12"/>
  </si>
  <si>
    <t>大井　信治</t>
    <rPh sb="0" eb="2">
      <t>オオイ</t>
    </rPh>
    <rPh sb="3" eb="4">
      <t>シン</t>
    </rPh>
    <phoneticPr fontId="12"/>
  </si>
  <si>
    <t>近藤　誠也</t>
    <rPh sb="0" eb="2">
      <t>コンドウ</t>
    </rPh>
    <rPh sb="3" eb="5">
      <t>セイヤ</t>
    </rPh>
    <phoneticPr fontId="12"/>
  </si>
  <si>
    <t>畠山　英則</t>
    <rPh sb="0" eb="2">
      <t>ハタケヤマ</t>
    </rPh>
    <rPh sb="3" eb="5">
      <t>ヒデノリ</t>
    </rPh>
    <phoneticPr fontId="12"/>
  </si>
  <si>
    <t>伊藤　貴彬</t>
    <rPh sb="0" eb="2">
      <t>イトウ</t>
    </rPh>
    <rPh sb="3" eb="4">
      <t>キ</t>
    </rPh>
    <rPh sb="4" eb="5">
      <t>アキラ</t>
    </rPh>
    <phoneticPr fontId="12"/>
  </si>
  <si>
    <t>大山　絢子</t>
    <rPh sb="0" eb="2">
      <t>オオヤマ</t>
    </rPh>
    <rPh sb="3" eb="5">
      <t>アヤコ</t>
    </rPh>
    <phoneticPr fontId="12"/>
  </si>
  <si>
    <t>中野　卓矢</t>
    <rPh sb="0" eb="2">
      <t>ナカノ</t>
    </rPh>
    <rPh sb="3" eb="4">
      <t>タク</t>
    </rPh>
    <rPh sb="4" eb="5">
      <t>ヤ</t>
    </rPh>
    <phoneticPr fontId="12"/>
  </si>
  <si>
    <t>大町　沙耶</t>
    <rPh sb="0" eb="2">
      <t>オオマチ</t>
    </rPh>
    <rPh sb="3" eb="5">
      <t>サヤ</t>
    </rPh>
    <phoneticPr fontId="12"/>
  </si>
  <si>
    <t>倉田　美香</t>
    <rPh sb="0" eb="2">
      <t>クラタ</t>
    </rPh>
    <rPh sb="3" eb="5">
      <t>ミカ</t>
    </rPh>
    <phoneticPr fontId="12"/>
  </si>
  <si>
    <t>井上　博繁</t>
    <rPh sb="3" eb="5">
      <t>ヒロシゲ</t>
    </rPh>
    <phoneticPr fontId="12"/>
  </si>
  <si>
    <t>中村　惇信</t>
    <rPh sb="0" eb="2">
      <t>ナカムラ</t>
    </rPh>
    <rPh sb="3" eb="4">
      <t>アツシ</t>
    </rPh>
    <rPh sb="4" eb="5">
      <t>ノブ</t>
    </rPh>
    <phoneticPr fontId="12"/>
  </si>
  <si>
    <t>橋本　信人</t>
    <rPh sb="0" eb="2">
      <t>ハシモト</t>
    </rPh>
    <rPh sb="3" eb="5">
      <t>ノブヒト</t>
    </rPh>
    <phoneticPr fontId="12"/>
  </si>
  <si>
    <t>安藤　維</t>
    <rPh sb="0" eb="2">
      <t>アンドウ</t>
    </rPh>
    <rPh sb="3" eb="4">
      <t>ユイ</t>
    </rPh>
    <phoneticPr fontId="12"/>
  </si>
  <si>
    <t>茂神　徹</t>
    <rPh sb="0" eb="1">
      <t>シゲル</t>
    </rPh>
    <rPh sb="1" eb="2">
      <t>カミ</t>
    </rPh>
    <rPh sb="3" eb="4">
      <t>トオル</t>
    </rPh>
    <phoneticPr fontId="12"/>
  </si>
  <si>
    <t>小俣　匠</t>
    <rPh sb="0" eb="2">
      <t>オマタ</t>
    </rPh>
    <rPh sb="3" eb="4">
      <t>タクミ</t>
    </rPh>
    <phoneticPr fontId="12"/>
  </si>
  <si>
    <t>藤本　和也</t>
    <rPh sb="0" eb="2">
      <t>フジモト</t>
    </rPh>
    <rPh sb="3" eb="5">
      <t>カズヤ</t>
    </rPh>
    <phoneticPr fontId="12"/>
  </si>
  <si>
    <t>黒坂　玲育</t>
    <rPh sb="0" eb="2">
      <t>クロサカ</t>
    </rPh>
    <rPh sb="3" eb="4">
      <t>レイ</t>
    </rPh>
    <rPh sb="4" eb="5">
      <t>イク</t>
    </rPh>
    <phoneticPr fontId="12"/>
  </si>
  <si>
    <t>谷田　綺音</t>
    <rPh sb="0" eb="2">
      <t>タニダ</t>
    </rPh>
    <rPh sb="3" eb="5">
      <t>アヤネ</t>
    </rPh>
    <phoneticPr fontId="12"/>
  </si>
  <si>
    <t>神山　拓斗</t>
    <rPh sb="0" eb="2">
      <t>カミヤマ</t>
    </rPh>
    <rPh sb="3" eb="5">
      <t>タクト</t>
    </rPh>
    <phoneticPr fontId="12"/>
  </si>
  <si>
    <t>小林　正輝</t>
    <rPh sb="0" eb="2">
      <t>コバヤシ</t>
    </rPh>
    <rPh sb="3" eb="4">
      <t>マサ</t>
    </rPh>
    <rPh sb="4" eb="5">
      <t>カガヤ</t>
    </rPh>
    <phoneticPr fontId="12"/>
  </si>
  <si>
    <t>中澤　勲</t>
    <rPh sb="0" eb="2">
      <t>ナカザワ</t>
    </rPh>
    <rPh sb="3" eb="4">
      <t>イサオ</t>
    </rPh>
    <phoneticPr fontId="12"/>
  </si>
  <si>
    <t>濱田　達生</t>
  </si>
  <si>
    <t>柴田　秀一</t>
  </si>
  <si>
    <t>入江　一希</t>
    <rPh sb="3" eb="5">
      <t>カズキ</t>
    </rPh>
    <phoneticPr fontId="12"/>
  </si>
  <si>
    <t>小沼　実佳</t>
    <rPh sb="0" eb="2">
      <t>コヌマ</t>
    </rPh>
    <rPh sb="3" eb="5">
      <t>ミノルカ</t>
    </rPh>
    <phoneticPr fontId="12"/>
  </si>
  <si>
    <t>川田　布美香</t>
    <rPh sb="0" eb="2">
      <t>カワダ</t>
    </rPh>
    <rPh sb="3" eb="6">
      <t>ヌノミカ</t>
    </rPh>
    <phoneticPr fontId="12"/>
  </si>
  <si>
    <t>原田　鈴音</t>
    <rPh sb="0" eb="2">
      <t>ハラダ</t>
    </rPh>
    <rPh sb="3" eb="5">
      <t>スズオト</t>
    </rPh>
    <phoneticPr fontId="12"/>
  </si>
  <si>
    <t>柴田　めぐみ</t>
    <rPh sb="0" eb="2">
      <t>シバタ</t>
    </rPh>
    <phoneticPr fontId="12"/>
  </si>
  <si>
    <t>髙田　諒</t>
  </si>
  <si>
    <t>小倉　魁斗</t>
    <rPh sb="0" eb="2">
      <t>オグラ</t>
    </rPh>
    <rPh sb="3" eb="4">
      <t>カイ</t>
    </rPh>
    <rPh sb="4" eb="5">
      <t>ト</t>
    </rPh>
    <phoneticPr fontId="13"/>
  </si>
  <si>
    <t>栖原　雅</t>
  </si>
  <si>
    <t>寺島　真以</t>
    <rPh sb="0" eb="2">
      <t>テラシマ</t>
    </rPh>
    <rPh sb="3" eb="5">
      <t>マイ</t>
    </rPh>
    <phoneticPr fontId="12"/>
  </si>
  <si>
    <t>横山　大祐</t>
    <rPh sb="0" eb="2">
      <t>ヨコヤマ</t>
    </rPh>
    <rPh sb="3" eb="5">
      <t>ダイスケ</t>
    </rPh>
    <phoneticPr fontId="12"/>
  </si>
  <si>
    <t>加藤　佑麻</t>
    <rPh sb="0" eb="2">
      <t>カトウ</t>
    </rPh>
    <rPh sb="3" eb="4">
      <t>ユウ</t>
    </rPh>
    <rPh sb="4" eb="5">
      <t>マ</t>
    </rPh>
    <phoneticPr fontId="12"/>
  </si>
  <si>
    <t>荒川  理沙</t>
    <rPh sb="0" eb="2">
      <t>アラカワ</t>
    </rPh>
    <rPh sb="4" eb="6">
      <t>リサ</t>
    </rPh>
    <phoneticPr fontId="12"/>
  </si>
  <si>
    <t>三浦　庸介</t>
    <phoneticPr fontId="12"/>
  </si>
  <si>
    <t>髙桑　愛実</t>
    <rPh sb="0" eb="2">
      <t>タカクワ</t>
    </rPh>
    <rPh sb="3" eb="4">
      <t>アイ</t>
    </rPh>
    <rPh sb="4" eb="5">
      <t>ミ</t>
    </rPh>
    <phoneticPr fontId="12"/>
  </si>
  <si>
    <t>岩槻　拓真</t>
    <rPh sb="0" eb="2">
      <t>イワツキ</t>
    </rPh>
    <rPh sb="3" eb="5">
      <t>タクマ</t>
    </rPh>
    <phoneticPr fontId="12"/>
  </si>
  <si>
    <t>福谷　匠悟</t>
    <rPh sb="0" eb="2">
      <t>フクタニ</t>
    </rPh>
    <rPh sb="3" eb="5">
      <t>ショウゴ</t>
    </rPh>
    <phoneticPr fontId="12"/>
  </si>
  <si>
    <t>家所　毅</t>
    <rPh sb="0" eb="1">
      <t>イエ</t>
    </rPh>
    <rPh sb="1" eb="2">
      <t>トコロ</t>
    </rPh>
    <rPh sb="3" eb="4">
      <t>ツヨシ</t>
    </rPh>
    <phoneticPr fontId="12"/>
  </si>
  <si>
    <t>宮脇　唯</t>
    <rPh sb="0" eb="2">
      <t>ミヤワキ</t>
    </rPh>
    <rPh sb="3" eb="4">
      <t>ユイ</t>
    </rPh>
    <phoneticPr fontId="12"/>
  </si>
  <si>
    <t>上田　将大</t>
    <rPh sb="0" eb="2">
      <t>ウエダ</t>
    </rPh>
    <rPh sb="3" eb="4">
      <t>ショウ</t>
    </rPh>
    <rPh sb="4" eb="5">
      <t>ダイ</t>
    </rPh>
    <phoneticPr fontId="12"/>
  </si>
  <si>
    <t>倉本　萌（中谷）</t>
    <rPh sb="0" eb="2">
      <t>クラモト</t>
    </rPh>
    <rPh sb="3" eb="4">
      <t>モ</t>
    </rPh>
    <rPh sb="5" eb="7">
      <t>ナカタニ</t>
    </rPh>
    <phoneticPr fontId="12"/>
  </si>
  <si>
    <t>今井　智之</t>
    <rPh sb="0" eb="2">
      <t>イマイ</t>
    </rPh>
    <rPh sb="3" eb="5">
      <t>トモユキ</t>
    </rPh>
    <phoneticPr fontId="12"/>
  </si>
  <si>
    <t>平野　晃史朗</t>
    <phoneticPr fontId="12"/>
  </si>
  <si>
    <t>井上　魁人</t>
    <phoneticPr fontId="12"/>
  </si>
  <si>
    <t>桜井　祐介</t>
    <rPh sb="0" eb="2">
      <t>サクライ</t>
    </rPh>
    <rPh sb="3" eb="5">
      <t>ユウスケ</t>
    </rPh>
    <phoneticPr fontId="12"/>
  </si>
  <si>
    <t>松本　祐輔</t>
    <rPh sb="0" eb="2">
      <t>マツモト</t>
    </rPh>
    <rPh sb="3" eb="5">
      <t>ユウスケ</t>
    </rPh>
    <phoneticPr fontId="12"/>
  </si>
  <si>
    <t>竹内　省悟</t>
    <rPh sb="0" eb="2">
      <t>タケウチ</t>
    </rPh>
    <rPh sb="3" eb="4">
      <t>ショウ</t>
    </rPh>
    <rPh sb="4" eb="5">
      <t>ゴ</t>
    </rPh>
    <phoneticPr fontId="12"/>
  </si>
  <si>
    <t>椎名　亮子</t>
    <rPh sb="0" eb="2">
      <t>シイナ</t>
    </rPh>
    <rPh sb="3" eb="5">
      <t>リョウコ</t>
    </rPh>
    <phoneticPr fontId="12"/>
  </si>
  <si>
    <t>鈴木　健介</t>
    <phoneticPr fontId="12"/>
  </si>
  <si>
    <t>増田　裕</t>
    <phoneticPr fontId="12"/>
  </si>
  <si>
    <t>大海　奈々</t>
    <phoneticPr fontId="12"/>
  </si>
  <si>
    <t>岩橋　博之</t>
    <rPh sb="0" eb="2">
      <t>イワハシ</t>
    </rPh>
    <rPh sb="3" eb="5">
      <t>ヒロユキ</t>
    </rPh>
    <phoneticPr fontId="12"/>
  </si>
  <si>
    <t>豊田　桐子</t>
    <rPh sb="0" eb="2">
      <t>トヨタ</t>
    </rPh>
    <rPh sb="3" eb="5">
      <t>キリコ</t>
    </rPh>
    <phoneticPr fontId="12"/>
  </si>
  <si>
    <t>梅岡　祐介</t>
    <rPh sb="0" eb="2">
      <t>ウメオカ</t>
    </rPh>
    <rPh sb="3" eb="5">
      <t>ユウスケ</t>
    </rPh>
    <phoneticPr fontId="12"/>
  </si>
  <si>
    <t>島津　京介</t>
    <phoneticPr fontId="12"/>
  </si>
  <si>
    <t>杉山　望美</t>
    <rPh sb="0" eb="2">
      <t>スギヤマ</t>
    </rPh>
    <rPh sb="3" eb="5">
      <t>ノゾミミ</t>
    </rPh>
    <phoneticPr fontId="12"/>
  </si>
  <si>
    <t>西島　耕治</t>
    <rPh sb="0" eb="2">
      <t>ニシジマ</t>
    </rPh>
    <rPh sb="3" eb="4">
      <t>タガヤス</t>
    </rPh>
    <rPh sb="4" eb="5">
      <t>ジ</t>
    </rPh>
    <phoneticPr fontId="12"/>
  </si>
  <si>
    <t>山本　将伍</t>
    <rPh sb="0" eb="2">
      <t>ヤマモト</t>
    </rPh>
    <rPh sb="3" eb="5">
      <t>ショウゴ</t>
    </rPh>
    <phoneticPr fontId="12"/>
  </si>
  <si>
    <t>糸魚川　あかり</t>
    <rPh sb="0" eb="3">
      <t>イトイガワ</t>
    </rPh>
    <phoneticPr fontId="12"/>
  </si>
  <si>
    <t>宝里　隆二郎</t>
    <rPh sb="0" eb="1">
      <t>タカラ</t>
    </rPh>
    <rPh sb="1" eb="2">
      <t>サト</t>
    </rPh>
    <rPh sb="3" eb="5">
      <t>リュウジ</t>
    </rPh>
    <rPh sb="5" eb="6">
      <t>ロウ</t>
    </rPh>
    <phoneticPr fontId="12"/>
  </si>
  <si>
    <t>外山　将行</t>
    <rPh sb="0" eb="2">
      <t>ソトヤマ</t>
    </rPh>
    <rPh sb="3" eb="5">
      <t>マサユキ</t>
    </rPh>
    <phoneticPr fontId="12"/>
  </si>
  <si>
    <t>飛渡　佐知子</t>
    <rPh sb="0" eb="1">
      <t>ト</t>
    </rPh>
    <rPh sb="1" eb="2">
      <t>ワタリ</t>
    </rPh>
    <rPh sb="3" eb="6">
      <t>サチコ</t>
    </rPh>
    <phoneticPr fontId="12"/>
  </si>
  <si>
    <t>黒田　大貴</t>
    <rPh sb="0" eb="2">
      <t>クロダ</t>
    </rPh>
    <rPh sb="3" eb="4">
      <t>ダイ</t>
    </rPh>
    <rPh sb="4" eb="5">
      <t>タカ</t>
    </rPh>
    <phoneticPr fontId="12"/>
  </si>
  <si>
    <t>村田　耕誌</t>
    <rPh sb="0" eb="2">
      <t>ムラタ</t>
    </rPh>
    <rPh sb="3" eb="4">
      <t>コウ</t>
    </rPh>
    <rPh sb="4" eb="5">
      <t>シ</t>
    </rPh>
    <phoneticPr fontId="12"/>
  </si>
  <si>
    <t>三浦　賢司</t>
    <phoneticPr fontId="12"/>
  </si>
  <si>
    <t>藤野　瑞木</t>
    <rPh sb="0" eb="2">
      <t>フジノ</t>
    </rPh>
    <rPh sb="3" eb="4">
      <t>ズイ</t>
    </rPh>
    <rPh sb="4" eb="5">
      <t>キ</t>
    </rPh>
    <phoneticPr fontId="12"/>
  </si>
  <si>
    <t>松山　貴史</t>
    <phoneticPr fontId="12"/>
  </si>
  <si>
    <t>伊藤　昭治</t>
    <rPh sb="0" eb="2">
      <t>イトウ</t>
    </rPh>
    <rPh sb="3" eb="5">
      <t>ショウジ</t>
    </rPh>
    <phoneticPr fontId="12"/>
  </si>
  <si>
    <t>吉田　航</t>
    <rPh sb="0" eb="2">
      <t>ヨシダ</t>
    </rPh>
    <rPh sb="3" eb="4">
      <t>ワタル</t>
    </rPh>
    <phoneticPr fontId="12"/>
  </si>
  <si>
    <t>田中　優香</t>
    <rPh sb="0" eb="2">
      <t>タナカ</t>
    </rPh>
    <rPh sb="3" eb="5">
      <t>ユウカ</t>
    </rPh>
    <phoneticPr fontId="12"/>
  </si>
  <si>
    <t>渡邉　雄一</t>
    <phoneticPr fontId="12"/>
  </si>
  <si>
    <t>笠原　泰彰</t>
    <rPh sb="0" eb="2">
      <t>カサハラ</t>
    </rPh>
    <rPh sb="3" eb="4">
      <t>タイ</t>
    </rPh>
    <rPh sb="4" eb="5">
      <t>アキラ</t>
    </rPh>
    <phoneticPr fontId="12"/>
  </si>
  <si>
    <t>富屋　貴之</t>
    <rPh sb="0" eb="1">
      <t>トミ</t>
    </rPh>
    <rPh sb="1" eb="2">
      <t>ヤ</t>
    </rPh>
    <rPh sb="3" eb="5">
      <t>タカユキ</t>
    </rPh>
    <phoneticPr fontId="12"/>
  </si>
  <si>
    <t>宮﨑　貴之</t>
    <phoneticPr fontId="12"/>
  </si>
  <si>
    <t>原田　直広</t>
    <rPh sb="0" eb="2">
      <t>ハラダ</t>
    </rPh>
    <rPh sb="3" eb="5">
      <t>ナオヒロ</t>
    </rPh>
    <phoneticPr fontId="1"/>
  </si>
  <si>
    <t>池田　直徒</t>
    <rPh sb="0" eb="2">
      <t>イケダ</t>
    </rPh>
    <rPh sb="3" eb="4">
      <t>ナオ</t>
    </rPh>
    <rPh sb="4" eb="5">
      <t>ト</t>
    </rPh>
    <phoneticPr fontId="1"/>
  </si>
  <si>
    <t>鈴木　孔輝</t>
    <rPh sb="0" eb="2">
      <t>スズキ</t>
    </rPh>
    <rPh sb="3" eb="4">
      <t>アナ</t>
    </rPh>
    <rPh sb="4" eb="5">
      <t>テル</t>
    </rPh>
    <phoneticPr fontId="12"/>
  </si>
  <si>
    <t>小出　智也</t>
    <rPh sb="0" eb="2">
      <t>コイデ</t>
    </rPh>
    <rPh sb="3" eb="5">
      <t>トモヤ</t>
    </rPh>
    <phoneticPr fontId="12"/>
  </si>
  <si>
    <t>佐藤　貴裕</t>
    <rPh sb="0" eb="2">
      <t>サトウ</t>
    </rPh>
    <rPh sb="3" eb="4">
      <t>タカ</t>
    </rPh>
    <rPh sb="4" eb="5">
      <t>ヒロシ</t>
    </rPh>
    <phoneticPr fontId="12"/>
  </si>
  <si>
    <t>長谷川　潤</t>
    <rPh sb="0" eb="3">
      <t>ハセガワ</t>
    </rPh>
    <rPh sb="4" eb="5">
      <t>ジュン</t>
    </rPh>
    <phoneticPr fontId="12"/>
  </si>
  <si>
    <t>山本　はるか</t>
    <rPh sb="0" eb="2">
      <t>ヤマモト</t>
    </rPh>
    <phoneticPr fontId="12"/>
  </si>
  <si>
    <t>岡　祐也</t>
    <rPh sb="0" eb="1">
      <t>オカ</t>
    </rPh>
    <rPh sb="2" eb="3">
      <t>ユウ</t>
    </rPh>
    <rPh sb="3" eb="4">
      <t>ナリ</t>
    </rPh>
    <phoneticPr fontId="12"/>
  </si>
  <si>
    <t>福井　和佳奈</t>
  </si>
  <si>
    <t>岡山　雅俊</t>
    <rPh sb="0" eb="2">
      <t>オカヤマ</t>
    </rPh>
    <rPh sb="3" eb="5">
      <t>マサトシ</t>
    </rPh>
    <phoneticPr fontId="12"/>
  </si>
  <si>
    <t>岡本　龍汰</t>
    <phoneticPr fontId="12"/>
  </si>
  <si>
    <t>東福　脩平</t>
    <rPh sb="0" eb="2">
      <t>トウフク</t>
    </rPh>
    <rPh sb="3" eb="5">
      <t>シュウヘイ</t>
    </rPh>
    <phoneticPr fontId="12"/>
  </si>
  <si>
    <t>山口　智也</t>
    <rPh sb="0" eb="2">
      <t>ヤマグチ</t>
    </rPh>
    <rPh sb="3" eb="5">
      <t>トモヤ</t>
    </rPh>
    <phoneticPr fontId="12"/>
  </si>
  <si>
    <t>片岡　まり</t>
    <rPh sb="0" eb="2">
      <t>カタオカ</t>
    </rPh>
    <phoneticPr fontId="12"/>
  </si>
  <si>
    <t>安藤　縁</t>
    <rPh sb="0" eb="2">
      <t>アンドウ</t>
    </rPh>
    <rPh sb="3" eb="4">
      <t>エニシ</t>
    </rPh>
    <phoneticPr fontId="12"/>
  </si>
  <si>
    <t>軍司　亮平</t>
    <rPh sb="0" eb="1">
      <t>グン</t>
    </rPh>
    <rPh sb="1" eb="2">
      <t>ツカサ</t>
    </rPh>
    <rPh sb="3" eb="5">
      <t>リョウヘイ</t>
    </rPh>
    <phoneticPr fontId="12"/>
  </si>
  <si>
    <t>芳賀　颯之介</t>
    <rPh sb="0" eb="2">
      <t>ハガ</t>
    </rPh>
    <phoneticPr fontId="12"/>
  </si>
  <si>
    <t>大村　祐斗</t>
    <rPh sb="0" eb="2">
      <t>オオムラ</t>
    </rPh>
    <rPh sb="3" eb="4">
      <t>ユウ</t>
    </rPh>
    <rPh sb="4" eb="5">
      <t>ト</t>
    </rPh>
    <phoneticPr fontId="12"/>
  </si>
  <si>
    <t>吉川　丘也</t>
    <rPh sb="0" eb="2">
      <t>キッカワ</t>
    </rPh>
    <rPh sb="3" eb="4">
      <t>オカ</t>
    </rPh>
    <rPh sb="4" eb="5">
      <t>ヤ</t>
    </rPh>
    <phoneticPr fontId="12"/>
  </si>
  <si>
    <t>時田　泰</t>
    <phoneticPr fontId="12"/>
  </si>
  <si>
    <t>岡本　恭輔</t>
    <rPh sb="0" eb="2">
      <t>オカモト</t>
    </rPh>
    <rPh sb="3" eb="5">
      <t>キョウスケ</t>
    </rPh>
    <phoneticPr fontId="12"/>
  </si>
  <si>
    <t>中辻　俊介</t>
    <rPh sb="0" eb="2">
      <t>ナカツジ</t>
    </rPh>
    <rPh sb="3" eb="5">
      <t>シュンスケ</t>
    </rPh>
    <phoneticPr fontId="12"/>
  </si>
  <si>
    <t>川辺　晃生</t>
    <rPh sb="0" eb="2">
      <t>カワベ</t>
    </rPh>
    <rPh sb="3" eb="5">
      <t>アキライ</t>
    </rPh>
    <phoneticPr fontId="12"/>
  </si>
  <si>
    <t>酒井　友弥</t>
    <rPh sb="0" eb="2">
      <t>サカイ</t>
    </rPh>
    <rPh sb="3" eb="5">
      <t>トモヤ</t>
    </rPh>
    <phoneticPr fontId="12"/>
  </si>
  <si>
    <t>山内　健悟</t>
    <rPh sb="0" eb="2">
      <t>ヤマウチ</t>
    </rPh>
    <rPh sb="3" eb="5">
      <t>ケンゴ</t>
    </rPh>
    <phoneticPr fontId="12"/>
  </si>
  <si>
    <t>菊地　満里菜</t>
    <rPh sb="0" eb="2">
      <t>キクチ</t>
    </rPh>
    <rPh sb="3" eb="4">
      <t>マン</t>
    </rPh>
    <rPh sb="4" eb="6">
      <t>リナ</t>
    </rPh>
    <phoneticPr fontId="12"/>
  </si>
  <si>
    <t>中村　雅俊</t>
    <rPh sb="0" eb="2">
      <t>ナカムラ</t>
    </rPh>
    <rPh sb="3" eb="4">
      <t>マサ</t>
    </rPh>
    <rPh sb="4" eb="5">
      <t>トシ</t>
    </rPh>
    <phoneticPr fontId="12"/>
  </si>
  <si>
    <t>吉田　誠一</t>
    <rPh sb="0" eb="2">
      <t>ヨシダ</t>
    </rPh>
    <rPh sb="3" eb="5">
      <t>セイイチ</t>
    </rPh>
    <phoneticPr fontId="12"/>
  </si>
  <si>
    <t>酒井　俊一</t>
    <phoneticPr fontId="12"/>
  </si>
  <si>
    <t>加藤　駿典</t>
    <phoneticPr fontId="12"/>
  </si>
  <si>
    <t>萩原　宏樹</t>
    <rPh sb="0" eb="2">
      <t>ハギハラ</t>
    </rPh>
    <rPh sb="3" eb="4">
      <t>ヒロシ</t>
    </rPh>
    <phoneticPr fontId="12"/>
  </si>
  <si>
    <t>浅野　愛子</t>
    <rPh sb="0" eb="2">
      <t>アサノ</t>
    </rPh>
    <rPh sb="3" eb="5">
      <t>アイコ</t>
    </rPh>
    <phoneticPr fontId="12"/>
  </si>
  <si>
    <t>面曽　淳太</t>
    <rPh sb="0" eb="1">
      <t>メン</t>
    </rPh>
    <rPh sb="1" eb="2">
      <t>ソ</t>
    </rPh>
    <rPh sb="3" eb="4">
      <t>ジュン</t>
    </rPh>
    <rPh sb="4" eb="5">
      <t>タ</t>
    </rPh>
    <phoneticPr fontId="12"/>
  </si>
  <si>
    <t>松尾　幸紀</t>
    <rPh sb="0" eb="2">
      <t>マツオ</t>
    </rPh>
    <rPh sb="3" eb="4">
      <t>シアワ</t>
    </rPh>
    <rPh sb="4" eb="5">
      <t>キ</t>
    </rPh>
    <phoneticPr fontId="12"/>
  </si>
  <si>
    <t>日比　大智</t>
    <phoneticPr fontId="12"/>
  </si>
  <si>
    <t>清水　友一郎</t>
    <phoneticPr fontId="12"/>
  </si>
  <si>
    <t>鈴木　慧哉</t>
    <rPh sb="0" eb="2">
      <t>スズキ</t>
    </rPh>
    <rPh sb="3" eb="4">
      <t>ケイ</t>
    </rPh>
    <rPh sb="4" eb="5">
      <t>ヤ</t>
    </rPh>
    <phoneticPr fontId="12"/>
  </si>
  <si>
    <t>長里　龍佑</t>
    <rPh sb="0" eb="2">
      <t>ナガサト</t>
    </rPh>
    <rPh sb="3" eb="4">
      <t>リュウ</t>
    </rPh>
    <rPh sb="4" eb="5">
      <t>ユウ</t>
    </rPh>
    <phoneticPr fontId="12"/>
  </si>
  <si>
    <t>佐々木　駿介</t>
    <rPh sb="0" eb="3">
      <t>ササキ</t>
    </rPh>
    <rPh sb="4" eb="6">
      <t>シュンスケ</t>
    </rPh>
    <phoneticPr fontId="12"/>
  </si>
  <si>
    <t>中川　大介</t>
    <phoneticPr fontId="12"/>
  </si>
  <si>
    <t>大月　羅央</t>
    <phoneticPr fontId="12"/>
  </si>
  <si>
    <t>吉田　泰基</t>
    <phoneticPr fontId="12"/>
  </si>
  <si>
    <t>水野　肖章</t>
    <phoneticPr fontId="12"/>
  </si>
  <si>
    <t>530-0047</t>
    <phoneticPr fontId="12"/>
  </si>
  <si>
    <t>大阪府大阪市北区西天満4-4-13</t>
    <phoneticPr fontId="12"/>
  </si>
  <si>
    <t>三共ビル梅新8F</t>
    <phoneticPr fontId="12"/>
  </si>
  <si>
    <t>06-6467-4320</t>
    <phoneticPr fontId="12"/>
  </si>
  <si>
    <t>株式会社BREXA Technology</t>
    <rPh sb="0" eb="4">
      <t>カブシキガイシャ</t>
    </rPh>
    <phoneticPr fontId="3"/>
  </si>
  <si>
    <t>武藤　翔</t>
  </si>
  <si>
    <t>Sensitecエンコーダ評価システム用のZynq開発</t>
    <phoneticPr fontId="3"/>
  </si>
  <si>
    <t>派遣先で指示を受けた内容について責任をもって成果を出すこと。</t>
    <phoneticPr fontId="3"/>
  </si>
  <si>
    <t>デンソーウェーブ</t>
    <phoneticPr fontId="3"/>
  </si>
  <si>
    <t>稲垣孝光</t>
    <phoneticPr fontId="3"/>
  </si>
  <si>
    <t>TEL：0569-49-1730</t>
    <phoneticPr fontId="3"/>
  </si>
  <si>
    <t>ロボット事業部技術１部技術6室</t>
    <phoneticPr fontId="3"/>
  </si>
  <si>
    <t>デンソーウェーブ</t>
    <phoneticPr fontId="3"/>
  </si>
  <si>
    <t>愛知県知多郡阿久比町大字草木字芳池１番</t>
    <phoneticPr fontId="3"/>
  </si>
  <si>
    <t>伊藤　浩也</t>
    <phoneticPr fontId="3"/>
  </si>
  <si>
    <t>所定出勤日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</si>
</sst>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日&quot;&quot;締&quot;&quot;め&quot;"/>
  </numFmts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1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2"/>
      <name val="ＭＳ Ｐゴシック"/>
      <family val="3"/>
      <charset val="128"/>
    </font>
    <font>
      <sz val="7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11"/>
      <name val="ＭＳ Ｐゴシック"/>
      <family val="3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dotted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medium">
        <color auto="1"/>
      </left>
      <right/>
      <top style="thick">
        <color rgb="FFFF0000"/>
      </top>
      <bottom style="thin">
        <color indexed="64"/>
      </bottom>
      <diagonal/>
    </border>
    <border>
      <left/>
      <right style="medium">
        <color auto="1"/>
      </right>
      <top style="thick">
        <color rgb="FFFF0000"/>
      </top>
      <bottom style="thin">
        <color indexed="64"/>
      </bottom>
      <diagonal/>
    </border>
    <border>
      <left style="dotted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dotted">
        <color indexed="64"/>
      </right>
      <top style="thin">
        <color indexed="64"/>
      </top>
      <bottom style="thick">
        <color rgb="FFFF0000"/>
      </bottom>
      <diagonal/>
    </border>
    <border>
      <left style="dotted">
        <color indexed="64"/>
      </left>
      <right style="medium">
        <color auto="1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5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horizontal="distributed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20" fontId="0" fillId="0" borderId="0" xfId="0" quotePrefix="1" applyNumberFormat="1"/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5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61" xfId="0" applyFont="1" applyBorder="1" applyAlignment="1">
      <alignment horizontal="center" vertical="top"/>
    </xf>
    <xf numFmtId="0" fontId="2" fillId="0" borderId="0" xfId="0" applyFont="1" applyAlignment="1">
      <alignment horizontal="centerContinuous" vertical="center"/>
    </xf>
    <xf numFmtId="2" fontId="2" fillId="0" borderId="0" xfId="0" applyNumberFormat="1" applyFont="1" applyAlignment="1">
      <alignment vertical="center"/>
    </xf>
    <xf numFmtId="0" fontId="2" fillId="0" borderId="42" xfId="0" applyFont="1" applyBorder="1" applyAlignment="1">
      <alignment horizontal="center" vertical="center" shrinkToFit="1"/>
    </xf>
    <xf numFmtId="14" fontId="2" fillId="0" borderId="4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5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2" fillId="0" borderId="6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" fontId="2" fillId="0" borderId="36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 shrinkToFit="1"/>
    </xf>
    <xf numFmtId="0" fontId="2" fillId="0" borderId="5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0" fontId="2" fillId="0" borderId="66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9" fillId="0" borderId="5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5" fillId="0" borderId="60" xfId="0" applyFont="1" applyBorder="1" applyAlignment="1">
      <alignment vertical="center"/>
    </xf>
    <xf numFmtId="56" fontId="0" fillId="0" borderId="0" xfId="0" applyNumberFormat="1" applyAlignment="1">
      <alignment horizontal="left"/>
    </xf>
    <xf numFmtId="0" fontId="2" fillId="3" borderId="67" xfId="0" applyFont="1" applyFill="1" applyBorder="1" applyAlignment="1">
      <alignment horizontal="center" vertical="center" shrinkToFit="1"/>
    </xf>
    <xf numFmtId="0" fontId="2" fillId="3" borderId="52" xfId="0" applyFont="1" applyFill="1" applyBorder="1" applyAlignment="1">
      <alignment horizontal="center" vertical="center" shrinkToFit="1"/>
    </xf>
    <xf numFmtId="0" fontId="2" fillId="3" borderId="51" xfId="0" applyFont="1" applyFill="1" applyBorder="1" applyAlignment="1">
      <alignment horizontal="center" vertical="center" shrinkToFit="1"/>
    </xf>
    <xf numFmtId="0" fontId="2" fillId="3" borderId="67" xfId="0" applyFont="1" applyFill="1" applyBorder="1" applyAlignment="1">
      <alignment vertical="center"/>
    </xf>
    <xf numFmtId="0" fontId="2" fillId="3" borderId="52" xfId="0" applyFont="1" applyFill="1" applyBorder="1" applyAlignment="1">
      <alignment vertical="center"/>
    </xf>
    <xf numFmtId="0" fontId="2" fillId="3" borderId="51" xfId="0" applyFont="1" applyFill="1" applyBorder="1" applyAlignment="1">
      <alignment vertical="center"/>
    </xf>
    <xf numFmtId="0" fontId="2" fillId="3" borderId="69" xfId="0" applyFont="1" applyFill="1" applyBorder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8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10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10" xfId="0" applyFont="1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 applyProtection="1">
      <alignment vertical="center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5" fillId="0" borderId="62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62" xfId="0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62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71" xfId="0" applyFont="1" applyBorder="1" applyAlignment="1" applyProtection="1">
      <alignment vertical="center"/>
      <protection locked="0"/>
    </xf>
    <xf numFmtId="0" fontId="2" fillId="0" borderId="69" xfId="0" applyFont="1" applyBorder="1" applyAlignment="1" applyProtection="1">
      <alignment vertical="center"/>
      <protection locked="0"/>
    </xf>
    <xf numFmtId="0" fontId="2" fillId="0" borderId="68" xfId="0" applyFont="1" applyBorder="1" applyAlignment="1" applyProtection="1">
      <alignment vertical="center"/>
      <protection locked="0"/>
    </xf>
    <xf numFmtId="0" fontId="2" fillId="0" borderId="81" xfId="0" applyFont="1" applyBorder="1" applyAlignment="1" applyProtection="1">
      <alignment vertical="center"/>
      <protection locked="0"/>
    </xf>
    <xf numFmtId="0" fontId="2" fillId="0" borderId="77" xfId="0" applyFont="1" applyBorder="1" applyAlignment="1" applyProtection="1">
      <alignment vertical="center"/>
      <protection locked="0"/>
    </xf>
    <xf numFmtId="0" fontId="2" fillId="0" borderId="42" xfId="0" applyFont="1" applyBorder="1" applyAlignment="1" applyProtection="1">
      <alignment vertical="center"/>
      <protection locked="0"/>
    </xf>
    <xf numFmtId="0" fontId="2" fillId="0" borderId="43" xfId="0" applyFont="1" applyBorder="1" applyAlignment="1" applyProtection="1">
      <alignment vertical="center"/>
      <protection locked="0"/>
    </xf>
    <xf numFmtId="0" fontId="2" fillId="0" borderId="44" xfId="0" applyFont="1" applyBorder="1" applyAlignment="1" applyProtection="1">
      <alignment vertical="center"/>
      <protection locked="0"/>
    </xf>
    <xf numFmtId="0" fontId="2" fillId="0" borderId="72" xfId="0" applyFont="1" applyBorder="1" applyAlignment="1" applyProtection="1">
      <alignment vertical="center"/>
      <protection locked="0"/>
    </xf>
    <xf numFmtId="0" fontId="2" fillId="0" borderId="74" xfId="0" applyFont="1" applyBorder="1" applyAlignment="1" applyProtection="1">
      <alignment vertical="center"/>
      <protection locked="0"/>
    </xf>
    <xf numFmtId="0" fontId="2" fillId="0" borderId="82" xfId="0" applyFont="1" applyBorder="1" applyAlignment="1" applyProtection="1">
      <alignment vertical="center"/>
      <protection locked="0"/>
    </xf>
    <xf numFmtId="0" fontId="2" fillId="0" borderId="83" xfId="0" applyFont="1" applyBorder="1" applyAlignment="1" applyProtection="1">
      <alignment vertical="center"/>
      <protection locked="0"/>
    </xf>
    <xf numFmtId="0" fontId="2" fillId="0" borderId="78" xfId="0" applyFont="1" applyBorder="1" applyAlignment="1" applyProtection="1">
      <alignment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center"/>
      <protection locked="0"/>
    </xf>
    <xf numFmtId="0" fontId="2" fillId="0" borderId="39" xfId="0" applyFont="1" applyBorder="1" applyAlignment="1" applyProtection="1">
      <alignment vertical="center"/>
      <protection locked="0"/>
    </xf>
    <xf numFmtId="0" fontId="2" fillId="0" borderId="41" xfId="0" applyFont="1" applyBorder="1" applyAlignment="1" applyProtection="1">
      <alignment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75" xfId="0" applyFont="1" applyBorder="1" applyAlignment="1">
      <alignment horizontal="center" vertical="center" shrinkToFit="1"/>
    </xf>
    <xf numFmtId="0" fontId="2" fillId="0" borderId="71" xfId="0" applyFont="1" applyBorder="1" applyAlignment="1">
      <alignment horizontal="center" vertical="center" shrinkToFit="1"/>
    </xf>
    <xf numFmtId="0" fontId="2" fillId="0" borderId="69" xfId="0" applyFont="1" applyBorder="1" applyAlignment="1">
      <alignment horizontal="center" vertical="center" shrinkToFit="1"/>
    </xf>
    <xf numFmtId="0" fontId="2" fillId="0" borderId="68" xfId="0" applyFont="1" applyBorder="1" applyAlignment="1">
      <alignment horizontal="center" vertical="center" shrinkToFit="1"/>
    </xf>
    <xf numFmtId="0" fontId="2" fillId="0" borderId="81" xfId="0" applyFont="1" applyBorder="1" applyAlignment="1">
      <alignment horizontal="center" vertical="center" shrinkToFit="1"/>
    </xf>
    <xf numFmtId="0" fontId="3" fillId="0" borderId="76" xfId="0" applyFont="1" applyBorder="1" applyAlignment="1">
      <alignment horizontal="center" vertical="center" shrinkToFit="1"/>
    </xf>
    <xf numFmtId="0" fontId="10" fillId="0" borderId="10" xfId="0" applyFont="1" applyBorder="1" applyAlignment="1">
      <alignment vertical="center"/>
    </xf>
    <xf numFmtId="0" fontId="2" fillId="0" borderId="56" xfId="0" applyFont="1" applyBorder="1" applyAlignment="1" applyProtection="1">
      <alignment horizontal="center" vertical="center"/>
      <protection locked="0"/>
    </xf>
    <xf numFmtId="0" fontId="2" fillId="0" borderId="55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>
      <alignment vertical="center"/>
    </xf>
    <xf numFmtId="0" fontId="5" fillId="0" borderId="86" xfId="0" applyFont="1" applyBorder="1" applyAlignment="1" applyProtection="1">
      <alignment vertical="center"/>
      <protection locked="0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9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58" xfId="0" applyFont="1" applyBorder="1" applyAlignment="1" applyProtection="1">
      <alignment horizontal="center" vertical="center"/>
      <protection locked="0"/>
    </xf>
    <xf numFmtId="0" fontId="14" fillId="0" borderId="0" xfId="0" applyFont="1" applyAlignment="1">
      <alignment vertical="center"/>
    </xf>
    <xf numFmtId="0" fontId="14" fillId="0" borderId="0" xfId="2" applyFont="1" applyBorder="1">
      <alignment vertical="center"/>
    </xf>
    <xf numFmtId="14" fontId="14" fillId="0" borderId="0" xfId="0" applyNumberFormat="1" applyFont="1" applyAlignment="1">
      <alignment vertical="center"/>
    </xf>
    <xf numFmtId="0" fontId="14" fillId="4" borderId="0" xfId="0" applyFont="1" applyFill="1" applyAlignment="1">
      <alignment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 shrinkToFit="1"/>
    </xf>
    <xf numFmtId="0" fontId="2" fillId="3" borderId="50" xfId="0" applyFont="1" applyFill="1" applyBorder="1" applyAlignment="1">
      <alignment horizontal="center" vertical="center" shrinkToFit="1"/>
    </xf>
    <xf numFmtId="0" fontId="2" fillId="0" borderId="48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65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11" fillId="0" borderId="54" xfId="0" applyFont="1" applyBorder="1" applyAlignment="1">
      <alignment horizontal="center" vertical="center" shrinkToFit="1"/>
    </xf>
    <xf numFmtId="0" fontId="11" fillId="0" borderId="53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distributed" vertical="center"/>
    </xf>
    <xf numFmtId="0" fontId="5" fillId="0" borderId="20" xfId="0" applyFont="1" applyBorder="1" applyAlignment="1">
      <alignment horizontal="distributed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 shrinkToFit="1"/>
    </xf>
    <xf numFmtId="0" fontId="2" fillId="0" borderId="63" xfId="0" applyFont="1" applyBorder="1" applyAlignment="1">
      <alignment horizontal="center" vertical="center" shrinkToFit="1"/>
    </xf>
    <xf numFmtId="0" fontId="2" fillId="0" borderId="70" xfId="0" applyFont="1" applyBorder="1" applyAlignment="1">
      <alignment horizontal="center" vertical="center" shrinkToFit="1"/>
    </xf>
    <xf numFmtId="0" fontId="2" fillId="0" borderId="73" xfId="0" applyFont="1" applyBorder="1" applyAlignment="1">
      <alignment horizontal="center" vertical="center" shrinkToFit="1"/>
    </xf>
    <xf numFmtId="0" fontId="2" fillId="0" borderId="79" xfId="0" applyFont="1" applyBorder="1" applyAlignment="1">
      <alignment horizontal="center" vertical="center" shrinkToFit="1"/>
    </xf>
    <xf numFmtId="0" fontId="2" fillId="0" borderId="80" xfId="0" applyFont="1" applyBorder="1" applyAlignment="1">
      <alignment horizontal="center" vertical="center" shrinkToFit="1"/>
    </xf>
    <xf numFmtId="0" fontId="2" fillId="3" borderId="63" xfId="0" applyFont="1" applyFill="1" applyBorder="1" applyAlignment="1">
      <alignment horizontal="center" vertical="center" shrinkToFit="1"/>
    </xf>
    <xf numFmtId="0" fontId="2" fillId="3" borderId="46" xfId="0" applyFont="1" applyFill="1" applyBorder="1" applyAlignment="1">
      <alignment horizontal="center" vertical="center" shrinkToFit="1"/>
    </xf>
    <xf numFmtId="0" fontId="2" fillId="3" borderId="47" xfId="0" applyFont="1" applyFill="1" applyBorder="1" applyAlignment="1">
      <alignment horizontal="center" vertical="center" shrinkToFit="1"/>
    </xf>
    <xf numFmtId="0" fontId="5" fillId="0" borderId="13" xfId="0" applyFont="1" applyBorder="1" applyAlignment="1">
      <alignment horizontal="distributed" vertical="center"/>
    </xf>
    <xf numFmtId="0" fontId="5" fillId="0" borderId="14" xfId="0" applyFont="1" applyBorder="1" applyAlignment="1">
      <alignment horizontal="distributed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5" fillId="0" borderId="17" xfId="0" applyFont="1" applyBorder="1" applyAlignment="1">
      <alignment horizontal="distributed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84" xfId="0" applyFont="1" applyBorder="1" applyAlignment="1">
      <alignment horizontal="distributed" vertical="center"/>
    </xf>
    <xf numFmtId="0" fontId="5" fillId="0" borderId="43" xfId="0" applyFont="1" applyBorder="1" applyAlignment="1">
      <alignment horizontal="distributed" vertical="center"/>
    </xf>
    <xf numFmtId="0" fontId="5" fillId="0" borderId="85" xfId="0" applyFont="1" applyBorder="1" applyAlignment="1">
      <alignment horizontal="distributed" vertical="center"/>
    </xf>
    <xf numFmtId="0" fontId="5" fillId="0" borderId="56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42" xfId="0" applyFont="1" applyBorder="1" applyAlignment="1" applyProtection="1">
      <alignment horizontal="center" vertical="center"/>
      <protection locked="0"/>
    </xf>
    <xf numFmtId="0" fontId="5" fillId="0" borderId="43" xfId="0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horizontal="center" vertical="center"/>
      <protection locked="0"/>
    </xf>
    <xf numFmtId="0" fontId="5" fillId="0" borderId="38" xfId="0" applyFont="1" applyBorder="1" applyAlignment="1" applyProtection="1">
      <alignment horizontal="center" vertical="center"/>
      <protection locked="0"/>
    </xf>
    <xf numFmtId="0" fontId="5" fillId="0" borderId="39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>
      <alignment horizontal="distributed" vertical="center"/>
    </xf>
    <xf numFmtId="0" fontId="5" fillId="0" borderId="29" xfId="0" applyFont="1" applyBorder="1" applyAlignment="1">
      <alignment horizontal="distributed" vertical="center"/>
    </xf>
    <xf numFmtId="0" fontId="5" fillId="0" borderId="30" xfId="0" applyFont="1" applyBorder="1" applyAlignment="1">
      <alignment horizontal="distributed" vertical="center"/>
    </xf>
    <xf numFmtId="0" fontId="5" fillId="0" borderId="33" xfId="0" applyFont="1" applyBorder="1" applyAlignment="1">
      <alignment horizontal="distributed" vertical="center"/>
    </xf>
    <xf numFmtId="0" fontId="5" fillId="0" borderId="34" xfId="0" applyFont="1" applyBorder="1" applyAlignment="1">
      <alignment horizontal="distributed" vertical="center"/>
    </xf>
    <xf numFmtId="0" fontId="5" fillId="0" borderId="35" xfId="0" applyFont="1" applyBorder="1" applyAlignment="1">
      <alignment horizontal="distributed" vertical="center"/>
    </xf>
    <xf numFmtId="0" fontId="5" fillId="0" borderId="31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5" fillId="0" borderId="36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>
      <alignment horizontal="distributed" vertical="center"/>
    </xf>
    <xf numFmtId="0" fontId="5" fillId="0" borderId="23" xfId="0" applyFont="1" applyBorder="1" applyAlignment="1">
      <alignment horizontal="distributed" vertical="center"/>
    </xf>
    <xf numFmtId="0" fontId="5" fillId="0" borderId="23" xfId="0" applyFont="1" applyBorder="1" applyAlignment="1" applyProtection="1">
      <alignment horizontal="center" vertical="center"/>
      <protection locked="0"/>
    </xf>
    <xf numFmtId="0" fontId="5" fillId="0" borderId="24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6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 xr:uid="{F3F3B101-62AB-4E0D-8402-CB104389AD4B}"/>
  </cellStyles>
  <dxfs count="8">
    <dxf>
      <font>
        <b/>
        <i val="0"/>
        <color auto="1"/>
      </font>
      <fill>
        <patternFill>
          <bgColor rgb="FFFFE59B"/>
        </patternFill>
      </fill>
    </dxf>
    <dxf>
      <font>
        <b/>
        <i val="0"/>
      </font>
      <fill>
        <patternFill>
          <bgColor rgb="FFFF9FA1"/>
        </patternFill>
      </fill>
    </dxf>
    <dxf>
      <font>
        <b/>
        <i val="0"/>
      </font>
      <fill>
        <patternFill>
          <bgColor rgb="FFA5C4E9"/>
        </patternFill>
      </fill>
    </dxf>
    <dxf>
      <fill>
        <patternFill>
          <bgColor rgb="FFFFAFAF"/>
        </patternFill>
      </fill>
    </dxf>
    <dxf>
      <font>
        <b/>
        <i val="0"/>
        <color auto="1"/>
      </font>
      <fill>
        <patternFill>
          <bgColor rgb="FFFFE59B"/>
        </patternFill>
      </fill>
    </dxf>
    <dxf>
      <font>
        <b/>
        <i val="0"/>
      </font>
      <fill>
        <patternFill>
          <bgColor rgb="FFFF9FA1"/>
        </patternFill>
      </fill>
    </dxf>
    <dxf>
      <font>
        <b/>
        <i val="0"/>
      </font>
      <fill>
        <patternFill>
          <bgColor rgb="FFA5C4E9"/>
        </patternFill>
      </fill>
    </dxf>
    <dxf>
      <fill>
        <patternFill>
          <bgColor rgb="FFFFAFAF"/>
        </patternFill>
      </fill>
    </dxf>
  </dxfs>
  <tableStyles count="0" defaultTableStyle="TableStyleMedium2" defaultPivotStyle="PivotStyleLight16"/>
  <colors>
    <mruColors>
      <color rgb="FFEAEAEA"/>
      <color rgb="FFFFE59B"/>
      <color rgb="FFFFDB69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42</xdr:row>
      <xdr:rowOff>133350</xdr:rowOff>
    </xdr:from>
    <xdr:to>
      <xdr:col>24</xdr:col>
      <xdr:colOff>190085</xdr:colOff>
      <xdr:row>48</xdr:row>
      <xdr:rowOff>74545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75913C0-2B8D-41F9-88E5-34F92B1CD8F9}"/>
            </a:ext>
          </a:extLst>
        </xdr:cNvPr>
        <xdr:cNvSpPr txBox="1"/>
      </xdr:nvSpPr>
      <xdr:spPr>
        <a:xfrm>
          <a:off x="5810250" y="7077075"/>
          <a:ext cx="3228560" cy="1027045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グレーの部分は関数が入っているため</a:t>
          </a:r>
          <a:endParaRPr kumimoji="1" lang="en-US" altLang="ja-JP" sz="1100"/>
        </a:p>
        <a:p>
          <a:pPr algn="l"/>
          <a:r>
            <a:rPr kumimoji="1" lang="ja-JP" altLang="en-US" sz="1100"/>
            <a:t>手入力は極力お控えください。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A3B1-A38E-4371-97B7-DC1A27325AB7}">
  <sheetPr>
    <tabColor theme="9" tint="0.39997558519241921"/>
    <pageSetUpPr fitToPage="1"/>
  </sheetPr>
  <dimension ref="A1:AP76"/>
  <sheetViews>
    <sheetView topLeftCell="A25" zoomScaleNormal="100" zoomScaleSheetLayoutView="85" workbookViewId="0">
      <selection activeCell="O41" sqref="O41"/>
    </sheetView>
  </sheetViews>
  <sheetFormatPr defaultRowHeight="11.25" outlineLevelCol="1" x14ac:dyDescent="0.15"/>
  <cols>
    <col min="1" max="1" width="3.875" style="1" customWidth="1"/>
    <col min="2" max="2" width="4.125" style="1" customWidth="1"/>
    <col min="3" max="3" width="7.625" style="1" customWidth="1"/>
    <col min="4" max="4" width="9" style="1"/>
    <col min="5" max="5" width="8.5" style="1" customWidth="1"/>
    <col min="6" max="6" width="3.875" style="1" customWidth="1"/>
    <col min="7" max="7" width="0.5" style="1" customWidth="1"/>
    <col min="8" max="30" width="4.625" style="1" customWidth="1"/>
    <col min="31" max="31" width="0.5" style="1" customWidth="1"/>
    <col min="32" max="32" width="2.625" style="1" customWidth="1"/>
    <col min="33" max="33" width="4" style="1" hidden="1" customWidth="1" outlineLevel="1"/>
    <col min="34" max="34" width="4.875" style="1" hidden="1" customWidth="1" outlineLevel="1"/>
    <col min="35" max="36" width="5.5" style="1" hidden="1" customWidth="1" outlineLevel="1"/>
    <col min="37" max="38" width="6.375" style="1" hidden="1" customWidth="1" outlineLevel="1"/>
    <col min="39" max="39" width="5.625" style="1" hidden="1" customWidth="1" outlineLevel="1"/>
    <col min="40" max="40" width="7.125" style="1" hidden="1" customWidth="1" outlineLevel="1"/>
    <col min="41" max="41" width="6.375" style="1" hidden="1" customWidth="1" outlineLevel="1"/>
    <col min="42" max="42" width="9" style="1" collapsed="1"/>
    <col min="43" max="262" width="9" style="1"/>
    <col min="263" max="263" width="3.875" style="1" customWidth="1"/>
    <col min="264" max="264" width="4.125" style="1" customWidth="1"/>
    <col min="265" max="265" width="7.625" style="1" customWidth="1"/>
    <col min="266" max="266" width="9" style="1"/>
    <col min="267" max="267" width="8.5" style="1" customWidth="1"/>
    <col min="268" max="268" width="7.125" style="1" customWidth="1"/>
    <col min="269" max="269" width="0.5" style="1" customWidth="1"/>
    <col min="270" max="289" width="4.875" style="1" customWidth="1"/>
    <col min="290" max="290" width="0.5" style="1" customWidth="1"/>
    <col min="291" max="291" width="9" style="1"/>
    <col min="292" max="294" width="4.125" style="1" customWidth="1"/>
    <col min="295" max="518" width="9" style="1"/>
    <col min="519" max="519" width="3.875" style="1" customWidth="1"/>
    <col min="520" max="520" width="4.125" style="1" customWidth="1"/>
    <col min="521" max="521" width="7.625" style="1" customWidth="1"/>
    <col min="522" max="522" width="9" style="1"/>
    <col min="523" max="523" width="8.5" style="1" customWidth="1"/>
    <col min="524" max="524" width="7.125" style="1" customWidth="1"/>
    <col min="525" max="525" width="0.5" style="1" customWidth="1"/>
    <col min="526" max="545" width="4.875" style="1" customWidth="1"/>
    <col min="546" max="546" width="0.5" style="1" customWidth="1"/>
    <col min="547" max="547" width="9" style="1"/>
    <col min="548" max="550" width="4.125" style="1" customWidth="1"/>
    <col min="551" max="774" width="9" style="1"/>
    <col min="775" max="775" width="3.875" style="1" customWidth="1"/>
    <col min="776" max="776" width="4.125" style="1" customWidth="1"/>
    <col min="777" max="777" width="7.625" style="1" customWidth="1"/>
    <col min="778" max="778" width="9" style="1"/>
    <col min="779" max="779" width="8.5" style="1" customWidth="1"/>
    <col min="780" max="780" width="7.125" style="1" customWidth="1"/>
    <col min="781" max="781" width="0.5" style="1" customWidth="1"/>
    <col min="782" max="801" width="4.875" style="1" customWidth="1"/>
    <col min="802" max="802" width="0.5" style="1" customWidth="1"/>
    <col min="803" max="803" width="9" style="1"/>
    <col min="804" max="806" width="4.125" style="1" customWidth="1"/>
    <col min="807" max="1030" width="9" style="1"/>
    <col min="1031" max="1031" width="3.875" style="1" customWidth="1"/>
    <col min="1032" max="1032" width="4.125" style="1" customWidth="1"/>
    <col min="1033" max="1033" width="7.625" style="1" customWidth="1"/>
    <col min="1034" max="1034" width="9" style="1"/>
    <col min="1035" max="1035" width="8.5" style="1" customWidth="1"/>
    <col min="1036" max="1036" width="7.125" style="1" customWidth="1"/>
    <col min="1037" max="1037" width="0.5" style="1" customWidth="1"/>
    <col min="1038" max="1057" width="4.875" style="1" customWidth="1"/>
    <col min="1058" max="1058" width="0.5" style="1" customWidth="1"/>
    <col min="1059" max="1059" width="9" style="1"/>
    <col min="1060" max="1062" width="4.125" style="1" customWidth="1"/>
    <col min="1063" max="1286" width="9" style="1"/>
    <col min="1287" max="1287" width="3.875" style="1" customWidth="1"/>
    <col min="1288" max="1288" width="4.125" style="1" customWidth="1"/>
    <col min="1289" max="1289" width="7.625" style="1" customWidth="1"/>
    <col min="1290" max="1290" width="9" style="1"/>
    <col min="1291" max="1291" width="8.5" style="1" customWidth="1"/>
    <col min="1292" max="1292" width="7.125" style="1" customWidth="1"/>
    <col min="1293" max="1293" width="0.5" style="1" customWidth="1"/>
    <col min="1294" max="1313" width="4.875" style="1" customWidth="1"/>
    <col min="1314" max="1314" width="0.5" style="1" customWidth="1"/>
    <col min="1315" max="1315" width="9" style="1"/>
    <col min="1316" max="1318" width="4.125" style="1" customWidth="1"/>
    <col min="1319" max="1542" width="9" style="1"/>
    <col min="1543" max="1543" width="3.875" style="1" customWidth="1"/>
    <col min="1544" max="1544" width="4.125" style="1" customWidth="1"/>
    <col min="1545" max="1545" width="7.625" style="1" customWidth="1"/>
    <col min="1546" max="1546" width="9" style="1"/>
    <col min="1547" max="1547" width="8.5" style="1" customWidth="1"/>
    <col min="1548" max="1548" width="7.125" style="1" customWidth="1"/>
    <col min="1549" max="1549" width="0.5" style="1" customWidth="1"/>
    <col min="1550" max="1569" width="4.875" style="1" customWidth="1"/>
    <col min="1570" max="1570" width="0.5" style="1" customWidth="1"/>
    <col min="1571" max="1571" width="9" style="1"/>
    <col min="1572" max="1574" width="4.125" style="1" customWidth="1"/>
    <col min="1575" max="1798" width="9" style="1"/>
    <col min="1799" max="1799" width="3.875" style="1" customWidth="1"/>
    <col min="1800" max="1800" width="4.125" style="1" customWidth="1"/>
    <col min="1801" max="1801" width="7.625" style="1" customWidth="1"/>
    <col min="1802" max="1802" width="9" style="1"/>
    <col min="1803" max="1803" width="8.5" style="1" customWidth="1"/>
    <col min="1804" max="1804" width="7.125" style="1" customWidth="1"/>
    <col min="1805" max="1805" width="0.5" style="1" customWidth="1"/>
    <col min="1806" max="1825" width="4.875" style="1" customWidth="1"/>
    <col min="1826" max="1826" width="0.5" style="1" customWidth="1"/>
    <col min="1827" max="1827" width="9" style="1"/>
    <col min="1828" max="1830" width="4.125" style="1" customWidth="1"/>
    <col min="1831" max="2054" width="9" style="1"/>
    <col min="2055" max="2055" width="3.875" style="1" customWidth="1"/>
    <col min="2056" max="2056" width="4.125" style="1" customWidth="1"/>
    <col min="2057" max="2057" width="7.625" style="1" customWidth="1"/>
    <col min="2058" max="2058" width="9" style="1"/>
    <col min="2059" max="2059" width="8.5" style="1" customWidth="1"/>
    <col min="2060" max="2060" width="7.125" style="1" customWidth="1"/>
    <col min="2061" max="2061" width="0.5" style="1" customWidth="1"/>
    <col min="2062" max="2081" width="4.875" style="1" customWidth="1"/>
    <col min="2082" max="2082" width="0.5" style="1" customWidth="1"/>
    <col min="2083" max="2083" width="9" style="1"/>
    <col min="2084" max="2086" width="4.125" style="1" customWidth="1"/>
    <col min="2087" max="2310" width="9" style="1"/>
    <col min="2311" max="2311" width="3.875" style="1" customWidth="1"/>
    <col min="2312" max="2312" width="4.125" style="1" customWidth="1"/>
    <col min="2313" max="2313" width="7.625" style="1" customWidth="1"/>
    <col min="2314" max="2314" width="9" style="1"/>
    <col min="2315" max="2315" width="8.5" style="1" customWidth="1"/>
    <col min="2316" max="2316" width="7.125" style="1" customWidth="1"/>
    <col min="2317" max="2317" width="0.5" style="1" customWidth="1"/>
    <col min="2318" max="2337" width="4.875" style="1" customWidth="1"/>
    <col min="2338" max="2338" width="0.5" style="1" customWidth="1"/>
    <col min="2339" max="2339" width="9" style="1"/>
    <col min="2340" max="2342" width="4.125" style="1" customWidth="1"/>
    <col min="2343" max="2566" width="9" style="1"/>
    <col min="2567" max="2567" width="3.875" style="1" customWidth="1"/>
    <col min="2568" max="2568" width="4.125" style="1" customWidth="1"/>
    <col min="2569" max="2569" width="7.625" style="1" customWidth="1"/>
    <col min="2570" max="2570" width="9" style="1"/>
    <col min="2571" max="2571" width="8.5" style="1" customWidth="1"/>
    <col min="2572" max="2572" width="7.125" style="1" customWidth="1"/>
    <col min="2573" max="2573" width="0.5" style="1" customWidth="1"/>
    <col min="2574" max="2593" width="4.875" style="1" customWidth="1"/>
    <col min="2594" max="2594" width="0.5" style="1" customWidth="1"/>
    <col min="2595" max="2595" width="9" style="1"/>
    <col min="2596" max="2598" width="4.125" style="1" customWidth="1"/>
    <col min="2599" max="2822" width="9" style="1"/>
    <col min="2823" max="2823" width="3.875" style="1" customWidth="1"/>
    <col min="2824" max="2824" width="4.125" style="1" customWidth="1"/>
    <col min="2825" max="2825" width="7.625" style="1" customWidth="1"/>
    <col min="2826" max="2826" width="9" style="1"/>
    <col min="2827" max="2827" width="8.5" style="1" customWidth="1"/>
    <col min="2828" max="2828" width="7.125" style="1" customWidth="1"/>
    <col min="2829" max="2829" width="0.5" style="1" customWidth="1"/>
    <col min="2830" max="2849" width="4.875" style="1" customWidth="1"/>
    <col min="2850" max="2850" width="0.5" style="1" customWidth="1"/>
    <col min="2851" max="2851" width="9" style="1"/>
    <col min="2852" max="2854" width="4.125" style="1" customWidth="1"/>
    <col min="2855" max="3078" width="9" style="1"/>
    <col min="3079" max="3079" width="3.875" style="1" customWidth="1"/>
    <col min="3080" max="3080" width="4.125" style="1" customWidth="1"/>
    <col min="3081" max="3081" width="7.625" style="1" customWidth="1"/>
    <col min="3082" max="3082" width="9" style="1"/>
    <col min="3083" max="3083" width="8.5" style="1" customWidth="1"/>
    <col min="3084" max="3084" width="7.125" style="1" customWidth="1"/>
    <col min="3085" max="3085" width="0.5" style="1" customWidth="1"/>
    <col min="3086" max="3105" width="4.875" style="1" customWidth="1"/>
    <col min="3106" max="3106" width="0.5" style="1" customWidth="1"/>
    <col min="3107" max="3107" width="9" style="1"/>
    <col min="3108" max="3110" width="4.125" style="1" customWidth="1"/>
    <col min="3111" max="3334" width="9" style="1"/>
    <col min="3335" max="3335" width="3.875" style="1" customWidth="1"/>
    <col min="3336" max="3336" width="4.125" style="1" customWidth="1"/>
    <col min="3337" max="3337" width="7.625" style="1" customWidth="1"/>
    <col min="3338" max="3338" width="9" style="1"/>
    <col min="3339" max="3339" width="8.5" style="1" customWidth="1"/>
    <col min="3340" max="3340" width="7.125" style="1" customWidth="1"/>
    <col min="3341" max="3341" width="0.5" style="1" customWidth="1"/>
    <col min="3342" max="3361" width="4.875" style="1" customWidth="1"/>
    <col min="3362" max="3362" width="0.5" style="1" customWidth="1"/>
    <col min="3363" max="3363" width="9" style="1"/>
    <col min="3364" max="3366" width="4.125" style="1" customWidth="1"/>
    <col min="3367" max="3590" width="9" style="1"/>
    <col min="3591" max="3591" width="3.875" style="1" customWidth="1"/>
    <col min="3592" max="3592" width="4.125" style="1" customWidth="1"/>
    <col min="3593" max="3593" width="7.625" style="1" customWidth="1"/>
    <col min="3594" max="3594" width="9" style="1"/>
    <col min="3595" max="3595" width="8.5" style="1" customWidth="1"/>
    <col min="3596" max="3596" width="7.125" style="1" customWidth="1"/>
    <col min="3597" max="3597" width="0.5" style="1" customWidth="1"/>
    <col min="3598" max="3617" width="4.875" style="1" customWidth="1"/>
    <col min="3618" max="3618" width="0.5" style="1" customWidth="1"/>
    <col min="3619" max="3619" width="9" style="1"/>
    <col min="3620" max="3622" width="4.125" style="1" customWidth="1"/>
    <col min="3623" max="3846" width="9" style="1"/>
    <col min="3847" max="3847" width="3.875" style="1" customWidth="1"/>
    <col min="3848" max="3848" width="4.125" style="1" customWidth="1"/>
    <col min="3849" max="3849" width="7.625" style="1" customWidth="1"/>
    <col min="3850" max="3850" width="9" style="1"/>
    <col min="3851" max="3851" width="8.5" style="1" customWidth="1"/>
    <col min="3852" max="3852" width="7.125" style="1" customWidth="1"/>
    <col min="3853" max="3853" width="0.5" style="1" customWidth="1"/>
    <col min="3854" max="3873" width="4.875" style="1" customWidth="1"/>
    <col min="3874" max="3874" width="0.5" style="1" customWidth="1"/>
    <col min="3875" max="3875" width="9" style="1"/>
    <col min="3876" max="3878" width="4.125" style="1" customWidth="1"/>
    <col min="3879" max="4102" width="9" style="1"/>
    <col min="4103" max="4103" width="3.875" style="1" customWidth="1"/>
    <col min="4104" max="4104" width="4.125" style="1" customWidth="1"/>
    <col min="4105" max="4105" width="7.625" style="1" customWidth="1"/>
    <col min="4106" max="4106" width="9" style="1"/>
    <col min="4107" max="4107" width="8.5" style="1" customWidth="1"/>
    <col min="4108" max="4108" width="7.125" style="1" customWidth="1"/>
    <col min="4109" max="4109" width="0.5" style="1" customWidth="1"/>
    <col min="4110" max="4129" width="4.875" style="1" customWidth="1"/>
    <col min="4130" max="4130" width="0.5" style="1" customWidth="1"/>
    <col min="4131" max="4131" width="9" style="1"/>
    <col min="4132" max="4134" width="4.125" style="1" customWidth="1"/>
    <col min="4135" max="4358" width="9" style="1"/>
    <col min="4359" max="4359" width="3.875" style="1" customWidth="1"/>
    <col min="4360" max="4360" width="4.125" style="1" customWidth="1"/>
    <col min="4361" max="4361" width="7.625" style="1" customWidth="1"/>
    <col min="4362" max="4362" width="9" style="1"/>
    <col min="4363" max="4363" width="8.5" style="1" customWidth="1"/>
    <col min="4364" max="4364" width="7.125" style="1" customWidth="1"/>
    <col min="4365" max="4365" width="0.5" style="1" customWidth="1"/>
    <col min="4366" max="4385" width="4.875" style="1" customWidth="1"/>
    <col min="4386" max="4386" width="0.5" style="1" customWidth="1"/>
    <col min="4387" max="4387" width="9" style="1"/>
    <col min="4388" max="4390" width="4.125" style="1" customWidth="1"/>
    <col min="4391" max="4614" width="9" style="1"/>
    <col min="4615" max="4615" width="3.875" style="1" customWidth="1"/>
    <col min="4616" max="4616" width="4.125" style="1" customWidth="1"/>
    <col min="4617" max="4617" width="7.625" style="1" customWidth="1"/>
    <col min="4618" max="4618" width="9" style="1"/>
    <col min="4619" max="4619" width="8.5" style="1" customWidth="1"/>
    <col min="4620" max="4620" width="7.125" style="1" customWidth="1"/>
    <col min="4621" max="4621" width="0.5" style="1" customWidth="1"/>
    <col min="4622" max="4641" width="4.875" style="1" customWidth="1"/>
    <col min="4642" max="4642" width="0.5" style="1" customWidth="1"/>
    <col min="4643" max="4643" width="9" style="1"/>
    <col min="4644" max="4646" width="4.125" style="1" customWidth="1"/>
    <col min="4647" max="4870" width="9" style="1"/>
    <col min="4871" max="4871" width="3.875" style="1" customWidth="1"/>
    <col min="4872" max="4872" width="4.125" style="1" customWidth="1"/>
    <col min="4873" max="4873" width="7.625" style="1" customWidth="1"/>
    <col min="4874" max="4874" width="9" style="1"/>
    <col min="4875" max="4875" width="8.5" style="1" customWidth="1"/>
    <col min="4876" max="4876" width="7.125" style="1" customWidth="1"/>
    <col min="4877" max="4877" width="0.5" style="1" customWidth="1"/>
    <col min="4878" max="4897" width="4.875" style="1" customWidth="1"/>
    <col min="4898" max="4898" width="0.5" style="1" customWidth="1"/>
    <col min="4899" max="4899" width="9" style="1"/>
    <col min="4900" max="4902" width="4.125" style="1" customWidth="1"/>
    <col min="4903" max="5126" width="9" style="1"/>
    <col min="5127" max="5127" width="3.875" style="1" customWidth="1"/>
    <col min="5128" max="5128" width="4.125" style="1" customWidth="1"/>
    <col min="5129" max="5129" width="7.625" style="1" customWidth="1"/>
    <col min="5130" max="5130" width="9" style="1"/>
    <col min="5131" max="5131" width="8.5" style="1" customWidth="1"/>
    <col min="5132" max="5132" width="7.125" style="1" customWidth="1"/>
    <col min="5133" max="5133" width="0.5" style="1" customWidth="1"/>
    <col min="5134" max="5153" width="4.875" style="1" customWidth="1"/>
    <col min="5154" max="5154" width="0.5" style="1" customWidth="1"/>
    <col min="5155" max="5155" width="9" style="1"/>
    <col min="5156" max="5158" width="4.125" style="1" customWidth="1"/>
    <col min="5159" max="5382" width="9" style="1"/>
    <col min="5383" max="5383" width="3.875" style="1" customWidth="1"/>
    <col min="5384" max="5384" width="4.125" style="1" customWidth="1"/>
    <col min="5385" max="5385" width="7.625" style="1" customWidth="1"/>
    <col min="5386" max="5386" width="9" style="1"/>
    <col min="5387" max="5387" width="8.5" style="1" customWidth="1"/>
    <col min="5388" max="5388" width="7.125" style="1" customWidth="1"/>
    <col min="5389" max="5389" width="0.5" style="1" customWidth="1"/>
    <col min="5390" max="5409" width="4.875" style="1" customWidth="1"/>
    <col min="5410" max="5410" width="0.5" style="1" customWidth="1"/>
    <col min="5411" max="5411" width="9" style="1"/>
    <col min="5412" max="5414" width="4.125" style="1" customWidth="1"/>
    <col min="5415" max="5638" width="9" style="1"/>
    <col min="5639" max="5639" width="3.875" style="1" customWidth="1"/>
    <col min="5640" max="5640" width="4.125" style="1" customWidth="1"/>
    <col min="5641" max="5641" width="7.625" style="1" customWidth="1"/>
    <col min="5642" max="5642" width="9" style="1"/>
    <col min="5643" max="5643" width="8.5" style="1" customWidth="1"/>
    <col min="5644" max="5644" width="7.125" style="1" customWidth="1"/>
    <col min="5645" max="5645" width="0.5" style="1" customWidth="1"/>
    <col min="5646" max="5665" width="4.875" style="1" customWidth="1"/>
    <col min="5666" max="5666" width="0.5" style="1" customWidth="1"/>
    <col min="5667" max="5667" width="9" style="1"/>
    <col min="5668" max="5670" width="4.125" style="1" customWidth="1"/>
    <col min="5671" max="5894" width="9" style="1"/>
    <col min="5895" max="5895" width="3.875" style="1" customWidth="1"/>
    <col min="5896" max="5896" width="4.125" style="1" customWidth="1"/>
    <col min="5897" max="5897" width="7.625" style="1" customWidth="1"/>
    <col min="5898" max="5898" width="9" style="1"/>
    <col min="5899" max="5899" width="8.5" style="1" customWidth="1"/>
    <col min="5900" max="5900" width="7.125" style="1" customWidth="1"/>
    <col min="5901" max="5901" width="0.5" style="1" customWidth="1"/>
    <col min="5902" max="5921" width="4.875" style="1" customWidth="1"/>
    <col min="5922" max="5922" width="0.5" style="1" customWidth="1"/>
    <col min="5923" max="5923" width="9" style="1"/>
    <col min="5924" max="5926" width="4.125" style="1" customWidth="1"/>
    <col min="5927" max="6150" width="9" style="1"/>
    <col min="6151" max="6151" width="3.875" style="1" customWidth="1"/>
    <col min="6152" max="6152" width="4.125" style="1" customWidth="1"/>
    <col min="6153" max="6153" width="7.625" style="1" customWidth="1"/>
    <col min="6154" max="6154" width="9" style="1"/>
    <col min="6155" max="6155" width="8.5" style="1" customWidth="1"/>
    <col min="6156" max="6156" width="7.125" style="1" customWidth="1"/>
    <col min="6157" max="6157" width="0.5" style="1" customWidth="1"/>
    <col min="6158" max="6177" width="4.875" style="1" customWidth="1"/>
    <col min="6178" max="6178" width="0.5" style="1" customWidth="1"/>
    <col min="6179" max="6179" width="9" style="1"/>
    <col min="6180" max="6182" width="4.125" style="1" customWidth="1"/>
    <col min="6183" max="6406" width="9" style="1"/>
    <col min="6407" max="6407" width="3.875" style="1" customWidth="1"/>
    <col min="6408" max="6408" width="4.125" style="1" customWidth="1"/>
    <col min="6409" max="6409" width="7.625" style="1" customWidth="1"/>
    <col min="6410" max="6410" width="9" style="1"/>
    <col min="6411" max="6411" width="8.5" style="1" customWidth="1"/>
    <col min="6412" max="6412" width="7.125" style="1" customWidth="1"/>
    <col min="6413" max="6413" width="0.5" style="1" customWidth="1"/>
    <col min="6414" max="6433" width="4.875" style="1" customWidth="1"/>
    <col min="6434" max="6434" width="0.5" style="1" customWidth="1"/>
    <col min="6435" max="6435" width="9" style="1"/>
    <col min="6436" max="6438" width="4.125" style="1" customWidth="1"/>
    <col min="6439" max="6662" width="9" style="1"/>
    <col min="6663" max="6663" width="3.875" style="1" customWidth="1"/>
    <col min="6664" max="6664" width="4.125" style="1" customWidth="1"/>
    <col min="6665" max="6665" width="7.625" style="1" customWidth="1"/>
    <col min="6666" max="6666" width="9" style="1"/>
    <col min="6667" max="6667" width="8.5" style="1" customWidth="1"/>
    <col min="6668" max="6668" width="7.125" style="1" customWidth="1"/>
    <col min="6669" max="6669" width="0.5" style="1" customWidth="1"/>
    <col min="6670" max="6689" width="4.875" style="1" customWidth="1"/>
    <col min="6690" max="6690" width="0.5" style="1" customWidth="1"/>
    <col min="6691" max="6691" width="9" style="1"/>
    <col min="6692" max="6694" width="4.125" style="1" customWidth="1"/>
    <col min="6695" max="6918" width="9" style="1"/>
    <col min="6919" max="6919" width="3.875" style="1" customWidth="1"/>
    <col min="6920" max="6920" width="4.125" style="1" customWidth="1"/>
    <col min="6921" max="6921" width="7.625" style="1" customWidth="1"/>
    <col min="6922" max="6922" width="9" style="1"/>
    <col min="6923" max="6923" width="8.5" style="1" customWidth="1"/>
    <col min="6924" max="6924" width="7.125" style="1" customWidth="1"/>
    <col min="6925" max="6925" width="0.5" style="1" customWidth="1"/>
    <col min="6926" max="6945" width="4.875" style="1" customWidth="1"/>
    <col min="6946" max="6946" width="0.5" style="1" customWidth="1"/>
    <col min="6947" max="6947" width="9" style="1"/>
    <col min="6948" max="6950" width="4.125" style="1" customWidth="1"/>
    <col min="6951" max="7174" width="9" style="1"/>
    <col min="7175" max="7175" width="3.875" style="1" customWidth="1"/>
    <col min="7176" max="7176" width="4.125" style="1" customWidth="1"/>
    <col min="7177" max="7177" width="7.625" style="1" customWidth="1"/>
    <col min="7178" max="7178" width="9" style="1"/>
    <col min="7179" max="7179" width="8.5" style="1" customWidth="1"/>
    <col min="7180" max="7180" width="7.125" style="1" customWidth="1"/>
    <col min="7181" max="7181" width="0.5" style="1" customWidth="1"/>
    <col min="7182" max="7201" width="4.875" style="1" customWidth="1"/>
    <col min="7202" max="7202" width="0.5" style="1" customWidth="1"/>
    <col min="7203" max="7203" width="9" style="1"/>
    <col min="7204" max="7206" width="4.125" style="1" customWidth="1"/>
    <col min="7207" max="7430" width="9" style="1"/>
    <col min="7431" max="7431" width="3.875" style="1" customWidth="1"/>
    <col min="7432" max="7432" width="4.125" style="1" customWidth="1"/>
    <col min="7433" max="7433" width="7.625" style="1" customWidth="1"/>
    <col min="7434" max="7434" width="9" style="1"/>
    <col min="7435" max="7435" width="8.5" style="1" customWidth="1"/>
    <col min="7436" max="7436" width="7.125" style="1" customWidth="1"/>
    <col min="7437" max="7437" width="0.5" style="1" customWidth="1"/>
    <col min="7438" max="7457" width="4.875" style="1" customWidth="1"/>
    <col min="7458" max="7458" width="0.5" style="1" customWidth="1"/>
    <col min="7459" max="7459" width="9" style="1"/>
    <col min="7460" max="7462" width="4.125" style="1" customWidth="1"/>
    <col min="7463" max="7686" width="9" style="1"/>
    <col min="7687" max="7687" width="3.875" style="1" customWidth="1"/>
    <col min="7688" max="7688" width="4.125" style="1" customWidth="1"/>
    <col min="7689" max="7689" width="7.625" style="1" customWidth="1"/>
    <col min="7690" max="7690" width="9" style="1"/>
    <col min="7691" max="7691" width="8.5" style="1" customWidth="1"/>
    <col min="7692" max="7692" width="7.125" style="1" customWidth="1"/>
    <col min="7693" max="7693" width="0.5" style="1" customWidth="1"/>
    <col min="7694" max="7713" width="4.875" style="1" customWidth="1"/>
    <col min="7714" max="7714" width="0.5" style="1" customWidth="1"/>
    <col min="7715" max="7715" width="9" style="1"/>
    <col min="7716" max="7718" width="4.125" style="1" customWidth="1"/>
    <col min="7719" max="7942" width="9" style="1"/>
    <col min="7943" max="7943" width="3.875" style="1" customWidth="1"/>
    <col min="7944" max="7944" width="4.125" style="1" customWidth="1"/>
    <col min="7945" max="7945" width="7.625" style="1" customWidth="1"/>
    <col min="7946" max="7946" width="9" style="1"/>
    <col min="7947" max="7947" width="8.5" style="1" customWidth="1"/>
    <col min="7948" max="7948" width="7.125" style="1" customWidth="1"/>
    <col min="7949" max="7949" width="0.5" style="1" customWidth="1"/>
    <col min="7950" max="7969" width="4.875" style="1" customWidth="1"/>
    <col min="7970" max="7970" width="0.5" style="1" customWidth="1"/>
    <col min="7971" max="7971" width="9" style="1"/>
    <col min="7972" max="7974" width="4.125" style="1" customWidth="1"/>
    <col min="7975" max="8198" width="9" style="1"/>
    <col min="8199" max="8199" width="3.875" style="1" customWidth="1"/>
    <col min="8200" max="8200" width="4.125" style="1" customWidth="1"/>
    <col min="8201" max="8201" width="7.625" style="1" customWidth="1"/>
    <col min="8202" max="8202" width="9" style="1"/>
    <col min="8203" max="8203" width="8.5" style="1" customWidth="1"/>
    <col min="8204" max="8204" width="7.125" style="1" customWidth="1"/>
    <col min="8205" max="8205" width="0.5" style="1" customWidth="1"/>
    <col min="8206" max="8225" width="4.875" style="1" customWidth="1"/>
    <col min="8226" max="8226" width="0.5" style="1" customWidth="1"/>
    <col min="8227" max="8227" width="9" style="1"/>
    <col min="8228" max="8230" width="4.125" style="1" customWidth="1"/>
    <col min="8231" max="8454" width="9" style="1"/>
    <col min="8455" max="8455" width="3.875" style="1" customWidth="1"/>
    <col min="8456" max="8456" width="4.125" style="1" customWidth="1"/>
    <col min="8457" max="8457" width="7.625" style="1" customWidth="1"/>
    <col min="8458" max="8458" width="9" style="1"/>
    <col min="8459" max="8459" width="8.5" style="1" customWidth="1"/>
    <col min="8460" max="8460" width="7.125" style="1" customWidth="1"/>
    <col min="8461" max="8461" width="0.5" style="1" customWidth="1"/>
    <col min="8462" max="8481" width="4.875" style="1" customWidth="1"/>
    <col min="8482" max="8482" width="0.5" style="1" customWidth="1"/>
    <col min="8483" max="8483" width="9" style="1"/>
    <col min="8484" max="8486" width="4.125" style="1" customWidth="1"/>
    <col min="8487" max="8710" width="9" style="1"/>
    <col min="8711" max="8711" width="3.875" style="1" customWidth="1"/>
    <col min="8712" max="8712" width="4.125" style="1" customWidth="1"/>
    <col min="8713" max="8713" width="7.625" style="1" customWidth="1"/>
    <col min="8714" max="8714" width="9" style="1"/>
    <col min="8715" max="8715" width="8.5" style="1" customWidth="1"/>
    <col min="8716" max="8716" width="7.125" style="1" customWidth="1"/>
    <col min="8717" max="8717" width="0.5" style="1" customWidth="1"/>
    <col min="8718" max="8737" width="4.875" style="1" customWidth="1"/>
    <col min="8738" max="8738" width="0.5" style="1" customWidth="1"/>
    <col min="8739" max="8739" width="9" style="1"/>
    <col min="8740" max="8742" width="4.125" style="1" customWidth="1"/>
    <col min="8743" max="8966" width="9" style="1"/>
    <col min="8967" max="8967" width="3.875" style="1" customWidth="1"/>
    <col min="8968" max="8968" width="4.125" style="1" customWidth="1"/>
    <col min="8969" max="8969" width="7.625" style="1" customWidth="1"/>
    <col min="8970" max="8970" width="9" style="1"/>
    <col min="8971" max="8971" width="8.5" style="1" customWidth="1"/>
    <col min="8972" max="8972" width="7.125" style="1" customWidth="1"/>
    <col min="8973" max="8973" width="0.5" style="1" customWidth="1"/>
    <col min="8974" max="8993" width="4.875" style="1" customWidth="1"/>
    <col min="8994" max="8994" width="0.5" style="1" customWidth="1"/>
    <col min="8995" max="8995" width="9" style="1"/>
    <col min="8996" max="8998" width="4.125" style="1" customWidth="1"/>
    <col min="8999" max="9222" width="9" style="1"/>
    <col min="9223" max="9223" width="3.875" style="1" customWidth="1"/>
    <col min="9224" max="9224" width="4.125" style="1" customWidth="1"/>
    <col min="9225" max="9225" width="7.625" style="1" customWidth="1"/>
    <col min="9226" max="9226" width="9" style="1"/>
    <col min="9227" max="9227" width="8.5" style="1" customWidth="1"/>
    <col min="9228" max="9228" width="7.125" style="1" customWidth="1"/>
    <col min="9229" max="9229" width="0.5" style="1" customWidth="1"/>
    <col min="9230" max="9249" width="4.875" style="1" customWidth="1"/>
    <col min="9250" max="9250" width="0.5" style="1" customWidth="1"/>
    <col min="9251" max="9251" width="9" style="1"/>
    <col min="9252" max="9254" width="4.125" style="1" customWidth="1"/>
    <col min="9255" max="9478" width="9" style="1"/>
    <col min="9479" max="9479" width="3.875" style="1" customWidth="1"/>
    <col min="9480" max="9480" width="4.125" style="1" customWidth="1"/>
    <col min="9481" max="9481" width="7.625" style="1" customWidth="1"/>
    <col min="9482" max="9482" width="9" style="1"/>
    <col min="9483" max="9483" width="8.5" style="1" customWidth="1"/>
    <col min="9484" max="9484" width="7.125" style="1" customWidth="1"/>
    <col min="9485" max="9485" width="0.5" style="1" customWidth="1"/>
    <col min="9486" max="9505" width="4.875" style="1" customWidth="1"/>
    <col min="9506" max="9506" width="0.5" style="1" customWidth="1"/>
    <col min="9507" max="9507" width="9" style="1"/>
    <col min="9508" max="9510" width="4.125" style="1" customWidth="1"/>
    <col min="9511" max="9734" width="9" style="1"/>
    <col min="9735" max="9735" width="3.875" style="1" customWidth="1"/>
    <col min="9736" max="9736" width="4.125" style="1" customWidth="1"/>
    <col min="9737" max="9737" width="7.625" style="1" customWidth="1"/>
    <col min="9738" max="9738" width="9" style="1"/>
    <col min="9739" max="9739" width="8.5" style="1" customWidth="1"/>
    <col min="9740" max="9740" width="7.125" style="1" customWidth="1"/>
    <col min="9741" max="9741" width="0.5" style="1" customWidth="1"/>
    <col min="9742" max="9761" width="4.875" style="1" customWidth="1"/>
    <col min="9762" max="9762" width="0.5" style="1" customWidth="1"/>
    <col min="9763" max="9763" width="9" style="1"/>
    <col min="9764" max="9766" width="4.125" style="1" customWidth="1"/>
    <col min="9767" max="9990" width="9" style="1"/>
    <col min="9991" max="9991" width="3.875" style="1" customWidth="1"/>
    <col min="9992" max="9992" width="4.125" style="1" customWidth="1"/>
    <col min="9993" max="9993" width="7.625" style="1" customWidth="1"/>
    <col min="9994" max="9994" width="9" style="1"/>
    <col min="9995" max="9995" width="8.5" style="1" customWidth="1"/>
    <col min="9996" max="9996" width="7.125" style="1" customWidth="1"/>
    <col min="9997" max="9997" width="0.5" style="1" customWidth="1"/>
    <col min="9998" max="10017" width="4.875" style="1" customWidth="1"/>
    <col min="10018" max="10018" width="0.5" style="1" customWidth="1"/>
    <col min="10019" max="10019" width="9" style="1"/>
    <col min="10020" max="10022" width="4.125" style="1" customWidth="1"/>
    <col min="10023" max="10246" width="9" style="1"/>
    <col min="10247" max="10247" width="3.875" style="1" customWidth="1"/>
    <col min="10248" max="10248" width="4.125" style="1" customWidth="1"/>
    <col min="10249" max="10249" width="7.625" style="1" customWidth="1"/>
    <col min="10250" max="10250" width="9" style="1"/>
    <col min="10251" max="10251" width="8.5" style="1" customWidth="1"/>
    <col min="10252" max="10252" width="7.125" style="1" customWidth="1"/>
    <col min="10253" max="10253" width="0.5" style="1" customWidth="1"/>
    <col min="10254" max="10273" width="4.875" style="1" customWidth="1"/>
    <col min="10274" max="10274" width="0.5" style="1" customWidth="1"/>
    <col min="10275" max="10275" width="9" style="1"/>
    <col min="10276" max="10278" width="4.125" style="1" customWidth="1"/>
    <col min="10279" max="10502" width="9" style="1"/>
    <col min="10503" max="10503" width="3.875" style="1" customWidth="1"/>
    <col min="10504" max="10504" width="4.125" style="1" customWidth="1"/>
    <col min="10505" max="10505" width="7.625" style="1" customWidth="1"/>
    <col min="10506" max="10506" width="9" style="1"/>
    <col min="10507" max="10507" width="8.5" style="1" customWidth="1"/>
    <col min="10508" max="10508" width="7.125" style="1" customWidth="1"/>
    <col min="10509" max="10509" width="0.5" style="1" customWidth="1"/>
    <col min="10510" max="10529" width="4.875" style="1" customWidth="1"/>
    <col min="10530" max="10530" width="0.5" style="1" customWidth="1"/>
    <col min="10531" max="10531" width="9" style="1"/>
    <col min="10532" max="10534" width="4.125" style="1" customWidth="1"/>
    <col min="10535" max="10758" width="9" style="1"/>
    <col min="10759" max="10759" width="3.875" style="1" customWidth="1"/>
    <col min="10760" max="10760" width="4.125" style="1" customWidth="1"/>
    <col min="10761" max="10761" width="7.625" style="1" customWidth="1"/>
    <col min="10762" max="10762" width="9" style="1"/>
    <col min="10763" max="10763" width="8.5" style="1" customWidth="1"/>
    <col min="10764" max="10764" width="7.125" style="1" customWidth="1"/>
    <col min="10765" max="10765" width="0.5" style="1" customWidth="1"/>
    <col min="10766" max="10785" width="4.875" style="1" customWidth="1"/>
    <col min="10786" max="10786" width="0.5" style="1" customWidth="1"/>
    <col min="10787" max="10787" width="9" style="1"/>
    <col min="10788" max="10790" width="4.125" style="1" customWidth="1"/>
    <col min="10791" max="11014" width="9" style="1"/>
    <col min="11015" max="11015" width="3.875" style="1" customWidth="1"/>
    <col min="11016" max="11016" width="4.125" style="1" customWidth="1"/>
    <col min="11017" max="11017" width="7.625" style="1" customWidth="1"/>
    <col min="11018" max="11018" width="9" style="1"/>
    <col min="11019" max="11019" width="8.5" style="1" customWidth="1"/>
    <col min="11020" max="11020" width="7.125" style="1" customWidth="1"/>
    <col min="11021" max="11021" width="0.5" style="1" customWidth="1"/>
    <col min="11022" max="11041" width="4.875" style="1" customWidth="1"/>
    <col min="11042" max="11042" width="0.5" style="1" customWidth="1"/>
    <col min="11043" max="11043" width="9" style="1"/>
    <col min="11044" max="11046" width="4.125" style="1" customWidth="1"/>
    <col min="11047" max="11270" width="9" style="1"/>
    <col min="11271" max="11271" width="3.875" style="1" customWidth="1"/>
    <col min="11272" max="11272" width="4.125" style="1" customWidth="1"/>
    <col min="11273" max="11273" width="7.625" style="1" customWidth="1"/>
    <col min="11274" max="11274" width="9" style="1"/>
    <col min="11275" max="11275" width="8.5" style="1" customWidth="1"/>
    <col min="11276" max="11276" width="7.125" style="1" customWidth="1"/>
    <col min="11277" max="11277" width="0.5" style="1" customWidth="1"/>
    <col min="11278" max="11297" width="4.875" style="1" customWidth="1"/>
    <col min="11298" max="11298" width="0.5" style="1" customWidth="1"/>
    <col min="11299" max="11299" width="9" style="1"/>
    <col min="11300" max="11302" width="4.125" style="1" customWidth="1"/>
    <col min="11303" max="11526" width="9" style="1"/>
    <col min="11527" max="11527" width="3.875" style="1" customWidth="1"/>
    <col min="11528" max="11528" width="4.125" style="1" customWidth="1"/>
    <col min="11529" max="11529" width="7.625" style="1" customWidth="1"/>
    <col min="11530" max="11530" width="9" style="1"/>
    <col min="11531" max="11531" width="8.5" style="1" customWidth="1"/>
    <col min="11532" max="11532" width="7.125" style="1" customWidth="1"/>
    <col min="11533" max="11533" width="0.5" style="1" customWidth="1"/>
    <col min="11534" max="11553" width="4.875" style="1" customWidth="1"/>
    <col min="11554" max="11554" width="0.5" style="1" customWidth="1"/>
    <col min="11555" max="11555" width="9" style="1"/>
    <col min="11556" max="11558" width="4.125" style="1" customWidth="1"/>
    <col min="11559" max="11782" width="9" style="1"/>
    <col min="11783" max="11783" width="3.875" style="1" customWidth="1"/>
    <col min="11784" max="11784" width="4.125" style="1" customWidth="1"/>
    <col min="11785" max="11785" width="7.625" style="1" customWidth="1"/>
    <col min="11786" max="11786" width="9" style="1"/>
    <col min="11787" max="11787" width="8.5" style="1" customWidth="1"/>
    <col min="11788" max="11788" width="7.125" style="1" customWidth="1"/>
    <col min="11789" max="11789" width="0.5" style="1" customWidth="1"/>
    <col min="11790" max="11809" width="4.875" style="1" customWidth="1"/>
    <col min="11810" max="11810" width="0.5" style="1" customWidth="1"/>
    <col min="11811" max="11811" width="9" style="1"/>
    <col min="11812" max="11814" width="4.125" style="1" customWidth="1"/>
    <col min="11815" max="12038" width="9" style="1"/>
    <col min="12039" max="12039" width="3.875" style="1" customWidth="1"/>
    <col min="12040" max="12040" width="4.125" style="1" customWidth="1"/>
    <col min="12041" max="12041" width="7.625" style="1" customWidth="1"/>
    <col min="12042" max="12042" width="9" style="1"/>
    <col min="12043" max="12043" width="8.5" style="1" customWidth="1"/>
    <col min="12044" max="12044" width="7.125" style="1" customWidth="1"/>
    <col min="12045" max="12045" width="0.5" style="1" customWidth="1"/>
    <col min="12046" max="12065" width="4.875" style="1" customWidth="1"/>
    <col min="12066" max="12066" width="0.5" style="1" customWidth="1"/>
    <col min="12067" max="12067" width="9" style="1"/>
    <col min="12068" max="12070" width="4.125" style="1" customWidth="1"/>
    <col min="12071" max="12294" width="9" style="1"/>
    <col min="12295" max="12295" width="3.875" style="1" customWidth="1"/>
    <col min="12296" max="12296" width="4.125" style="1" customWidth="1"/>
    <col min="12297" max="12297" width="7.625" style="1" customWidth="1"/>
    <col min="12298" max="12298" width="9" style="1"/>
    <col min="12299" max="12299" width="8.5" style="1" customWidth="1"/>
    <col min="12300" max="12300" width="7.125" style="1" customWidth="1"/>
    <col min="12301" max="12301" width="0.5" style="1" customWidth="1"/>
    <col min="12302" max="12321" width="4.875" style="1" customWidth="1"/>
    <col min="12322" max="12322" width="0.5" style="1" customWidth="1"/>
    <col min="12323" max="12323" width="9" style="1"/>
    <col min="12324" max="12326" width="4.125" style="1" customWidth="1"/>
    <col min="12327" max="12550" width="9" style="1"/>
    <col min="12551" max="12551" width="3.875" style="1" customWidth="1"/>
    <col min="12552" max="12552" width="4.125" style="1" customWidth="1"/>
    <col min="12553" max="12553" width="7.625" style="1" customWidth="1"/>
    <col min="12554" max="12554" width="9" style="1"/>
    <col min="12555" max="12555" width="8.5" style="1" customWidth="1"/>
    <col min="12556" max="12556" width="7.125" style="1" customWidth="1"/>
    <col min="12557" max="12557" width="0.5" style="1" customWidth="1"/>
    <col min="12558" max="12577" width="4.875" style="1" customWidth="1"/>
    <col min="12578" max="12578" width="0.5" style="1" customWidth="1"/>
    <col min="12579" max="12579" width="9" style="1"/>
    <col min="12580" max="12582" width="4.125" style="1" customWidth="1"/>
    <col min="12583" max="12806" width="9" style="1"/>
    <col min="12807" max="12807" width="3.875" style="1" customWidth="1"/>
    <col min="12808" max="12808" width="4.125" style="1" customWidth="1"/>
    <col min="12809" max="12809" width="7.625" style="1" customWidth="1"/>
    <col min="12810" max="12810" width="9" style="1"/>
    <col min="12811" max="12811" width="8.5" style="1" customWidth="1"/>
    <col min="12812" max="12812" width="7.125" style="1" customWidth="1"/>
    <col min="12813" max="12813" width="0.5" style="1" customWidth="1"/>
    <col min="12814" max="12833" width="4.875" style="1" customWidth="1"/>
    <col min="12834" max="12834" width="0.5" style="1" customWidth="1"/>
    <col min="12835" max="12835" width="9" style="1"/>
    <col min="12836" max="12838" width="4.125" style="1" customWidth="1"/>
    <col min="12839" max="13062" width="9" style="1"/>
    <col min="13063" max="13063" width="3.875" style="1" customWidth="1"/>
    <col min="13064" max="13064" width="4.125" style="1" customWidth="1"/>
    <col min="13065" max="13065" width="7.625" style="1" customWidth="1"/>
    <col min="13066" max="13066" width="9" style="1"/>
    <col min="13067" max="13067" width="8.5" style="1" customWidth="1"/>
    <col min="13068" max="13068" width="7.125" style="1" customWidth="1"/>
    <col min="13069" max="13069" width="0.5" style="1" customWidth="1"/>
    <col min="13070" max="13089" width="4.875" style="1" customWidth="1"/>
    <col min="13090" max="13090" width="0.5" style="1" customWidth="1"/>
    <col min="13091" max="13091" width="9" style="1"/>
    <col min="13092" max="13094" width="4.125" style="1" customWidth="1"/>
    <col min="13095" max="13318" width="9" style="1"/>
    <col min="13319" max="13319" width="3.875" style="1" customWidth="1"/>
    <col min="13320" max="13320" width="4.125" style="1" customWidth="1"/>
    <col min="13321" max="13321" width="7.625" style="1" customWidth="1"/>
    <col min="13322" max="13322" width="9" style="1"/>
    <col min="13323" max="13323" width="8.5" style="1" customWidth="1"/>
    <col min="13324" max="13324" width="7.125" style="1" customWidth="1"/>
    <col min="13325" max="13325" width="0.5" style="1" customWidth="1"/>
    <col min="13326" max="13345" width="4.875" style="1" customWidth="1"/>
    <col min="13346" max="13346" width="0.5" style="1" customWidth="1"/>
    <col min="13347" max="13347" width="9" style="1"/>
    <col min="13348" max="13350" width="4.125" style="1" customWidth="1"/>
    <col min="13351" max="13574" width="9" style="1"/>
    <col min="13575" max="13575" width="3.875" style="1" customWidth="1"/>
    <col min="13576" max="13576" width="4.125" style="1" customWidth="1"/>
    <col min="13577" max="13577" width="7.625" style="1" customWidth="1"/>
    <col min="13578" max="13578" width="9" style="1"/>
    <col min="13579" max="13579" width="8.5" style="1" customWidth="1"/>
    <col min="13580" max="13580" width="7.125" style="1" customWidth="1"/>
    <col min="13581" max="13581" width="0.5" style="1" customWidth="1"/>
    <col min="13582" max="13601" width="4.875" style="1" customWidth="1"/>
    <col min="13602" max="13602" width="0.5" style="1" customWidth="1"/>
    <col min="13603" max="13603" width="9" style="1"/>
    <col min="13604" max="13606" width="4.125" style="1" customWidth="1"/>
    <col min="13607" max="13830" width="9" style="1"/>
    <col min="13831" max="13831" width="3.875" style="1" customWidth="1"/>
    <col min="13832" max="13832" width="4.125" style="1" customWidth="1"/>
    <col min="13833" max="13833" width="7.625" style="1" customWidth="1"/>
    <col min="13834" max="13834" width="9" style="1"/>
    <col min="13835" max="13835" width="8.5" style="1" customWidth="1"/>
    <col min="13836" max="13836" width="7.125" style="1" customWidth="1"/>
    <col min="13837" max="13837" width="0.5" style="1" customWidth="1"/>
    <col min="13838" max="13857" width="4.875" style="1" customWidth="1"/>
    <col min="13858" max="13858" width="0.5" style="1" customWidth="1"/>
    <col min="13859" max="13859" width="9" style="1"/>
    <col min="13860" max="13862" width="4.125" style="1" customWidth="1"/>
    <col min="13863" max="14086" width="9" style="1"/>
    <col min="14087" max="14087" width="3.875" style="1" customWidth="1"/>
    <col min="14088" max="14088" width="4.125" style="1" customWidth="1"/>
    <col min="14089" max="14089" width="7.625" style="1" customWidth="1"/>
    <col min="14090" max="14090" width="9" style="1"/>
    <col min="14091" max="14091" width="8.5" style="1" customWidth="1"/>
    <col min="14092" max="14092" width="7.125" style="1" customWidth="1"/>
    <col min="14093" max="14093" width="0.5" style="1" customWidth="1"/>
    <col min="14094" max="14113" width="4.875" style="1" customWidth="1"/>
    <col min="14114" max="14114" width="0.5" style="1" customWidth="1"/>
    <col min="14115" max="14115" width="9" style="1"/>
    <col min="14116" max="14118" width="4.125" style="1" customWidth="1"/>
    <col min="14119" max="14342" width="9" style="1"/>
    <col min="14343" max="14343" width="3.875" style="1" customWidth="1"/>
    <col min="14344" max="14344" width="4.125" style="1" customWidth="1"/>
    <col min="14345" max="14345" width="7.625" style="1" customWidth="1"/>
    <col min="14346" max="14346" width="9" style="1"/>
    <col min="14347" max="14347" width="8.5" style="1" customWidth="1"/>
    <col min="14348" max="14348" width="7.125" style="1" customWidth="1"/>
    <col min="14349" max="14349" width="0.5" style="1" customWidth="1"/>
    <col min="14350" max="14369" width="4.875" style="1" customWidth="1"/>
    <col min="14370" max="14370" width="0.5" style="1" customWidth="1"/>
    <col min="14371" max="14371" width="9" style="1"/>
    <col min="14372" max="14374" width="4.125" style="1" customWidth="1"/>
    <col min="14375" max="14598" width="9" style="1"/>
    <col min="14599" max="14599" width="3.875" style="1" customWidth="1"/>
    <col min="14600" max="14600" width="4.125" style="1" customWidth="1"/>
    <col min="14601" max="14601" width="7.625" style="1" customWidth="1"/>
    <col min="14602" max="14602" width="9" style="1"/>
    <col min="14603" max="14603" width="8.5" style="1" customWidth="1"/>
    <col min="14604" max="14604" width="7.125" style="1" customWidth="1"/>
    <col min="14605" max="14605" width="0.5" style="1" customWidth="1"/>
    <col min="14606" max="14625" width="4.875" style="1" customWidth="1"/>
    <col min="14626" max="14626" width="0.5" style="1" customWidth="1"/>
    <col min="14627" max="14627" width="9" style="1"/>
    <col min="14628" max="14630" width="4.125" style="1" customWidth="1"/>
    <col min="14631" max="14854" width="9" style="1"/>
    <col min="14855" max="14855" width="3.875" style="1" customWidth="1"/>
    <col min="14856" max="14856" width="4.125" style="1" customWidth="1"/>
    <col min="14857" max="14857" width="7.625" style="1" customWidth="1"/>
    <col min="14858" max="14858" width="9" style="1"/>
    <col min="14859" max="14859" width="8.5" style="1" customWidth="1"/>
    <col min="14860" max="14860" width="7.125" style="1" customWidth="1"/>
    <col min="14861" max="14861" width="0.5" style="1" customWidth="1"/>
    <col min="14862" max="14881" width="4.875" style="1" customWidth="1"/>
    <col min="14882" max="14882" width="0.5" style="1" customWidth="1"/>
    <col min="14883" max="14883" width="9" style="1"/>
    <col min="14884" max="14886" width="4.125" style="1" customWidth="1"/>
    <col min="14887" max="15110" width="9" style="1"/>
    <col min="15111" max="15111" width="3.875" style="1" customWidth="1"/>
    <col min="15112" max="15112" width="4.125" style="1" customWidth="1"/>
    <col min="15113" max="15113" width="7.625" style="1" customWidth="1"/>
    <col min="15114" max="15114" width="9" style="1"/>
    <col min="15115" max="15115" width="8.5" style="1" customWidth="1"/>
    <col min="15116" max="15116" width="7.125" style="1" customWidth="1"/>
    <col min="15117" max="15117" width="0.5" style="1" customWidth="1"/>
    <col min="15118" max="15137" width="4.875" style="1" customWidth="1"/>
    <col min="15138" max="15138" width="0.5" style="1" customWidth="1"/>
    <col min="15139" max="15139" width="9" style="1"/>
    <col min="15140" max="15142" width="4.125" style="1" customWidth="1"/>
    <col min="15143" max="15366" width="9" style="1"/>
    <col min="15367" max="15367" width="3.875" style="1" customWidth="1"/>
    <col min="15368" max="15368" width="4.125" style="1" customWidth="1"/>
    <col min="15369" max="15369" width="7.625" style="1" customWidth="1"/>
    <col min="15370" max="15370" width="9" style="1"/>
    <col min="15371" max="15371" width="8.5" style="1" customWidth="1"/>
    <col min="15372" max="15372" width="7.125" style="1" customWidth="1"/>
    <col min="15373" max="15373" width="0.5" style="1" customWidth="1"/>
    <col min="15374" max="15393" width="4.875" style="1" customWidth="1"/>
    <col min="15394" max="15394" width="0.5" style="1" customWidth="1"/>
    <col min="15395" max="15395" width="9" style="1"/>
    <col min="15396" max="15398" width="4.125" style="1" customWidth="1"/>
    <col min="15399" max="15622" width="9" style="1"/>
    <col min="15623" max="15623" width="3.875" style="1" customWidth="1"/>
    <col min="15624" max="15624" width="4.125" style="1" customWidth="1"/>
    <col min="15625" max="15625" width="7.625" style="1" customWidth="1"/>
    <col min="15626" max="15626" width="9" style="1"/>
    <col min="15627" max="15627" width="8.5" style="1" customWidth="1"/>
    <col min="15628" max="15628" width="7.125" style="1" customWidth="1"/>
    <col min="15629" max="15629" width="0.5" style="1" customWidth="1"/>
    <col min="15630" max="15649" width="4.875" style="1" customWidth="1"/>
    <col min="15650" max="15650" width="0.5" style="1" customWidth="1"/>
    <col min="15651" max="15651" width="9" style="1"/>
    <col min="15652" max="15654" width="4.125" style="1" customWidth="1"/>
    <col min="15655" max="15878" width="9" style="1"/>
    <col min="15879" max="15879" width="3.875" style="1" customWidth="1"/>
    <col min="15880" max="15880" width="4.125" style="1" customWidth="1"/>
    <col min="15881" max="15881" width="7.625" style="1" customWidth="1"/>
    <col min="15882" max="15882" width="9" style="1"/>
    <col min="15883" max="15883" width="8.5" style="1" customWidth="1"/>
    <col min="15884" max="15884" width="7.125" style="1" customWidth="1"/>
    <col min="15885" max="15885" width="0.5" style="1" customWidth="1"/>
    <col min="15886" max="15905" width="4.875" style="1" customWidth="1"/>
    <col min="15906" max="15906" width="0.5" style="1" customWidth="1"/>
    <col min="15907" max="15907" width="9" style="1"/>
    <col min="15908" max="15910" width="4.125" style="1" customWidth="1"/>
    <col min="15911" max="16134" width="9" style="1"/>
    <col min="16135" max="16135" width="3.875" style="1" customWidth="1"/>
    <col min="16136" max="16136" width="4.125" style="1" customWidth="1"/>
    <col min="16137" max="16137" width="7.625" style="1" customWidth="1"/>
    <col min="16138" max="16138" width="9" style="1"/>
    <col min="16139" max="16139" width="8.5" style="1" customWidth="1"/>
    <col min="16140" max="16140" width="7.125" style="1" customWidth="1"/>
    <col min="16141" max="16141" width="0.5" style="1" customWidth="1"/>
    <col min="16142" max="16161" width="4.875" style="1" customWidth="1"/>
    <col min="16162" max="16162" width="0.5" style="1" customWidth="1"/>
    <col min="16163" max="16163" width="9" style="1"/>
    <col min="16164" max="16166" width="4.125" style="1" customWidth="1"/>
    <col min="16167" max="16384" width="9" style="1"/>
  </cols>
  <sheetData>
    <row r="1" spans="1:31" ht="3.75" customHeight="1" thickBot="1" x14ac:dyDescent="0.2"/>
    <row r="2" spans="1:31" ht="3" customHeight="1" x14ac:dyDescent="0.15"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</row>
    <row r="3" spans="1:31" ht="18.75" x14ac:dyDescent="0.15">
      <c r="A3" s="5" t="s">
        <v>50</v>
      </c>
      <c r="B3" s="33"/>
      <c r="C3" s="44"/>
      <c r="D3" s="6"/>
      <c r="E3" s="33"/>
      <c r="G3" s="7"/>
      <c r="H3" s="249" t="s">
        <v>51</v>
      </c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8"/>
    </row>
    <row r="4" spans="1:31" ht="4.5" customHeight="1" thickBot="1" x14ac:dyDescent="0.2">
      <c r="B4" s="6"/>
      <c r="C4" s="6"/>
      <c r="D4" s="6"/>
      <c r="G4" s="7"/>
      <c r="N4" s="9"/>
      <c r="AE4" s="8"/>
    </row>
    <row r="5" spans="1:31" s="33" customFormat="1" ht="14.25" customHeight="1" thickTop="1" x14ac:dyDescent="0.15">
      <c r="A5" s="6"/>
      <c r="B5" s="101" t="s">
        <v>0</v>
      </c>
      <c r="C5" s="102"/>
      <c r="D5" s="102"/>
      <c r="E5" s="103"/>
      <c r="G5" s="39"/>
      <c r="H5" s="250">
        <f>C7</f>
        <v>2025</v>
      </c>
      <c r="I5" s="250"/>
      <c r="J5" s="250"/>
      <c r="K5" s="40" t="s">
        <v>1</v>
      </c>
      <c r="L5" s="40">
        <f>C8</f>
        <v>7</v>
      </c>
      <c r="M5" s="40" t="s">
        <v>2</v>
      </c>
      <c r="N5" s="41"/>
      <c r="O5" s="60">
        <f>MONTH(引用元!D1)</f>
        <v>9</v>
      </c>
      <c r="P5" s="60" t="s">
        <v>5</v>
      </c>
      <c r="Q5" s="60">
        <f>DAY(引用元!D1)</f>
        <v>1</v>
      </c>
      <c r="R5" s="60" t="s">
        <v>47</v>
      </c>
      <c r="S5" s="60" t="s">
        <v>52</v>
      </c>
      <c r="T5" s="60">
        <f>MONTH(引用元!D2)</f>
        <v>9</v>
      </c>
      <c r="U5" s="60" t="s">
        <v>5</v>
      </c>
      <c r="V5" s="40">
        <f>DAY(引用元!D2)</f>
        <v>30</v>
      </c>
      <c r="W5" s="40" t="s">
        <v>47</v>
      </c>
      <c r="X5" s="251" t="str">
        <f>"（ "&amp;IF(C9="選択して下さい","　　",C9&amp;"")&amp;"日締 ）"</f>
        <v>（ 末日締 ）</v>
      </c>
      <c r="Y5" s="251"/>
      <c r="Z5" s="251"/>
      <c r="AA5" s="252"/>
      <c r="AB5" s="252"/>
      <c r="AC5" s="252"/>
      <c r="AD5" s="252"/>
      <c r="AE5" s="42"/>
    </row>
    <row r="6" spans="1:31" ht="4.5" customHeight="1" thickBot="1" x14ac:dyDescent="0.2">
      <c r="A6" s="6"/>
      <c r="B6" s="104"/>
      <c r="C6" s="98"/>
      <c r="D6" s="98"/>
      <c r="E6" s="105"/>
      <c r="G6" s="7"/>
      <c r="AE6" s="8"/>
    </row>
    <row r="7" spans="1:31" s="6" customFormat="1" ht="14.25" customHeight="1" thickBot="1" x14ac:dyDescent="0.2">
      <c r="B7" s="106"/>
      <c r="C7" s="174">
        <v>2025</v>
      </c>
      <c r="D7" s="175"/>
      <c r="E7" s="107" t="s">
        <v>1</v>
      </c>
      <c r="G7" s="11"/>
      <c r="H7" s="253" t="s">
        <v>3</v>
      </c>
      <c r="I7" s="195"/>
      <c r="J7" s="195"/>
      <c r="K7" s="195"/>
      <c r="L7" s="195"/>
      <c r="M7" s="195"/>
      <c r="N7" s="196"/>
      <c r="O7" s="100"/>
      <c r="P7" s="253" t="s">
        <v>4</v>
      </c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6"/>
      <c r="AE7" s="12"/>
    </row>
    <row r="8" spans="1:31" s="6" customFormat="1" ht="14.25" customHeight="1" thickBot="1" x14ac:dyDescent="0.2">
      <c r="B8" s="106"/>
      <c r="C8" s="174">
        <v>7</v>
      </c>
      <c r="D8" s="175"/>
      <c r="E8" s="107" t="s">
        <v>5</v>
      </c>
      <c r="G8" s="11"/>
      <c r="H8" s="235" t="s">
        <v>6</v>
      </c>
      <c r="I8" s="236"/>
      <c r="J8" s="236"/>
      <c r="K8" s="236"/>
      <c r="L8" s="236"/>
      <c r="M8" s="236"/>
      <c r="N8" s="237"/>
      <c r="O8" s="100"/>
      <c r="P8" s="245" t="s">
        <v>7</v>
      </c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7"/>
      <c r="AE8" s="12"/>
    </row>
    <row r="9" spans="1:31" s="6" customFormat="1" ht="14.25" customHeight="1" thickBot="1" x14ac:dyDescent="0.2">
      <c r="B9" s="106"/>
      <c r="C9" s="246" t="s">
        <v>8</v>
      </c>
      <c r="D9" s="247"/>
      <c r="E9" s="107" t="s">
        <v>9</v>
      </c>
      <c r="G9" s="11"/>
      <c r="H9" s="235"/>
      <c r="I9" s="236"/>
      <c r="J9" s="236"/>
      <c r="K9" s="236"/>
      <c r="L9" s="236"/>
      <c r="M9" s="236"/>
      <c r="N9" s="237"/>
      <c r="O9" s="100"/>
      <c r="P9" s="235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7"/>
      <c r="AE9" s="12"/>
    </row>
    <row r="10" spans="1:31" s="6" customFormat="1" ht="14.25" customHeight="1" x14ac:dyDescent="0.15">
      <c r="B10" s="106"/>
      <c r="C10" s="232" t="s">
        <v>10</v>
      </c>
      <c r="D10" s="232"/>
      <c r="E10" s="107"/>
      <c r="G10" s="11"/>
      <c r="H10" s="235"/>
      <c r="I10" s="236"/>
      <c r="J10" s="236"/>
      <c r="K10" s="236"/>
      <c r="L10" s="236"/>
      <c r="M10" s="236"/>
      <c r="N10" s="237"/>
      <c r="O10" s="100"/>
      <c r="P10" s="235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7"/>
      <c r="AE10" s="12"/>
    </row>
    <row r="11" spans="1:31" s="6" customFormat="1" ht="14.25" customHeight="1" thickBot="1" x14ac:dyDescent="0.2">
      <c r="B11" s="106" t="s">
        <v>11</v>
      </c>
      <c r="C11" s="100"/>
      <c r="D11" s="100"/>
      <c r="E11" s="107"/>
      <c r="G11" s="11"/>
      <c r="H11" s="248" t="s">
        <v>12</v>
      </c>
      <c r="I11" s="181"/>
      <c r="J11" s="182"/>
      <c r="K11" s="215">
        <v>999000</v>
      </c>
      <c r="L11" s="215"/>
      <c r="M11" s="215"/>
      <c r="N11" s="216"/>
      <c r="O11" s="100"/>
      <c r="P11" s="238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6"/>
      <c r="AE11" s="12"/>
    </row>
    <row r="12" spans="1:31" s="6" customFormat="1" ht="14.25" customHeight="1" thickBot="1" x14ac:dyDescent="0.2">
      <c r="A12" s="33"/>
      <c r="B12" s="106"/>
      <c r="C12" s="174" t="s">
        <v>127</v>
      </c>
      <c r="D12" s="175"/>
      <c r="E12" s="107"/>
      <c r="G12" s="11"/>
      <c r="H12" s="100"/>
      <c r="I12" s="100"/>
      <c r="J12" s="100"/>
      <c r="K12" s="100"/>
      <c r="L12" s="100"/>
      <c r="M12" s="100"/>
      <c r="N12" s="100"/>
      <c r="O12" s="100"/>
      <c r="P12" s="229" t="s">
        <v>14</v>
      </c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1"/>
      <c r="AE12" s="12"/>
    </row>
    <row r="13" spans="1:31" s="6" customFormat="1" ht="14.25" customHeight="1" x14ac:dyDescent="0.15">
      <c r="B13" s="106"/>
      <c r="C13" s="232" t="s">
        <v>10</v>
      </c>
      <c r="D13" s="232"/>
      <c r="E13" s="107"/>
      <c r="G13" s="11"/>
      <c r="H13" s="233" t="s">
        <v>15</v>
      </c>
      <c r="I13" s="233"/>
      <c r="J13" s="233"/>
      <c r="K13" s="233"/>
      <c r="L13" s="233"/>
      <c r="M13" s="233"/>
      <c r="N13" s="233"/>
      <c r="O13" s="234"/>
      <c r="P13" s="235" t="s">
        <v>497</v>
      </c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7"/>
      <c r="AE13" s="12"/>
    </row>
    <row r="14" spans="1:31" s="6" customFormat="1" ht="14.25" customHeight="1" thickBot="1" x14ac:dyDescent="0.2">
      <c r="B14" s="106" t="s">
        <v>16</v>
      </c>
      <c r="C14" s="100"/>
      <c r="D14" s="100"/>
      <c r="E14" s="107"/>
      <c r="G14" s="11"/>
      <c r="H14" s="100"/>
      <c r="I14" s="100"/>
      <c r="J14" s="100"/>
      <c r="K14" s="100"/>
      <c r="L14" s="100"/>
      <c r="M14" s="100"/>
      <c r="N14" s="100"/>
      <c r="O14" s="100"/>
      <c r="P14" s="235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7"/>
      <c r="AE14" s="12"/>
    </row>
    <row r="15" spans="1:31" s="33" customFormat="1" ht="14.25" customHeight="1" thickBot="1" x14ac:dyDescent="0.2">
      <c r="A15" s="6"/>
      <c r="B15" s="106"/>
      <c r="C15" s="174" t="s">
        <v>467</v>
      </c>
      <c r="D15" s="175"/>
      <c r="E15" s="107"/>
      <c r="G15" s="39"/>
      <c r="H15" s="99"/>
      <c r="I15" s="99"/>
      <c r="J15" s="99"/>
      <c r="K15" s="99"/>
      <c r="L15" s="99"/>
      <c r="M15" s="99"/>
      <c r="N15" s="100"/>
      <c r="O15" s="100"/>
      <c r="P15" s="238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6"/>
      <c r="AE15" s="42"/>
    </row>
    <row r="16" spans="1:31" s="33" customFormat="1" ht="7.35" customHeight="1" thickBot="1" x14ac:dyDescent="0.2">
      <c r="A16" s="6"/>
      <c r="B16" s="108"/>
      <c r="C16" s="99"/>
      <c r="D16" s="99"/>
      <c r="E16" s="109"/>
      <c r="G16" s="3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42"/>
    </row>
    <row r="17" spans="1:41" s="33" customFormat="1" ht="13.5" x14ac:dyDescent="0.15">
      <c r="A17" s="6"/>
      <c r="B17" s="108"/>
      <c r="C17" s="99"/>
      <c r="D17" s="99"/>
      <c r="E17" s="109"/>
      <c r="G17" s="39"/>
      <c r="H17" s="193" t="s">
        <v>494</v>
      </c>
      <c r="I17" s="194"/>
      <c r="J17" s="194"/>
      <c r="K17" s="194"/>
      <c r="L17" s="194"/>
      <c r="M17" s="194"/>
      <c r="N17" s="194"/>
      <c r="O17" s="194"/>
      <c r="P17" s="239" t="s">
        <v>498</v>
      </c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40"/>
      <c r="AE17" s="42"/>
    </row>
    <row r="18" spans="1:41" s="6" customFormat="1" ht="14.25" customHeight="1" x14ac:dyDescent="0.15">
      <c r="B18" s="106"/>
      <c r="C18" s="232" t="s">
        <v>10</v>
      </c>
      <c r="D18" s="232"/>
      <c r="E18" s="110"/>
      <c r="G18" s="11"/>
      <c r="H18" s="241" t="s">
        <v>468</v>
      </c>
      <c r="I18" s="242"/>
      <c r="J18" s="242"/>
      <c r="K18" s="242"/>
      <c r="L18" s="242"/>
      <c r="M18" s="242"/>
      <c r="N18" s="242"/>
      <c r="O18" s="242"/>
      <c r="P18" s="243" t="s">
        <v>499</v>
      </c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4"/>
      <c r="AE18" s="12"/>
    </row>
    <row r="19" spans="1:41" s="6" customFormat="1" ht="14.25" customHeight="1" thickBot="1" x14ac:dyDescent="0.2">
      <c r="B19" s="106" t="s">
        <v>17</v>
      </c>
      <c r="C19" s="100"/>
      <c r="D19" s="100"/>
      <c r="E19" s="107"/>
      <c r="G19" s="11"/>
      <c r="H19" s="217" t="s">
        <v>270</v>
      </c>
      <c r="I19" s="218"/>
      <c r="J19" s="218"/>
      <c r="K19" s="218"/>
      <c r="L19" s="218"/>
      <c r="M19" s="218"/>
      <c r="N19" s="218"/>
      <c r="O19" s="219"/>
      <c r="P19" s="223" t="s">
        <v>500</v>
      </c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5"/>
      <c r="AE19" s="12"/>
    </row>
    <row r="20" spans="1:41" s="6" customFormat="1" ht="14.25" customHeight="1" thickBot="1" x14ac:dyDescent="0.2">
      <c r="B20" s="106"/>
      <c r="C20" s="111">
        <v>7</v>
      </c>
      <c r="D20" s="100" t="s">
        <v>18</v>
      </c>
      <c r="E20" s="107"/>
      <c r="G20" s="11"/>
      <c r="H20" s="220"/>
      <c r="I20" s="221"/>
      <c r="J20" s="221"/>
      <c r="K20" s="221"/>
      <c r="L20" s="221"/>
      <c r="M20" s="221"/>
      <c r="N20" s="221"/>
      <c r="O20" s="222"/>
      <c r="P20" s="226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8"/>
      <c r="AE20" s="12"/>
    </row>
    <row r="21" spans="1:41" s="6" customFormat="1" ht="14.25" customHeight="1" thickBot="1" x14ac:dyDescent="0.2">
      <c r="B21" s="106"/>
      <c r="C21" s="111">
        <v>45</v>
      </c>
      <c r="D21" s="100" t="s">
        <v>19</v>
      </c>
      <c r="E21" s="107"/>
      <c r="G21" s="11"/>
      <c r="H21" s="204" t="s">
        <v>269</v>
      </c>
      <c r="I21" s="205"/>
      <c r="J21" s="205"/>
      <c r="K21" s="205"/>
      <c r="L21" s="205"/>
      <c r="M21" s="205"/>
      <c r="N21" s="205"/>
      <c r="O21" s="206"/>
      <c r="P21" s="207" t="s">
        <v>500</v>
      </c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9"/>
      <c r="AE21" s="12"/>
    </row>
    <row r="22" spans="1:41" s="6" customFormat="1" ht="14.25" customHeight="1" x14ac:dyDescent="0.15">
      <c r="B22" s="106"/>
      <c r="C22" s="100" t="s">
        <v>20</v>
      </c>
      <c r="D22" s="100"/>
      <c r="E22" s="107"/>
      <c r="G22" s="11"/>
      <c r="H22" s="197" t="s">
        <v>267</v>
      </c>
      <c r="I22" s="198"/>
      <c r="J22" s="198"/>
      <c r="K22" s="198"/>
      <c r="L22" s="198"/>
      <c r="M22" s="198"/>
      <c r="N22" s="198"/>
      <c r="O22" s="198"/>
      <c r="P22" s="210" t="s">
        <v>501</v>
      </c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2"/>
      <c r="AE22" s="12"/>
    </row>
    <row r="23" spans="1:41" s="6" customFormat="1" ht="14.25" customHeight="1" thickBot="1" x14ac:dyDescent="0.2">
      <c r="B23" s="106"/>
      <c r="C23" s="100"/>
      <c r="D23" s="100"/>
      <c r="E23" s="107"/>
      <c r="G23" s="11"/>
      <c r="H23" s="178" t="s">
        <v>268</v>
      </c>
      <c r="I23" s="179"/>
      <c r="J23" s="179"/>
      <c r="K23" s="179"/>
      <c r="L23" s="179"/>
      <c r="M23" s="179"/>
      <c r="N23" s="179"/>
      <c r="O23" s="179"/>
      <c r="P23" s="213" t="s">
        <v>502</v>
      </c>
      <c r="Q23" s="214"/>
      <c r="R23" s="214"/>
      <c r="S23" s="214"/>
      <c r="T23" s="214"/>
      <c r="U23" s="214"/>
      <c r="V23" s="214"/>
      <c r="W23" s="214"/>
      <c r="X23" s="215" t="s">
        <v>503</v>
      </c>
      <c r="Y23" s="215"/>
      <c r="Z23" s="215"/>
      <c r="AA23" s="215"/>
      <c r="AB23" s="215"/>
      <c r="AC23" s="215"/>
      <c r="AD23" s="216"/>
      <c r="AE23" s="12"/>
    </row>
    <row r="24" spans="1:41" s="6" customFormat="1" ht="7.5" customHeight="1" thickBot="1" x14ac:dyDescent="0.2">
      <c r="B24" s="106"/>
      <c r="C24" s="112" t="s">
        <v>10</v>
      </c>
      <c r="D24" s="112"/>
      <c r="E24" s="107"/>
      <c r="G24" s="11"/>
      <c r="H24" s="13"/>
      <c r="I24" s="13"/>
      <c r="J24" s="13"/>
      <c r="K24" s="13"/>
      <c r="L24" s="13"/>
      <c r="M24" s="13"/>
      <c r="N24" s="13"/>
      <c r="O24" s="13"/>
      <c r="AE24" s="12"/>
    </row>
    <row r="25" spans="1:41" s="6" customFormat="1" ht="14.25" customHeight="1" thickBot="1" x14ac:dyDescent="0.2">
      <c r="B25" s="106" t="s">
        <v>22</v>
      </c>
      <c r="C25" s="100"/>
      <c r="D25" s="100"/>
      <c r="E25" s="107"/>
      <c r="G25" s="11"/>
      <c r="H25" s="193" t="s">
        <v>21</v>
      </c>
      <c r="I25" s="194"/>
      <c r="J25" s="194"/>
      <c r="K25" s="194"/>
      <c r="L25" s="194"/>
      <c r="M25" s="194"/>
      <c r="N25" s="194"/>
      <c r="O25" s="194"/>
      <c r="P25" s="195" t="s">
        <v>818</v>
      </c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6"/>
      <c r="AE25" s="12"/>
    </row>
    <row r="26" spans="1:41" s="6" customFormat="1" ht="14.25" customHeight="1" thickBot="1" x14ac:dyDescent="0.2">
      <c r="B26" s="106"/>
      <c r="C26" s="111" t="s">
        <v>496</v>
      </c>
      <c r="D26" s="100" t="s">
        <v>53</v>
      </c>
      <c r="E26" s="145" t="str">
        <f>IF(C26="日","土","日")</f>
        <v>土</v>
      </c>
      <c r="G26" s="11"/>
      <c r="H26" s="197" t="s">
        <v>23</v>
      </c>
      <c r="I26" s="198"/>
      <c r="J26" s="198"/>
      <c r="K26" s="198"/>
      <c r="L26" s="198"/>
      <c r="M26" s="198"/>
      <c r="N26" s="198"/>
      <c r="O26" s="198"/>
      <c r="P26" s="199" t="str">
        <f>IFERROR(S11&amp;" "&amp;VLOOKUP(C12,派遣元事業所リスト!A:I,2,0),"")</f>
        <v xml:space="preserve"> 株式会社BREXA Technology　札幌支店</v>
      </c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1"/>
      <c r="AE26" s="12"/>
    </row>
    <row r="27" spans="1:41" s="6" customFormat="1" ht="14.25" customHeight="1" x14ac:dyDescent="0.15">
      <c r="B27" s="106"/>
      <c r="C27" s="112" t="s">
        <v>10</v>
      </c>
      <c r="D27" s="112"/>
      <c r="E27" s="107"/>
      <c r="G27" s="11"/>
      <c r="H27" s="197" t="s">
        <v>24</v>
      </c>
      <c r="I27" s="198"/>
      <c r="J27" s="198"/>
      <c r="K27" s="198"/>
      <c r="L27" s="198"/>
      <c r="M27" s="198"/>
      <c r="N27" s="198"/>
      <c r="O27" s="198"/>
      <c r="P27" s="202" t="str">
        <f>IFERROR("〒"&amp;VLOOKUP(C12,派遣元事業所リスト!A:I,5,0)&amp;" "&amp;VLOOKUP(C12,派遣元事業所リスト!A:I,6,0)&amp;" "&amp;VLOOKUP(C12,派遣元事業所リスト!A:I,7,0)&amp;CHAR(10)&amp;" TEL："&amp;VLOOKUP(C12,派遣元事業所リスト!A:I,8,0)&amp;" FAX："&amp;VLOOKUP(C12,派遣元事業所リスト!A:I,9,0),"")</f>
        <v>〒060-0005 北海道札幌市中央区北5条西2丁目5 JRタワーオフィスプラザさっぽろ19F
 TEL：011-206-0361 FAX：011-206-0362</v>
      </c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3"/>
      <c r="AE27" s="12"/>
    </row>
    <row r="28" spans="1:41" s="6" customFormat="1" ht="14.25" customHeight="1" thickBot="1" x14ac:dyDescent="0.2">
      <c r="B28" s="106" t="s">
        <v>54</v>
      </c>
      <c r="C28" s="100"/>
      <c r="D28" s="100"/>
      <c r="E28" s="107"/>
      <c r="G28" s="11"/>
      <c r="H28" s="197"/>
      <c r="I28" s="198"/>
      <c r="J28" s="198"/>
      <c r="K28" s="198"/>
      <c r="L28" s="198"/>
      <c r="M28" s="198"/>
      <c r="N28" s="198"/>
      <c r="O28" s="198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3"/>
      <c r="AE28" s="12"/>
    </row>
    <row r="29" spans="1:41" s="6" customFormat="1" ht="14.25" customHeight="1" thickBot="1" x14ac:dyDescent="0.2">
      <c r="B29" s="108"/>
      <c r="C29" s="113">
        <v>5</v>
      </c>
      <c r="D29" s="99" t="s">
        <v>55</v>
      </c>
      <c r="E29" s="109"/>
      <c r="G29" s="11"/>
      <c r="H29" s="178" t="s">
        <v>25</v>
      </c>
      <c r="I29" s="179"/>
      <c r="J29" s="179"/>
      <c r="K29" s="179"/>
      <c r="L29" s="179"/>
      <c r="M29" s="179"/>
      <c r="N29" s="179"/>
      <c r="O29" s="179"/>
      <c r="P29" s="180" t="str">
        <f>IF(C15&lt;&gt;0,C15,"")</f>
        <v>小原　佑太</v>
      </c>
      <c r="Q29" s="181"/>
      <c r="R29" s="181"/>
      <c r="S29" s="181"/>
      <c r="T29" s="181"/>
      <c r="U29" s="181"/>
      <c r="V29" s="181"/>
      <c r="W29" s="182"/>
      <c r="X29" s="180" t="str">
        <f>IFERROR("TEL："&amp;VLOOKUP(C12,派遣元事業所リスト!A:I,8,0),"")</f>
        <v>TEL：011-206-0361</v>
      </c>
      <c r="Y29" s="181"/>
      <c r="Z29" s="181"/>
      <c r="AA29" s="181"/>
      <c r="AB29" s="181"/>
      <c r="AC29" s="181"/>
      <c r="AD29" s="183"/>
      <c r="AE29" s="12"/>
    </row>
    <row r="30" spans="1:41" s="33" customFormat="1" ht="14.25" customHeight="1" thickBot="1" x14ac:dyDescent="0.2">
      <c r="B30" s="114"/>
      <c r="C30" s="115" t="s">
        <v>508</v>
      </c>
      <c r="D30" s="116" t="s">
        <v>512</v>
      </c>
      <c r="E30" s="117"/>
      <c r="G30" s="39"/>
      <c r="AE30" s="42"/>
    </row>
    <row r="31" spans="1:41" s="14" customFormat="1" ht="14.25" customHeight="1" thickTop="1" thickBot="1" x14ac:dyDescent="0.2">
      <c r="B31" s="118"/>
      <c r="C31" s="115" t="s">
        <v>507</v>
      </c>
      <c r="D31" s="116" t="s">
        <v>57</v>
      </c>
      <c r="E31" s="119"/>
      <c r="G31" s="15"/>
      <c r="H31" s="184" t="s">
        <v>26</v>
      </c>
      <c r="I31" s="185"/>
      <c r="J31" s="185"/>
      <c r="K31" s="186" t="s">
        <v>27</v>
      </c>
      <c r="L31" s="187"/>
      <c r="M31" s="188" t="s">
        <v>28</v>
      </c>
      <c r="N31" s="189"/>
      <c r="O31" s="139" t="s">
        <v>29</v>
      </c>
      <c r="P31" s="190" t="s">
        <v>30</v>
      </c>
      <c r="Q31" s="191"/>
      <c r="R31" s="192" t="s">
        <v>31</v>
      </c>
      <c r="S31" s="191"/>
      <c r="T31" s="192" t="s">
        <v>32</v>
      </c>
      <c r="U31" s="191"/>
      <c r="V31" s="192" t="s">
        <v>33</v>
      </c>
      <c r="W31" s="191"/>
      <c r="X31" s="168" t="s">
        <v>34</v>
      </c>
      <c r="Y31" s="169"/>
      <c r="Z31" s="170" t="s">
        <v>40</v>
      </c>
      <c r="AA31" s="170" t="s">
        <v>56</v>
      </c>
      <c r="AB31" s="170" t="s">
        <v>35</v>
      </c>
      <c r="AC31" s="170"/>
      <c r="AD31" s="172"/>
      <c r="AE31" s="16"/>
      <c r="AL31" s="17">
        <f>C20*60+C21</f>
        <v>465</v>
      </c>
    </row>
    <row r="32" spans="1:41" s="17" customFormat="1" ht="14.25" customHeight="1" x14ac:dyDescent="0.15">
      <c r="B32" s="106"/>
      <c r="C32" s="112" t="s">
        <v>10</v>
      </c>
      <c r="D32" s="112"/>
      <c r="E32" s="105"/>
      <c r="G32" s="18"/>
      <c r="H32" s="19" t="s">
        <v>5</v>
      </c>
      <c r="I32" s="20" t="s">
        <v>36</v>
      </c>
      <c r="J32" s="48" t="s">
        <v>58</v>
      </c>
      <c r="K32" s="140" t="s">
        <v>37</v>
      </c>
      <c r="L32" s="141" t="s">
        <v>19</v>
      </c>
      <c r="M32" s="142" t="s">
        <v>37</v>
      </c>
      <c r="N32" s="143" t="s">
        <v>19</v>
      </c>
      <c r="O32" s="144" t="s">
        <v>38</v>
      </c>
      <c r="P32" s="91" t="s">
        <v>18</v>
      </c>
      <c r="Q32" s="92" t="s">
        <v>19</v>
      </c>
      <c r="R32" s="93" t="s">
        <v>18</v>
      </c>
      <c r="S32" s="92" t="s">
        <v>19</v>
      </c>
      <c r="T32" s="93" t="s">
        <v>18</v>
      </c>
      <c r="U32" s="92" t="s">
        <v>19</v>
      </c>
      <c r="V32" s="93" t="s">
        <v>18</v>
      </c>
      <c r="W32" s="92" t="s">
        <v>19</v>
      </c>
      <c r="X32" s="93" t="s">
        <v>18</v>
      </c>
      <c r="Y32" s="92" t="s">
        <v>19</v>
      </c>
      <c r="Z32" s="171"/>
      <c r="AA32" s="171"/>
      <c r="AB32" s="171"/>
      <c r="AC32" s="171"/>
      <c r="AD32" s="173"/>
      <c r="AE32" s="21"/>
      <c r="AG32" s="46" t="s">
        <v>59</v>
      </c>
      <c r="AH32" s="46"/>
      <c r="AI32" s="46"/>
      <c r="AJ32" s="46"/>
      <c r="AK32" s="46" t="s">
        <v>60</v>
      </c>
      <c r="AL32" s="17" t="s">
        <v>61</v>
      </c>
      <c r="AM32" s="17" t="s">
        <v>62</v>
      </c>
      <c r="AN32" s="17" t="s">
        <v>63</v>
      </c>
      <c r="AO32" s="17" t="s">
        <v>64</v>
      </c>
    </row>
    <row r="33" spans="1:41" ht="14.25" customHeight="1" x14ac:dyDescent="0.15">
      <c r="A33" s="10"/>
      <c r="B33" s="100" t="s">
        <v>65</v>
      </c>
      <c r="C33" s="100"/>
      <c r="D33" s="98"/>
      <c r="E33" s="105"/>
      <c r="G33" s="7"/>
      <c r="H33" s="22">
        <f>IFERROR(MONTH(引用元!G2),"")</f>
        <v>9</v>
      </c>
      <c r="I33" s="23">
        <f>IFERROR(DAY(引用元!G2),"")</f>
        <v>1</v>
      </c>
      <c r="J33" s="49" t="str">
        <f>引用元!H2</f>
        <v>月</v>
      </c>
      <c r="K33" s="121"/>
      <c r="L33" s="122"/>
      <c r="M33" s="123"/>
      <c r="N33" s="124"/>
      <c r="O33" s="125"/>
      <c r="P33" s="94" t="str">
        <f>IF(AK33=0,"",INT(AK33/60))</f>
        <v/>
      </c>
      <c r="Q33" s="95" t="str">
        <f t="shared" ref="Q33:Q63" si="0">IF(AK33=0,"",AK33-P33*60)</f>
        <v/>
      </c>
      <c r="R33" s="96" t="str">
        <f>IF(AL33=0,"",INT(AL33/60))</f>
        <v/>
      </c>
      <c r="S33" s="95" t="str">
        <f t="shared" ref="S33:S63" si="1">IF(AL33=0,"",AL33-R33*60)</f>
        <v/>
      </c>
      <c r="T33" s="96" t="str">
        <f>IF(AM33=0,"",INT(AM33/60))</f>
        <v/>
      </c>
      <c r="U33" s="95" t="str">
        <f t="shared" ref="U33:U63" si="2">IF(AM33=0,"",AM33-T33*60)</f>
        <v/>
      </c>
      <c r="V33" s="96" t="str">
        <f>IF(AN33=0,"",INT(AN33/60))</f>
        <v/>
      </c>
      <c r="W33" s="95" t="str">
        <f>IF(AN33=0,"",AN33-V33*60)</f>
        <v/>
      </c>
      <c r="X33" s="96" t="str">
        <f>IF(AO33=0,"",INT(AO33/60))</f>
        <v/>
      </c>
      <c r="Y33" s="95" t="str">
        <f t="shared" ref="Y33:Y63" si="3">IF(AO33=0,"",AO33-X33*60)</f>
        <v/>
      </c>
      <c r="Z33" s="120"/>
      <c r="AA33" s="120"/>
      <c r="AB33" s="126" t="s">
        <v>505</v>
      </c>
      <c r="AC33" s="127"/>
      <c r="AD33" s="128"/>
      <c r="AE33" s="8"/>
      <c r="AG33" s="1">
        <f>K33*60+L33</f>
        <v>0</v>
      </c>
      <c r="AH33" s="1">
        <f>M33*60+N33</f>
        <v>0</v>
      </c>
      <c r="AI33" s="1">
        <f t="shared" ref="AI33:AI63" si="4">AH33-AG33-O33</f>
        <v>0</v>
      </c>
      <c r="AJ33" s="1">
        <f t="shared" ref="AJ33:AJ63" si="5">IF(K33="",0,IF($C$31="",AI33,IF($C$31="月ごと",AI33,(IF($C$31="日ごと",IF($C$30="切り捨て",_xlfn.FLOOR.MATH(AI33,$C$29),IF($C$30="切り上げ",_xlfn.CEILING.MATH(AI33,$C$29),AI33)))))))</f>
        <v>0</v>
      </c>
      <c r="AK33" s="1" cm="1">
        <f t="array" ref="AK33">IF(J33="土",0,IF(J33="日",0,IF(OR(引用元!G2=引用元!$S:$S),IF($C$35="法定外休日",0,IF(AJ33&gt;=$AL$31,$AL$31,AJ33)),IF(AJ33&gt;=$AL$31,$AL$31,AJ33))))</f>
        <v>0</v>
      </c>
      <c r="AL33" s="1">
        <f>IF(K33="",0,IF(J33="土",0,IF(J33="日",0,IF(AK33=0,0,IF(AJ33&lt;=$AL$31,0,AJ33-AK33)))))</f>
        <v>0</v>
      </c>
      <c r="AM33" s="1">
        <f t="shared" ref="AM33:AM35" si="6">IF(M33&lt;22,0,(M33-22)*60+N33)</f>
        <v>0</v>
      </c>
      <c r="AN33" s="1" cm="1">
        <f t="array" ref="AN33">IF(J33="日",0,IF(J33=$E$26,AJ33,IF(OR(引用元!$G2=引用元!$S:$S),IF($C$35="所定出勤日",0,AJ33),0)))</f>
        <v>0</v>
      </c>
      <c r="AO33" s="1">
        <f t="shared" ref="AO33:AO63" si="7">IF(J33=$C$26,AJ33,0)</f>
        <v>0</v>
      </c>
    </row>
    <row r="34" spans="1:41" ht="14.25" customHeight="1" thickBot="1" x14ac:dyDescent="0.2">
      <c r="A34" s="10"/>
      <c r="B34" s="98"/>
      <c r="E34" s="105"/>
      <c r="G34" s="7"/>
      <c r="H34" s="22">
        <f>IFERROR(MONTH(引用元!G3),"")</f>
        <v>9</v>
      </c>
      <c r="I34" s="23">
        <f>IFERROR(DAY(引用元!G3),"")</f>
        <v>2</v>
      </c>
      <c r="J34" s="49" t="str">
        <f>引用元!H3</f>
        <v>火</v>
      </c>
      <c r="K34" s="121"/>
      <c r="L34" s="122"/>
      <c r="M34" s="123"/>
      <c r="N34" s="124"/>
      <c r="O34" s="125"/>
      <c r="P34" s="94" t="str">
        <f t="shared" ref="P34:P63" si="8">IF(AK34=0,"",INT(AK34/60))</f>
        <v/>
      </c>
      <c r="Q34" s="95" t="str">
        <f t="shared" si="0"/>
        <v/>
      </c>
      <c r="R34" s="96" t="str">
        <f t="shared" ref="R34:R35" si="9">IF(AL34=0,"",INT(AL34/60))</f>
        <v/>
      </c>
      <c r="S34" s="95" t="str">
        <f t="shared" si="1"/>
        <v/>
      </c>
      <c r="T34" s="96" t="str">
        <f t="shared" ref="T34:T63" si="10">IF(AM34=0,"",INT(AM34/60))</f>
        <v/>
      </c>
      <c r="U34" s="95" t="str">
        <f t="shared" si="2"/>
        <v/>
      </c>
      <c r="V34" s="96" t="str">
        <f>IF(AN34=0,"",INT(AN34/60))</f>
        <v/>
      </c>
      <c r="W34" s="95" t="str">
        <f>IF(AN34=0,"",AN34-V34*60)</f>
        <v/>
      </c>
      <c r="X34" s="96" t="str">
        <f t="shared" ref="X34:X63" si="11">IF(AO34=0,"",INT(AO34/60))</f>
        <v/>
      </c>
      <c r="Y34" s="95" t="str">
        <f t="shared" si="3"/>
        <v/>
      </c>
      <c r="Z34" s="120"/>
      <c r="AA34" s="120"/>
      <c r="AB34" s="126" t="s">
        <v>504</v>
      </c>
      <c r="AC34" s="127"/>
      <c r="AD34" s="128"/>
      <c r="AE34" s="8"/>
      <c r="AG34" s="1">
        <f t="shared" ref="AG34:AG41" si="12">K34*60+L34</f>
        <v>0</v>
      </c>
      <c r="AH34" s="1">
        <f t="shared" ref="AH34:AH63" si="13">M34*60+N34</f>
        <v>0</v>
      </c>
      <c r="AI34" s="1">
        <f t="shared" si="4"/>
        <v>0</v>
      </c>
      <c r="AJ34" s="1">
        <f t="shared" si="5"/>
        <v>0</v>
      </c>
      <c r="AK34" s="1" cm="1">
        <f t="array" ref="AK34">IF(J34="土",0,IF(J34="日",0,IF(OR(引用元!G3=引用元!$S:$S),IF($C$35="法定外休日",0,IF(AJ34&gt;=$AL$31,$AL$31,AJ34)),IF(AJ34&gt;=$AL$31,$AL$31,AJ34))))</f>
        <v>0</v>
      </c>
      <c r="AL34" s="1">
        <f t="shared" ref="AL34:AL63" si="14">IF(K34="",0,IF(J34="土",0,IF(J34="日",0,IF(AK34=0,0,IF(AJ34&lt;=$AL$31,0,AJ34-AK34)))))</f>
        <v>0</v>
      </c>
      <c r="AM34" s="1">
        <f t="shared" si="6"/>
        <v>0</v>
      </c>
      <c r="AN34" s="1" cm="1">
        <f t="array" ref="AN34">IF(J34="日",0,IF(J34=$E$26,AJ34,IF(OR(引用元!$G3=引用元!$S:$S),IF($C$35="所定出勤日",0,AJ34),0)))</f>
        <v>0</v>
      </c>
      <c r="AO34" s="1">
        <f t="shared" si="7"/>
        <v>0</v>
      </c>
    </row>
    <row r="35" spans="1:41" ht="14.25" customHeight="1" thickBot="1" x14ac:dyDescent="0.2">
      <c r="A35" s="10"/>
      <c r="B35" s="150"/>
      <c r="C35" s="174" t="s">
        <v>495</v>
      </c>
      <c r="D35" s="175"/>
      <c r="E35" s="107"/>
      <c r="G35" s="7"/>
      <c r="H35" s="22">
        <f>IFERROR(MONTH(引用元!G4),"")</f>
        <v>9</v>
      </c>
      <c r="I35" s="23">
        <f>IFERROR(DAY(引用元!G4),"")</f>
        <v>3</v>
      </c>
      <c r="J35" s="49" t="str">
        <f>引用元!H4</f>
        <v>水</v>
      </c>
      <c r="K35" s="121"/>
      <c r="L35" s="122"/>
      <c r="M35" s="123"/>
      <c r="N35" s="124"/>
      <c r="O35" s="125"/>
      <c r="P35" s="94" t="str">
        <f t="shared" si="8"/>
        <v/>
      </c>
      <c r="Q35" s="95" t="str">
        <f t="shared" si="0"/>
        <v/>
      </c>
      <c r="R35" s="96" t="str">
        <f t="shared" si="9"/>
        <v/>
      </c>
      <c r="S35" s="95" t="str">
        <f t="shared" si="1"/>
        <v/>
      </c>
      <c r="T35" s="96" t="str">
        <f t="shared" si="10"/>
        <v/>
      </c>
      <c r="U35" s="95" t="str">
        <f t="shared" si="2"/>
        <v/>
      </c>
      <c r="V35" s="96" t="str">
        <f t="shared" ref="V35:V63" si="15">IF(AN35=0,"",INT(AN35/60))</f>
        <v/>
      </c>
      <c r="W35" s="95" t="str">
        <f t="shared" ref="W35:W63" si="16">IF(AN35=0,"",AN35-V35*60)</f>
        <v/>
      </c>
      <c r="X35" s="96" t="str">
        <f t="shared" si="11"/>
        <v/>
      </c>
      <c r="Y35" s="95" t="str">
        <f t="shared" si="3"/>
        <v/>
      </c>
      <c r="Z35" s="120"/>
      <c r="AA35" s="120"/>
      <c r="AB35" s="126" t="s">
        <v>504</v>
      </c>
      <c r="AC35" s="127"/>
      <c r="AD35" s="128"/>
      <c r="AE35" s="8"/>
      <c r="AG35" s="1">
        <f t="shared" si="12"/>
        <v>0</v>
      </c>
      <c r="AH35" s="1">
        <f t="shared" si="13"/>
        <v>0</v>
      </c>
      <c r="AI35" s="1">
        <f t="shared" si="4"/>
        <v>0</v>
      </c>
      <c r="AJ35" s="1">
        <f t="shared" si="5"/>
        <v>0</v>
      </c>
      <c r="AK35" s="1" cm="1">
        <f t="array" ref="AK35">IF(J35="土",0,IF(J35="日",0,IF(OR(引用元!G4=引用元!$S:$S),IF($C$35="法定外休日",0,IF(AJ35&gt;=$AL$31,$AL$31,AJ35)),IF(AJ35&gt;=$AL$31,$AL$31,AJ35))))</f>
        <v>0</v>
      </c>
      <c r="AL35" s="1">
        <f t="shared" si="14"/>
        <v>0</v>
      </c>
      <c r="AM35" s="1">
        <f t="shared" si="6"/>
        <v>0</v>
      </c>
      <c r="AN35" s="1" cm="1">
        <f t="array" ref="AN35">IF(J35="日",0,IF(J35=$E$26,AJ35,IF(OR(引用元!$G4=引用元!$S:$S),IF($C$35="所定出勤日",0,AJ35),0)))</f>
        <v>0</v>
      </c>
      <c r="AO35" s="1">
        <f t="shared" si="7"/>
        <v>0</v>
      </c>
    </row>
    <row r="36" spans="1:41" ht="14.25" customHeight="1" thickBot="1" x14ac:dyDescent="0.2">
      <c r="B36" s="151"/>
      <c r="C36" s="152"/>
      <c r="D36" s="152"/>
      <c r="E36" s="149"/>
      <c r="G36" s="7"/>
      <c r="H36" s="22">
        <f>IFERROR(MONTH(引用元!G5),"")</f>
        <v>9</v>
      </c>
      <c r="I36" s="23">
        <f>IFERROR(DAY(引用元!G5),"")</f>
        <v>4</v>
      </c>
      <c r="J36" s="49" t="str">
        <f>引用元!H5</f>
        <v>木</v>
      </c>
      <c r="K36" s="121"/>
      <c r="L36" s="122"/>
      <c r="M36" s="123"/>
      <c r="N36" s="124"/>
      <c r="O36" s="125"/>
      <c r="P36" s="94" t="str">
        <f t="shared" si="8"/>
        <v/>
      </c>
      <c r="Q36" s="95" t="str">
        <f t="shared" si="0"/>
        <v/>
      </c>
      <c r="R36" s="96" t="str">
        <f>IF(AL36=0,"",INT(AL36/60))</f>
        <v/>
      </c>
      <c r="S36" s="95" t="str">
        <f t="shared" si="1"/>
        <v/>
      </c>
      <c r="T36" s="96" t="str">
        <f t="shared" si="10"/>
        <v/>
      </c>
      <c r="U36" s="95" t="str">
        <f t="shared" si="2"/>
        <v/>
      </c>
      <c r="V36" s="96" t="str">
        <f t="shared" si="15"/>
        <v/>
      </c>
      <c r="W36" s="95" t="str">
        <f t="shared" si="16"/>
        <v/>
      </c>
      <c r="X36" s="96" t="str">
        <f t="shared" si="11"/>
        <v/>
      </c>
      <c r="Y36" s="95" t="str">
        <f t="shared" si="3"/>
        <v/>
      </c>
      <c r="Z36" s="120"/>
      <c r="AA36" s="120"/>
      <c r="AB36" s="126" t="s">
        <v>504</v>
      </c>
      <c r="AC36" s="127"/>
      <c r="AD36" s="128"/>
      <c r="AE36" s="8"/>
      <c r="AG36" s="1">
        <f t="shared" si="12"/>
        <v>0</v>
      </c>
      <c r="AH36" s="1">
        <f t="shared" si="13"/>
        <v>0</v>
      </c>
      <c r="AI36" s="1">
        <f t="shared" si="4"/>
        <v>0</v>
      </c>
      <c r="AJ36" s="1">
        <f t="shared" si="5"/>
        <v>0</v>
      </c>
      <c r="AK36" s="1" cm="1">
        <f t="array" ref="AK36">IF(J36="土",0,IF(J36="日",0,IF(OR(引用元!G5=引用元!$S:$S),IF($C$35="法定外休日",0,IF(AJ36&gt;=$AL$31,$AL$31,AJ36)),IF(AJ36&gt;=$AL$31,$AL$31,AJ36))))</f>
        <v>0</v>
      </c>
      <c r="AL36" s="1">
        <f t="shared" si="14"/>
        <v>0</v>
      </c>
      <c r="AM36" s="1">
        <f>IF(M36&lt;22,0,(M36-22)*60+N36)</f>
        <v>0</v>
      </c>
      <c r="AN36" s="1" cm="1">
        <f t="array" ref="AN36">IF(J36="日",0,IF(J36=$E$26,AJ36,IF(OR(引用元!$G5=引用元!$S:$S),IF($C$35="所定出勤日",0,AJ36),0)))</f>
        <v>0</v>
      </c>
      <c r="AO36" s="1">
        <f t="shared" si="7"/>
        <v>0</v>
      </c>
    </row>
    <row r="37" spans="1:41" ht="14.25" customHeight="1" thickTop="1" x14ac:dyDescent="0.15">
      <c r="G37" s="7"/>
      <c r="H37" s="22">
        <f>IFERROR(MONTH(引用元!G6),"")</f>
        <v>9</v>
      </c>
      <c r="I37" s="23">
        <f>IFERROR(DAY(引用元!G6),"")</f>
        <v>5</v>
      </c>
      <c r="J37" s="49" t="str">
        <f>引用元!H6</f>
        <v>金</v>
      </c>
      <c r="K37" s="121"/>
      <c r="L37" s="122"/>
      <c r="M37" s="123"/>
      <c r="N37" s="124"/>
      <c r="O37" s="125"/>
      <c r="P37" s="94" t="str">
        <f t="shared" si="8"/>
        <v/>
      </c>
      <c r="Q37" s="95" t="str">
        <f t="shared" si="0"/>
        <v/>
      </c>
      <c r="R37" s="96" t="str">
        <f t="shared" ref="R37:R63" si="17">IF(AL37=0,"",INT(AL37/60))</f>
        <v/>
      </c>
      <c r="S37" s="95" t="str">
        <f t="shared" si="1"/>
        <v/>
      </c>
      <c r="T37" s="96" t="str">
        <f t="shared" si="10"/>
        <v/>
      </c>
      <c r="U37" s="95" t="str">
        <f t="shared" si="2"/>
        <v/>
      </c>
      <c r="V37" s="96" t="str">
        <f t="shared" si="15"/>
        <v/>
      </c>
      <c r="W37" s="95" t="str">
        <f t="shared" si="16"/>
        <v/>
      </c>
      <c r="X37" s="96" t="str">
        <f t="shared" si="11"/>
        <v/>
      </c>
      <c r="Y37" s="95" t="str">
        <f t="shared" si="3"/>
        <v/>
      </c>
      <c r="Z37" s="120"/>
      <c r="AA37" s="120"/>
      <c r="AB37" s="126" t="s">
        <v>504</v>
      </c>
      <c r="AC37" s="127"/>
      <c r="AD37" s="128"/>
      <c r="AE37" s="8"/>
      <c r="AG37" s="1">
        <f t="shared" si="12"/>
        <v>0</v>
      </c>
      <c r="AH37" s="1">
        <f t="shared" si="13"/>
        <v>0</v>
      </c>
      <c r="AI37" s="1">
        <f t="shared" si="4"/>
        <v>0</v>
      </c>
      <c r="AJ37" s="1">
        <f t="shared" si="5"/>
        <v>0</v>
      </c>
      <c r="AK37" s="1" cm="1">
        <f t="array" ref="AK37">IF(J37="土",0,IF(J37="日",0,IF(OR(引用元!G6=引用元!$S:$S),IF($C$35="法定外休日",0,IF(AJ37&gt;=$AL$31,$AL$31,AJ37)),IF(AJ37&gt;=$AL$31,$AL$31,AJ37))))</f>
        <v>0</v>
      </c>
      <c r="AL37" s="1">
        <f t="shared" si="14"/>
        <v>0</v>
      </c>
      <c r="AM37" s="1">
        <f t="shared" ref="AM37:AM63" si="18">IF(M37&lt;22,0,(M37-22)*60+N37)</f>
        <v>0</v>
      </c>
      <c r="AN37" s="1" cm="1">
        <f t="array" ref="AN37">IF(J37="日",0,IF(J37=$E$26,AJ37,IF(OR(引用元!$G6=引用元!$S:$S),IF($C$35="所定出勤日",0,AJ37),0)))</f>
        <v>0</v>
      </c>
      <c r="AO37" s="1">
        <f t="shared" si="7"/>
        <v>0</v>
      </c>
    </row>
    <row r="38" spans="1:41" ht="14.25" customHeight="1" x14ac:dyDescent="0.15">
      <c r="G38" s="7"/>
      <c r="H38" s="22">
        <f>IFERROR(MONTH(引用元!G7),"")</f>
        <v>9</v>
      </c>
      <c r="I38" s="23">
        <f>IFERROR(DAY(引用元!G7),"")</f>
        <v>6</v>
      </c>
      <c r="J38" s="49" t="str">
        <f>引用元!H7</f>
        <v>土</v>
      </c>
      <c r="K38" s="121">
        <v>9</v>
      </c>
      <c r="L38" s="122">
        <v>0</v>
      </c>
      <c r="M38" s="123">
        <v>18</v>
      </c>
      <c r="N38" s="124">
        <v>11</v>
      </c>
      <c r="O38" s="125">
        <v>60</v>
      </c>
      <c r="P38" s="94" t="str">
        <f t="shared" si="8"/>
        <v/>
      </c>
      <c r="Q38" s="95" t="str">
        <f t="shared" si="0"/>
        <v/>
      </c>
      <c r="R38" s="96" t="str">
        <f t="shared" si="17"/>
        <v/>
      </c>
      <c r="S38" s="97" t="str">
        <f t="shared" si="1"/>
        <v/>
      </c>
      <c r="T38" s="96" t="str">
        <f t="shared" si="10"/>
        <v/>
      </c>
      <c r="U38" s="95" t="str">
        <f t="shared" si="2"/>
        <v/>
      </c>
      <c r="V38" s="96">
        <f t="shared" si="15"/>
        <v>8</v>
      </c>
      <c r="W38" s="95">
        <f t="shared" si="16"/>
        <v>11</v>
      </c>
      <c r="X38" s="96" t="str">
        <f t="shared" si="11"/>
        <v/>
      </c>
      <c r="Y38" s="95" t="str">
        <f t="shared" si="3"/>
        <v/>
      </c>
      <c r="Z38" s="120"/>
      <c r="AA38" s="120"/>
      <c r="AB38" s="126"/>
      <c r="AC38" s="127"/>
      <c r="AD38" s="128"/>
      <c r="AE38" s="8"/>
      <c r="AG38" s="1">
        <f t="shared" si="12"/>
        <v>540</v>
      </c>
      <c r="AH38" s="1">
        <f t="shared" si="13"/>
        <v>1091</v>
      </c>
      <c r="AI38" s="1">
        <f t="shared" si="4"/>
        <v>491</v>
      </c>
      <c r="AJ38" s="1">
        <f t="shared" si="5"/>
        <v>491</v>
      </c>
      <c r="AK38" s="1" cm="1">
        <f t="array" ref="AK38">IF(J38="土",0,IF(J38="日",0,IF(OR(引用元!G7=引用元!$S:$S),IF($C$35="法定外休日",0,IF(AJ38&gt;=$AL$31,$AL$31,AJ38)),IF(AJ38&gt;=$AL$31,$AL$31,AJ38))))</f>
        <v>0</v>
      </c>
      <c r="AL38" s="1">
        <f t="shared" si="14"/>
        <v>0</v>
      </c>
      <c r="AM38" s="1">
        <f t="shared" si="18"/>
        <v>0</v>
      </c>
      <c r="AN38" s="1" cm="1">
        <f t="array" ref="AN38">IF(J38="日",0,IF(J38=$E$26,AJ38,IF(OR(引用元!$G7=引用元!$S:$S),IF($C$35="所定出勤日",0,AJ38),0)))</f>
        <v>491</v>
      </c>
      <c r="AO38" s="1">
        <f t="shared" si="7"/>
        <v>0</v>
      </c>
    </row>
    <row r="39" spans="1:41" ht="14.25" customHeight="1" x14ac:dyDescent="0.15">
      <c r="G39" s="7"/>
      <c r="H39" s="22">
        <f>IFERROR(MONTH(引用元!G8),"")</f>
        <v>9</v>
      </c>
      <c r="I39" s="23">
        <f>IFERROR(DAY(引用元!G8),"")</f>
        <v>7</v>
      </c>
      <c r="J39" s="49" t="str">
        <f>引用元!H8</f>
        <v>日</v>
      </c>
      <c r="K39" s="121">
        <v>9</v>
      </c>
      <c r="L39" s="122">
        <v>0</v>
      </c>
      <c r="M39" s="123">
        <v>18</v>
      </c>
      <c r="N39" s="124">
        <v>0</v>
      </c>
      <c r="O39" s="125">
        <v>60</v>
      </c>
      <c r="P39" s="94" t="str">
        <f t="shared" si="8"/>
        <v/>
      </c>
      <c r="Q39" s="95" t="str">
        <f t="shared" si="0"/>
        <v/>
      </c>
      <c r="R39" s="96" t="str">
        <f t="shared" si="17"/>
        <v/>
      </c>
      <c r="S39" s="95" t="str">
        <f t="shared" si="1"/>
        <v/>
      </c>
      <c r="T39" s="96" t="str">
        <f t="shared" si="10"/>
        <v/>
      </c>
      <c r="U39" s="95" t="str">
        <f t="shared" si="2"/>
        <v/>
      </c>
      <c r="V39" s="96" t="str">
        <f t="shared" si="15"/>
        <v/>
      </c>
      <c r="W39" s="95" t="str">
        <f t="shared" si="16"/>
        <v/>
      </c>
      <c r="X39" s="96">
        <f t="shared" si="11"/>
        <v>8</v>
      </c>
      <c r="Y39" s="95">
        <f t="shared" si="3"/>
        <v>0</v>
      </c>
      <c r="Z39" s="120"/>
      <c r="AA39" s="120"/>
      <c r="AB39" s="126"/>
      <c r="AC39" s="127"/>
      <c r="AD39" s="128"/>
      <c r="AE39" s="8"/>
      <c r="AG39" s="1">
        <f t="shared" si="12"/>
        <v>540</v>
      </c>
      <c r="AH39" s="1">
        <f t="shared" si="13"/>
        <v>1080</v>
      </c>
      <c r="AI39" s="1">
        <f t="shared" si="4"/>
        <v>480</v>
      </c>
      <c r="AJ39" s="1">
        <f t="shared" si="5"/>
        <v>480</v>
      </c>
      <c r="AK39" s="1" cm="1">
        <f t="array" ref="AK39">IF(J39="土",0,IF(J39="日",0,IF(OR(引用元!G8=引用元!$S:$S),IF($C$35="法定外休日",0,IF(AJ39&gt;=$AL$31,$AL$31,AJ39)),IF(AJ39&gt;=$AL$31,$AL$31,AJ39))))</f>
        <v>0</v>
      </c>
      <c r="AL39" s="1">
        <f t="shared" si="14"/>
        <v>0</v>
      </c>
      <c r="AM39" s="1">
        <f t="shared" si="18"/>
        <v>0</v>
      </c>
      <c r="AN39" s="1" cm="1">
        <f t="array" ref="AN39">IF(J39="日",0,IF(J39=$E$26,AJ39,IF(OR(引用元!$G8=引用元!$S:$S),IF($C$35="所定出勤日",0,AJ39),0)))</f>
        <v>0</v>
      </c>
      <c r="AO39" s="1">
        <f t="shared" si="7"/>
        <v>480</v>
      </c>
    </row>
    <row r="40" spans="1:41" ht="14.25" customHeight="1" x14ac:dyDescent="0.15">
      <c r="G40" s="7"/>
      <c r="H40" s="22">
        <f>IFERROR(MONTH(引用元!G9),"")</f>
        <v>9</v>
      </c>
      <c r="I40" s="23">
        <f>IFERROR(DAY(引用元!G9),"")</f>
        <v>8</v>
      </c>
      <c r="J40" s="49" t="str">
        <f>引用元!H9</f>
        <v>月</v>
      </c>
      <c r="K40" s="121">
        <v>9</v>
      </c>
      <c r="L40" s="122">
        <v>0</v>
      </c>
      <c r="M40" s="123">
        <v>18</v>
      </c>
      <c r="N40" s="124">
        <v>25</v>
      </c>
      <c r="O40" s="125">
        <v>60</v>
      </c>
      <c r="P40" s="94">
        <f t="shared" si="8"/>
        <v>7</v>
      </c>
      <c r="Q40" s="95">
        <f t="shared" si="0"/>
        <v>45</v>
      </c>
      <c r="R40" s="96">
        <f t="shared" si="17"/>
        <v>0</v>
      </c>
      <c r="S40" s="95">
        <f t="shared" si="1"/>
        <v>40</v>
      </c>
      <c r="T40" s="96" t="str">
        <f t="shared" si="10"/>
        <v/>
      </c>
      <c r="U40" s="95" t="str">
        <f t="shared" si="2"/>
        <v/>
      </c>
      <c r="V40" s="96" t="str">
        <f t="shared" si="15"/>
        <v/>
      </c>
      <c r="W40" s="95" t="str">
        <f t="shared" si="16"/>
        <v/>
      </c>
      <c r="X40" s="96" t="str">
        <f t="shared" si="11"/>
        <v/>
      </c>
      <c r="Y40" s="95" t="str">
        <f t="shared" si="3"/>
        <v/>
      </c>
      <c r="Z40" s="120"/>
      <c r="AA40" s="120"/>
      <c r="AB40" s="126"/>
      <c r="AC40" s="127"/>
      <c r="AD40" s="128"/>
      <c r="AE40" s="8"/>
      <c r="AG40" s="1">
        <f t="shared" si="12"/>
        <v>540</v>
      </c>
      <c r="AH40" s="1">
        <f t="shared" si="13"/>
        <v>1105</v>
      </c>
      <c r="AI40" s="1">
        <f t="shared" si="4"/>
        <v>505</v>
      </c>
      <c r="AJ40" s="1">
        <f t="shared" si="5"/>
        <v>505</v>
      </c>
      <c r="AK40" s="1" cm="1">
        <f t="array" ref="AK40">IF(J40="土",0,IF(J40="日",0,IF(OR(引用元!G9=引用元!$S:$S),IF($C$35="法定外休日",0,IF(AJ40&gt;=$AL$31,$AL$31,AJ40)),IF(AJ40&gt;=$AL$31,$AL$31,AJ40))))</f>
        <v>465</v>
      </c>
      <c r="AL40" s="1">
        <f t="shared" si="14"/>
        <v>40</v>
      </c>
      <c r="AM40" s="1">
        <f t="shared" si="18"/>
        <v>0</v>
      </c>
      <c r="AN40" s="1" cm="1">
        <f t="array" ref="AN40">IF(J40="日",0,IF(J40=$E$26,AJ40,IF(OR(引用元!$G9=引用元!$S:$S),IF($C$35="所定出勤日",0,AJ40),0)))</f>
        <v>0</v>
      </c>
      <c r="AO40" s="1">
        <f t="shared" si="7"/>
        <v>0</v>
      </c>
    </row>
    <row r="41" spans="1:41" ht="14.25" customHeight="1" x14ac:dyDescent="0.15">
      <c r="G41" s="7"/>
      <c r="H41" s="22">
        <f>IFERROR(MONTH(引用元!G10),"")</f>
        <v>9</v>
      </c>
      <c r="I41" s="23">
        <f>IFERROR(DAY(引用元!G10),"")</f>
        <v>9</v>
      </c>
      <c r="J41" s="49" t="str">
        <f>引用元!H10</f>
        <v>火</v>
      </c>
      <c r="K41" s="121">
        <v>9</v>
      </c>
      <c r="L41" s="122">
        <v>0</v>
      </c>
      <c r="M41" s="123">
        <v>20</v>
      </c>
      <c r="N41" s="124">
        <v>42</v>
      </c>
      <c r="O41" s="125">
        <v>60</v>
      </c>
      <c r="P41" s="94">
        <f t="shared" si="8"/>
        <v>7</v>
      </c>
      <c r="Q41" s="95">
        <f t="shared" si="0"/>
        <v>45</v>
      </c>
      <c r="R41" s="96">
        <f t="shared" si="17"/>
        <v>2</v>
      </c>
      <c r="S41" s="95">
        <f t="shared" si="1"/>
        <v>57</v>
      </c>
      <c r="T41" s="96" t="str">
        <f t="shared" si="10"/>
        <v/>
      </c>
      <c r="U41" s="95" t="str">
        <f t="shared" si="2"/>
        <v/>
      </c>
      <c r="V41" s="96" t="str">
        <f t="shared" si="15"/>
        <v/>
      </c>
      <c r="W41" s="95" t="str">
        <f t="shared" si="16"/>
        <v/>
      </c>
      <c r="X41" s="96" t="str">
        <f t="shared" si="11"/>
        <v/>
      </c>
      <c r="Y41" s="95" t="str">
        <f t="shared" si="3"/>
        <v/>
      </c>
      <c r="Z41" s="120"/>
      <c r="AA41" s="120"/>
      <c r="AB41" s="126"/>
      <c r="AC41" s="127"/>
      <c r="AD41" s="128"/>
      <c r="AE41" s="8"/>
      <c r="AG41" s="1">
        <f t="shared" si="12"/>
        <v>540</v>
      </c>
      <c r="AH41" s="1">
        <f t="shared" si="13"/>
        <v>1242</v>
      </c>
      <c r="AI41" s="1">
        <f t="shared" si="4"/>
        <v>642</v>
      </c>
      <c r="AJ41" s="1">
        <f t="shared" si="5"/>
        <v>642</v>
      </c>
      <c r="AK41" s="1" cm="1">
        <f t="array" ref="AK41">IF(J41="土",0,IF(J41="日",0,IF(OR(引用元!G10=引用元!$S:$S),IF($C$35="法定外休日",0,IF(AJ41&gt;=$AL$31,$AL$31,AJ41)),IF(AJ41&gt;=$AL$31,$AL$31,AJ41))))</f>
        <v>465</v>
      </c>
      <c r="AL41" s="1">
        <f t="shared" si="14"/>
        <v>177</v>
      </c>
      <c r="AM41" s="1">
        <f t="shared" si="18"/>
        <v>0</v>
      </c>
      <c r="AN41" s="1" cm="1">
        <f t="array" ref="AN41">IF(J41="日",0,IF(J41=$E$26,AJ41,IF(OR(引用元!$G10=引用元!$S:$S),IF($C$35="所定出勤日",0,AJ41),0)))</f>
        <v>0</v>
      </c>
      <c r="AO41" s="1">
        <f t="shared" si="7"/>
        <v>0</v>
      </c>
    </row>
    <row r="42" spans="1:41" ht="14.25" customHeight="1" x14ac:dyDescent="0.15">
      <c r="G42" s="7"/>
      <c r="H42" s="22">
        <f>IFERROR(MONTH(引用元!G11),"")</f>
        <v>9</v>
      </c>
      <c r="I42" s="23">
        <f>IFERROR(DAY(引用元!G11),"")</f>
        <v>10</v>
      </c>
      <c r="J42" s="49" t="str">
        <f>引用元!H11</f>
        <v>水</v>
      </c>
      <c r="K42" s="121">
        <v>9</v>
      </c>
      <c r="L42" s="122">
        <v>0</v>
      </c>
      <c r="M42" s="123">
        <v>12</v>
      </c>
      <c r="N42" s="124">
        <v>0</v>
      </c>
      <c r="O42" s="125"/>
      <c r="P42" s="94">
        <f t="shared" si="8"/>
        <v>3</v>
      </c>
      <c r="Q42" s="95">
        <f t="shared" si="0"/>
        <v>0</v>
      </c>
      <c r="R42" s="96" t="str">
        <f t="shared" si="17"/>
        <v/>
      </c>
      <c r="S42" s="95" t="str">
        <f t="shared" si="1"/>
        <v/>
      </c>
      <c r="T42" s="96" t="str">
        <f t="shared" si="10"/>
        <v/>
      </c>
      <c r="U42" s="95" t="str">
        <f t="shared" si="2"/>
        <v/>
      </c>
      <c r="V42" s="96" t="str">
        <f t="shared" si="15"/>
        <v/>
      </c>
      <c r="W42" s="95" t="str">
        <f t="shared" si="16"/>
        <v/>
      </c>
      <c r="X42" s="96" t="str">
        <f t="shared" si="11"/>
        <v/>
      </c>
      <c r="Y42" s="95" t="str">
        <f t="shared" si="3"/>
        <v/>
      </c>
      <c r="Z42" s="120"/>
      <c r="AA42" s="120"/>
      <c r="AB42" s="126" t="s">
        <v>510</v>
      </c>
      <c r="AC42" s="127"/>
      <c r="AD42" s="128"/>
      <c r="AE42" s="8"/>
      <c r="AG42" s="1">
        <f>K42*60+L42</f>
        <v>540</v>
      </c>
      <c r="AH42" s="1">
        <f t="shared" si="13"/>
        <v>720</v>
      </c>
      <c r="AI42" s="1">
        <f t="shared" si="4"/>
        <v>180</v>
      </c>
      <c r="AJ42" s="1">
        <f t="shared" si="5"/>
        <v>180</v>
      </c>
      <c r="AK42" s="1" cm="1">
        <f t="array" ref="AK42">IF(J42="土",0,IF(J42="日",0,IF(OR(引用元!G11=引用元!$S:$S),IF($C$35="法定外休日",0,IF(AJ42&gt;=$AL$31,$AL$31,AJ42)),IF(AJ42&gt;=$AL$31,$AL$31,AJ42))))</f>
        <v>180</v>
      </c>
      <c r="AL42" s="1">
        <f t="shared" si="14"/>
        <v>0</v>
      </c>
      <c r="AM42" s="1">
        <f t="shared" si="18"/>
        <v>0</v>
      </c>
      <c r="AN42" s="1" cm="1">
        <f t="array" ref="AN42">IF(J42="日",0,IF(J42=$E$26,AJ42,IF(OR(引用元!$G11=引用元!$S:$S),IF($C$35="所定出勤日",0,AJ42),0)))</f>
        <v>0</v>
      </c>
      <c r="AO42" s="1">
        <f t="shared" si="7"/>
        <v>0</v>
      </c>
    </row>
    <row r="43" spans="1:41" ht="14.25" customHeight="1" x14ac:dyDescent="0.15">
      <c r="G43" s="7"/>
      <c r="H43" s="22">
        <f>IFERROR(MONTH(引用元!G12),"")</f>
        <v>9</v>
      </c>
      <c r="I43" s="23">
        <f>IFERROR(DAY(引用元!G12),"")</f>
        <v>11</v>
      </c>
      <c r="J43" s="49" t="str">
        <f>引用元!H12</f>
        <v>木</v>
      </c>
      <c r="K43" s="121"/>
      <c r="L43" s="122"/>
      <c r="M43" s="123"/>
      <c r="N43" s="124"/>
      <c r="O43" s="125"/>
      <c r="P43" s="94" t="str">
        <f t="shared" si="8"/>
        <v/>
      </c>
      <c r="Q43" s="95" t="str">
        <f t="shared" si="0"/>
        <v/>
      </c>
      <c r="R43" s="96" t="str">
        <f t="shared" si="17"/>
        <v/>
      </c>
      <c r="S43" s="95" t="str">
        <f t="shared" si="1"/>
        <v/>
      </c>
      <c r="T43" s="96" t="str">
        <f t="shared" si="10"/>
        <v/>
      </c>
      <c r="U43" s="95" t="str">
        <f t="shared" si="2"/>
        <v/>
      </c>
      <c r="V43" s="96" t="str">
        <f t="shared" si="15"/>
        <v/>
      </c>
      <c r="W43" s="95" t="str">
        <f t="shared" si="16"/>
        <v/>
      </c>
      <c r="X43" s="96" t="str">
        <f t="shared" si="11"/>
        <v/>
      </c>
      <c r="Y43" s="95" t="str">
        <f t="shared" si="3"/>
        <v/>
      </c>
      <c r="Z43" s="120"/>
      <c r="AA43" s="120"/>
      <c r="AB43" s="126"/>
      <c r="AC43" s="127"/>
      <c r="AD43" s="128"/>
      <c r="AE43" s="8"/>
      <c r="AG43" s="1">
        <f t="shared" ref="AG43:AG63" si="19">K43*60+L43</f>
        <v>0</v>
      </c>
      <c r="AH43" s="1">
        <f t="shared" si="13"/>
        <v>0</v>
      </c>
      <c r="AI43" s="1">
        <f t="shared" si="4"/>
        <v>0</v>
      </c>
      <c r="AJ43" s="1">
        <f t="shared" si="5"/>
        <v>0</v>
      </c>
      <c r="AK43" s="1" cm="1">
        <f t="array" ref="AK43">IF(J43="土",0,IF(J43="日",0,IF(OR(引用元!G12=引用元!$S:$S),IF($C$35="法定外休日",0,IF(AJ43&gt;=$AL$31,$AL$31,AJ43)),IF(AJ43&gt;=$AL$31,$AL$31,AJ43))))</f>
        <v>0</v>
      </c>
      <c r="AL43" s="1">
        <f t="shared" si="14"/>
        <v>0</v>
      </c>
      <c r="AM43" s="1">
        <f t="shared" si="18"/>
        <v>0</v>
      </c>
      <c r="AN43" s="1" cm="1">
        <f t="array" ref="AN43">IF(J43="日",0,IF(J43=$E$26,AJ43,IF(OR(引用元!$G12=引用元!$S:$S),IF($C$35="所定出勤日",0,AJ43),0)))</f>
        <v>0</v>
      </c>
      <c r="AO43" s="1">
        <f t="shared" si="7"/>
        <v>0</v>
      </c>
    </row>
    <row r="44" spans="1:41" ht="14.25" customHeight="1" x14ac:dyDescent="0.15">
      <c r="G44" s="7"/>
      <c r="H44" s="22">
        <f>IFERROR(MONTH(引用元!G13),"")</f>
        <v>9</v>
      </c>
      <c r="I44" s="23">
        <f>IFERROR(DAY(引用元!G13),"")</f>
        <v>12</v>
      </c>
      <c r="J44" s="49" t="str">
        <f>引用元!H13</f>
        <v>金</v>
      </c>
      <c r="K44" s="121"/>
      <c r="L44" s="122"/>
      <c r="M44" s="123"/>
      <c r="N44" s="124"/>
      <c r="O44" s="125"/>
      <c r="P44" s="94" t="str">
        <f t="shared" si="8"/>
        <v/>
      </c>
      <c r="Q44" s="95" t="str">
        <f t="shared" si="0"/>
        <v/>
      </c>
      <c r="R44" s="96" t="str">
        <f t="shared" si="17"/>
        <v/>
      </c>
      <c r="S44" s="95" t="str">
        <f t="shared" si="1"/>
        <v/>
      </c>
      <c r="T44" s="96" t="str">
        <f t="shared" si="10"/>
        <v/>
      </c>
      <c r="U44" s="95" t="str">
        <f t="shared" si="2"/>
        <v/>
      </c>
      <c r="V44" s="96" t="str">
        <f t="shared" si="15"/>
        <v/>
      </c>
      <c r="W44" s="95" t="str">
        <f t="shared" si="16"/>
        <v/>
      </c>
      <c r="X44" s="96" t="str">
        <f t="shared" si="11"/>
        <v/>
      </c>
      <c r="Y44" s="95" t="str">
        <f t="shared" si="3"/>
        <v/>
      </c>
      <c r="Z44" s="120"/>
      <c r="AA44" s="120"/>
      <c r="AB44" s="126" t="s">
        <v>39</v>
      </c>
      <c r="AC44" s="127"/>
      <c r="AD44" s="128"/>
      <c r="AE44" s="8"/>
      <c r="AG44" s="1">
        <f t="shared" si="19"/>
        <v>0</v>
      </c>
      <c r="AH44" s="1">
        <f t="shared" si="13"/>
        <v>0</v>
      </c>
      <c r="AI44" s="1">
        <f t="shared" si="4"/>
        <v>0</v>
      </c>
      <c r="AJ44" s="1">
        <f t="shared" si="5"/>
        <v>0</v>
      </c>
      <c r="AK44" s="1" cm="1">
        <f t="array" ref="AK44">IF(J44="土",0,IF(J44="日",0,IF(OR(引用元!G13=引用元!$S:$S),IF($C$35="法定外休日",0,IF(AJ44&gt;=$AL$31,$AL$31,AJ44)),IF(AJ44&gt;=$AL$31,$AL$31,AJ44))))</f>
        <v>0</v>
      </c>
      <c r="AL44" s="1">
        <f t="shared" si="14"/>
        <v>0</v>
      </c>
      <c r="AM44" s="1">
        <f t="shared" si="18"/>
        <v>0</v>
      </c>
      <c r="AN44" s="1" cm="1">
        <f t="array" ref="AN44">IF(J44="日",0,IF(J44=$E$26,AJ44,IF(OR(引用元!$G13=引用元!$S:$S),IF($C$35="所定出勤日",0,AJ44),0)))</f>
        <v>0</v>
      </c>
      <c r="AO44" s="1">
        <f t="shared" si="7"/>
        <v>0</v>
      </c>
    </row>
    <row r="45" spans="1:41" ht="14.25" customHeight="1" x14ac:dyDescent="0.15">
      <c r="G45" s="7"/>
      <c r="H45" s="22">
        <f>IFERROR(MONTH(引用元!G14),"")</f>
        <v>9</v>
      </c>
      <c r="I45" s="23">
        <f>IFERROR(DAY(引用元!G14),"")</f>
        <v>13</v>
      </c>
      <c r="J45" s="49" t="str">
        <f>引用元!H14</f>
        <v>土</v>
      </c>
      <c r="K45" s="121"/>
      <c r="L45" s="122"/>
      <c r="M45" s="123"/>
      <c r="N45" s="124"/>
      <c r="O45" s="125"/>
      <c r="P45" s="94" t="str">
        <f t="shared" si="8"/>
        <v/>
      </c>
      <c r="Q45" s="95" t="str">
        <f t="shared" si="0"/>
        <v/>
      </c>
      <c r="R45" s="96" t="str">
        <f t="shared" si="17"/>
        <v/>
      </c>
      <c r="S45" s="95" t="str">
        <f t="shared" si="1"/>
        <v/>
      </c>
      <c r="T45" s="96" t="str">
        <f t="shared" si="10"/>
        <v/>
      </c>
      <c r="U45" s="95" t="str">
        <f t="shared" si="2"/>
        <v/>
      </c>
      <c r="V45" s="96" t="str">
        <f t="shared" si="15"/>
        <v/>
      </c>
      <c r="W45" s="95" t="str">
        <f t="shared" si="16"/>
        <v/>
      </c>
      <c r="X45" s="96" t="str">
        <f t="shared" si="11"/>
        <v/>
      </c>
      <c r="Y45" s="95" t="str">
        <f t="shared" si="3"/>
        <v/>
      </c>
      <c r="Z45" s="120"/>
      <c r="AA45" s="120"/>
      <c r="AB45" s="126" t="s">
        <v>39</v>
      </c>
      <c r="AC45" s="127"/>
      <c r="AD45" s="128"/>
      <c r="AE45" s="8"/>
      <c r="AG45" s="1">
        <f t="shared" si="19"/>
        <v>0</v>
      </c>
      <c r="AH45" s="1">
        <f t="shared" si="13"/>
        <v>0</v>
      </c>
      <c r="AI45" s="1">
        <f t="shared" si="4"/>
        <v>0</v>
      </c>
      <c r="AJ45" s="1">
        <f t="shared" si="5"/>
        <v>0</v>
      </c>
      <c r="AK45" s="1" cm="1">
        <f t="array" ref="AK45">IF(J45="土",0,IF(J45="日",0,IF(OR(引用元!G14=引用元!$S:$S),IF($C$35="法定外休日",0,IF(AJ45&gt;=$AL$31,$AL$31,AJ45)),IF(AJ45&gt;=$AL$31,$AL$31,AJ45))))</f>
        <v>0</v>
      </c>
      <c r="AL45" s="1">
        <f t="shared" si="14"/>
        <v>0</v>
      </c>
      <c r="AM45" s="1">
        <f t="shared" si="18"/>
        <v>0</v>
      </c>
      <c r="AN45" s="1" cm="1">
        <f t="array" ref="AN45">IF(J45="日",0,IF(J45=$E$26,AJ45,IF(OR(引用元!$G14=引用元!$S:$S),IF($C$35="所定出勤日",0,AJ45),0)))</f>
        <v>0</v>
      </c>
      <c r="AO45" s="1">
        <f t="shared" si="7"/>
        <v>0</v>
      </c>
    </row>
    <row r="46" spans="1:41" ht="14.25" customHeight="1" x14ac:dyDescent="0.15">
      <c r="G46" s="7"/>
      <c r="H46" s="22">
        <f>IFERROR(MONTH(引用元!G15),"")</f>
        <v>9</v>
      </c>
      <c r="I46" s="23">
        <f>IFERROR(DAY(引用元!G15),"")</f>
        <v>14</v>
      </c>
      <c r="J46" s="49" t="str">
        <f>引用元!H15</f>
        <v>日</v>
      </c>
      <c r="K46" s="121"/>
      <c r="L46" s="122"/>
      <c r="M46" s="123"/>
      <c r="N46" s="124"/>
      <c r="O46" s="125"/>
      <c r="P46" s="94" t="str">
        <f t="shared" si="8"/>
        <v/>
      </c>
      <c r="Q46" s="95" t="str">
        <f t="shared" si="0"/>
        <v/>
      </c>
      <c r="R46" s="96" t="str">
        <f t="shared" si="17"/>
        <v/>
      </c>
      <c r="S46" s="95" t="str">
        <f t="shared" si="1"/>
        <v/>
      </c>
      <c r="T46" s="96" t="str">
        <f t="shared" si="10"/>
        <v/>
      </c>
      <c r="U46" s="95" t="str">
        <f t="shared" si="2"/>
        <v/>
      </c>
      <c r="V46" s="96" t="str">
        <f t="shared" si="15"/>
        <v/>
      </c>
      <c r="W46" s="95" t="str">
        <f t="shared" si="16"/>
        <v/>
      </c>
      <c r="X46" s="96" t="str">
        <f t="shared" si="11"/>
        <v/>
      </c>
      <c r="Y46" s="95" t="str">
        <f t="shared" si="3"/>
        <v/>
      </c>
      <c r="Z46" s="120"/>
      <c r="AA46" s="120"/>
      <c r="AB46" s="126" t="s">
        <v>39</v>
      </c>
      <c r="AC46" s="127"/>
      <c r="AD46" s="128"/>
      <c r="AE46" s="8"/>
      <c r="AG46" s="1">
        <f t="shared" si="19"/>
        <v>0</v>
      </c>
      <c r="AH46" s="1">
        <f t="shared" si="13"/>
        <v>0</v>
      </c>
      <c r="AI46" s="1">
        <f t="shared" si="4"/>
        <v>0</v>
      </c>
      <c r="AJ46" s="1">
        <f t="shared" si="5"/>
        <v>0</v>
      </c>
      <c r="AK46" s="1" cm="1">
        <f t="array" ref="AK46">IF(J46="土",0,IF(J46="日",0,IF(OR(引用元!G15=引用元!$S:$S),IF($C$35="法定外休日",0,IF(AJ46&gt;=$AL$31,$AL$31,AJ46)),IF(AJ46&gt;=$AL$31,$AL$31,AJ46))))</f>
        <v>0</v>
      </c>
      <c r="AL46" s="1">
        <f t="shared" si="14"/>
        <v>0</v>
      </c>
      <c r="AM46" s="1">
        <f t="shared" si="18"/>
        <v>0</v>
      </c>
      <c r="AN46" s="1" cm="1">
        <f t="array" ref="AN46">IF(J46="日",0,IF(J46=$E$26,AJ46,IF(OR(引用元!$G15=引用元!$S:$S),IF($C$35="所定出勤日",0,AJ46),0)))</f>
        <v>0</v>
      </c>
      <c r="AO46" s="1">
        <f t="shared" si="7"/>
        <v>0</v>
      </c>
    </row>
    <row r="47" spans="1:41" ht="14.25" customHeight="1" x14ac:dyDescent="0.15">
      <c r="G47" s="7"/>
      <c r="H47" s="22">
        <f>IFERROR(MONTH(引用元!G16),"")</f>
        <v>9</v>
      </c>
      <c r="I47" s="23">
        <f>IFERROR(DAY(引用元!G16),"")</f>
        <v>15</v>
      </c>
      <c r="J47" s="49" t="str">
        <f>引用元!H16</f>
        <v>月</v>
      </c>
      <c r="K47" s="121"/>
      <c r="L47" s="122"/>
      <c r="M47" s="123"/>
      <c r="N47" s="124"/>
      <c r="O47" s="125"/>
      <c r="P47" s="94" t="str">
        <f t="shared" si="8"/>
        <v/>
      </c>
      <c r="Q47" s="95" t="str">
        <f t="shared" si="0"/>
        <v/>
      </c>
      <c r="R47" s="96" t="str">
        <f t="shared" si="17"/>
        <v/>
      </c>
      <c r="S47" s="95" t="str">
        <f t="shared" si="1"/>
        <v/>
      </c>
      <c r="T47" s="96" t="str">
        <f t="shared" si="10"/>
        <v/>
      </c>
      <c r="U47" s="95" t="str">
        <f t="shared" si="2"/>
        <v/>
      </c>
      <c r="V47" s="96" t="str">
        <f t="shared" si="15"/>
        <v/>
      </c>
      <c r="W47" s="95" t="str">
        <f t="shared" si="16"/>
        <v/>
      </c>
      <c r="X47" s="96" t="str">
        <f t="shared" si="11"/>
        <v/>
      </c>
      <c r="Y47" s="95" t="str">
        <f t="shared" si="3"/>
        <v/>
      </c>
      <c r="Z47" s="120"/>
      <c r="AA47" s="120"/>
      <c r="AB47" s="126" t="s">
        <v>39</v>
      </c>
      <c r="AC47" s="127"/>
      <c r="AD47" s="128"/>
      <c r="AE47" s="8"/>
      <c r="AG47" s="1">
        <f t="shared" si="19"/>
        <v>0</v>
      </c>
      <c r="AH47" s="1">
        <f t="shared" si="13"/>
        <v>0</v>
      </c>
      <c r="AI47" s="1">
        <f t="shared" si="4"/>
        <v>0</v>
      </c>
      <c r="AJ47" s="1">
        <f t="shared" si="5"/>
        <v>0</v>
      </c>
      <c r="AK47" s="1" cm="1">
        <f t="array" ref="AK47">IF(J47="土",0,IF(J47="日",0,IF(OR(引用元!G16=引用元!$S:$S),IF($C$35="法定外休日",0,IF(AJ47&gt;=$AL$31,$AL$31,AJ47)),IF(AJ47&gt;=$AL$31,$AL$31,AJ47))))</f>
        <v>0</v>
      </c>
      <c r="AL47" s="1">
        <f t="shared" si="14"/>
        <v>0</v>
      </c>
      <c r="AM47" s="1">
        <f t="shared" si="18"/>
        <v>0</v>
      </c>
      <c r="AN47" s="1" cm="1">
        <f t="array" ref="AN47">IF(J47="日",0,IF(J47=$E$26,AJ47,IF(OR(引用元!$G16=引用元!$S:$S),IF($C$35="所定出勤日",0,AJ47),0)))</f>
        <v>0</v>
      </c>
      <c r="AO47" s="1">
        <f t="shared" si="7"/>
        <v>0</v>
      </c>
    </row>
    <row r="48" spans="1:41" ht="14.25" customHeight="1" x14ac:dyDescent="0.15">
      <c r="G48" s="7"/>
      <c r="H48" s="22">
        <f>IFERROR(MONTH(引用元!G17),"")</f>
        <v>9</v>
      </c>
      <c r="I48" s="23">
        <f>IFERROR(DAY(引用元!G17),"")</f>
        <v>16</v>
      </c>
      <c r="J48" s="49" t="str">
        <f>引用元!H17</f>
        <v>火</v>
      </c>
      <c r="K48" s="121"/>
      <c r="L48" s="122"/>
      <c r="M48" s="123"/>
      <c r="N48" s="124"/>
      <c r="O48" s="125"/>
      <c r="P48" s="94" t="str">
        <f t="shared" si="8"/>
        <v/>
      </c>
      <c r="Q48" s="95" t="str">
        <f t="shared" si="0"/>
        <v/>
      </c>
      <c r="R48" s="96" t="str">
        <f t="shared" si="17"/>
        <v/>
      </c>
      <c r="S48" s="95" t="str">
        <f t="shared" si="1"/>
        <v/>
      </c>
      <c r="T48" s="96" t="str">
        <f t="shared" si="10"/>
        <v/>
      </c>
      <c r="U48" s="95" t="str">
        <f t="shared" si="2"/>
        <v/>
      </c>
      <c r="V48" s="96" t="str">
        <f t="shared" si="15"/>
        <v/>
      </c>
      <c r="W48" s="95" t="str">
        <f t="shared" si="16"/>
        <v/>
      </c>
      <c r="X48" s="96" t="str">
        <f t="shared" si="11"/>
        <v/>
      </c>
      <c r="Y48" s="95" t="str">
        <f t="shared" si="3"/>
        <v/>
      </c>
      <c r="Z48" s="120"/>
      <c r="AA48" s="120"/>
      <c r="AB48" s="126" t="s">
        <v>39</v>
      </c>
      <c r="AC48" s="127"/>
      <c r="AD48" s="128"/>
      <c r="AE48" s="8"/>
      <c r="AG48" s="1">
        <f t="shared" si="19"/>
        <v>0</v>
      </c>
      <c r="AH48" s="1">
        <f t="shared" si="13"/>
        <v>0</v>
      </c>
      <c r="AI48" s="1">
        <f t="shared" si="4"/>
        <v>0</v>
      </c>
      <c r="AJ48" s="1">
        <f t="shared" si="5"/>
        <v>0</v>
      </c>
      <c r="AK48" s="1" cm="1">
        <f t="array" ref="AK48">IF(J48="土",0,IF(J48="日",0,IF(OR(引用元!G17=引用元!$S:$S),IF($C$35="法定外休日",0,IF(AJ48&gt;=$AL$31,$AL$31,AJ48)),IF(AJ48&gt;=$AL$31,$AL$31,AJ48))))</f>
        <v>0</v>
      </c>
      <c r="AL48" s="1">
        <f t="shared" si="14"/>
        <v>0</v>
      </c>
      <c r="AM48" s="1">
        <f t="shared" si="18"/>
        <v>0</v>
      </c>
      <c r="AN48" s="1" cm="1">
        <f t="array" ref="AN48">IF(J48="日",0,IF(J48=$E$26,AJ48,IF(OR(引用元!$G17=引用元!$S:$S),IF($C$35="所定出勤日",0,AJ48),0)))</f>
        <v>0</v>
      </c>
      <c r="AO48" s="1">
        <f t="shared" si="7"/>
        <v>0</v>
      </c>
    </row>
    <row r="49" spans="7:41" ht="14.25" customHeight="1" x14ac:dyDescent="0.15">
      <c r="G49" s="7"/>
      <c r="H49" s="22">
        <f>IFERROR(MONTH(引用元!G18),"")</f>
        <v>9</v>
      </c>
      <c r="I49" s="23">
        <f>IFERROR(DAY(引用元!G18),"")</f>
        <v>17</v>
      </c>
      <c r="J49" s="49" t="str">
        <f>引用元!H18</f>
        <v>水</v>
      </c>
      <c r="K49" s="121"/>
      <c r="L49" s="122"/>
      <c r="M49" s="123"/>
      <c r="N49" s="124"/>
      <c r="O49" s="125"/>
      <c r="P49" s="94" t="str">
        <f t="shared" si="8"/>
        <v/>
      </c>
      <c r="Q49" s="95" t="str">
        <f t="shared" si="0"/>
        <v/>
      </c>
      <c r="R49" s="96" t="str">
        <f t="shared" si="17"/>
        <v/>
      </c>
      <c r="S49" s="95" t="str">
        <f t="shared" si="1"/>
        <v/>
      </c>
      <c r="T49" s="96" t="str">
        <f t="shared" si="10"/>
        <v/>
      </c>
      <c r="U49" s="95" t="str">
        <f t="shared" si="2"/>
        <v/>
      </c>
      <c r="V49" s="96" t="str">
        <f t="shared" si="15"/>
        <v/>
      </c>
      <c r="W49" s="95" t="str">
        <f t="shared" si="16"/>
        <v/>
      </c>
      <c r="X49" s="96" t="str">
        <f t="shared" si="11"/>
        <v/>
      </c>
      <c r="Y49" s="95" t="str">
        <f t="shared" si="3"/>
        <v/>
      </c>
      <c r="Z49" s="120"/>
      <c r="AA49" s="120"/>
      <c r="AB49" s="126" t="s">
        <v>506</v>
      </c>
      <c r="AC49" s="127"/>
      <c r="AD49" s="128"/>
      <c r="AE49" s="8"/>
      <c r="AG49" s="1">
        <f t="shared" si="19"/>
        <v>0</v>
      </c>
      <c r="AH49" s="1">
        <f t="shared" si="13"/>
        <v>0</v>
      </c>
      <c r="AI49" s="1">
        <f t="shared" si="4"/>
        <v>0</v>
      </c>
      <c r="AJ49" s="1">
        <f t="shared" si="5"/>
        <v>0</v>
      </c>
      <c r="AK49" s="1" cm="1">
        <f t="array" ref="AK49">IF(J49="土",0,IF(J49="日",0,IF(OR(引用元!G18=引用元!$S:$S),IF($C$35="法定外休日",0,IF(AJ49&gt;=$AL$31,$AL$31,AJ49)),IF(AJ49&gt;=$AL$31,$AL$31,AJ49))))</f>
        <v>0</v>
      </c>
      <c r="AL49" s="1">
        <f t="shared" si="14"/>
        <v>0</v>
      </c>
      <c r="AM49" s="1">
        <f t="shared" si="18"/>
        <v>0</v>
      </c>
      <c r="AN49" s="1" cm="1">
        <f t="array" ref="AN49">IF(J49="日",0,IF(J49=$E$26,AJ49,IF(OR(引用元!$G18=引用元!$S:$S),IF($C$35="所定出勤日",0,AJ49),0)))</f>
        <v>0</v>
      </c>
      <c r="AO49" s="1">
        <f t="shared" si="7"/>
        <v>0</v>
      </c>
    </row>
    <row r="50" spans="7:41" ht="14.25" customHeight="1" x14ac:dyDescent="0.15">
      <c r="G50" s="7"/>
      <c r="H50" s="22">
        <f>IFERROR(MONTH(引用元!G19),"")</f>
        <v>9</v>
      </c>
      <c r="I50" s="23">
        <f>IFERROR(DAY(引用元!G19),"")</f>
        <v>18</v>
      </c>
      <c r="J50" s="49" t="str">
        <f>引用元!H19</f>
        <v>木</v>
      </c>
      <c r="K50" s="121">
        <v>9</v>
      </c>
      <c r="L50" s="122">
        <v>0</v>
      </c>
      <c r="M50" s="123">
        <v>15</v>
      </c>
      <c r="N50" s="124">
        <v>0</v>
      </c>
      <c r="O50" s="125">
        <v>45</v>
      </c>
      <c r="P50" s="94">
        <f t="shared" si="8"/>
        <v>5</v>
      </c>
      <c r="Q50" s="95">
        <f t="shared" si="0"/>
        <v>15</v>
      </c>
      <c r="R50" s="96" t="str">
        <f t="shared" si="17"/>
        <v/>
      </c>
      <c r="S50" s="95" t="str">
        <f t="shared" si="1"/>
        <v/>
      </c>
      <c r="T50" s="96" t="str">
        <f t="shared" si="10"/>
        <v/>
      </c>
      <c r="U50" s="95" t="str">
        <f t="shared" si="2"/>
        <v/>
      </c>
      <c r="V50" s="96" t="str">
        <f t="shared" si="15"/>
        <v/>
      </c>
      <c r="W50" s="95" t="str">
        <f t="shared" si="16"/>
        <v/>
      </c>
      <c r="X50" s="96" t="str">
        <f t="shared" si="11"/>
        <v/>
      </c>
      <c r="Y50" s="95" t="str">
        <f t="shared" si="3"/>
        <v/>
      </c>
      <c r="Z50" s="120"/>
      <c r="AA50" s="120"/>
      <c r="AB50" s="126"/>
      <c r="AC50" s="127"/>
      <c r="AD50" s="128"/>
      <c r="AE50" s="8"/>
      <c r="AG50" s="1">
        <f t="shared" si="19"/>
        <v>540</v>
      </c>
      <c r="AH50" s="1">
        <f t="shared" si="13"/>
        <v>900</v>
      </c>
      <c r="AI50" s="1">
        <f t="shared" si="4"/>
        <v>315</v>
      </c>
      <c r="AJ50" s="1">
        <f t="shared" si="5"/>
        <v>315</v>
      </c>
      <c r="AK50" s="1" cm="1">
        <f t="array" ref="AK50">IF(J50="土",0,IF(J50="日",0,IF(OR(引用元!G19=引用元!$S:$S),IF($C$35="法定外休日",0,IF(AJ50&gt;=$AL$31,$AL$31,AJ50)),IF(AJ50&gt;=$AL$31,$AL$31,AJ50))))</f>
        <v>315</v>
      </c>
      <c r="AL50" s="1">
        <f t="shared" si="14"/>
        <v>0</v>
      </c>
      <c r="AM50" s="1">
        <f t="shared" si="18"/>
        <v>0</v>
      </c>
      <c r="AN50" s="1" cm="1">
        <f t="array" ref="AN50">IF(J50="日",0,IF(J50=$E$26,AJ50,IF(OR(引用元!$G19=引用元!$S:$S),IF($C$35="所定出勤日",0,AJ50),0)))</f>
        <v>0</v>
      </c>
      <c r="AO50" s="1">
        <f t="shared" si="7"/>
        <v>0</v>
      </c>
    </row>
    <row r="51" spans="7:41" ht="14.25" customHeight="1" x14ac:dyDescent="0.15">
      <c r="G51" s="7"/>
      <c r="H51" s="22">
        <f>IFERROR(MONTH(引用元!G20),"")</f>
        <v>9</v>
      </c>
      <c r="I51" s="23">
        <f>IFERROR(DAY(引用元!G20),"")</f>
        <v>19</v>
      </c>
      <c r="J51" s="49" t="str">
        <f>引用元!H20</f>
        <v>金</v>
      </c>
      <c r="K51" s="121"/>
      <c r="L51" s="122"/>
      <c r="M51" s="123"/>
      <c r="N51" s="124"/>
      <c r="O51" s="125"/>
      <c r="P51" s="94" t="str">
        <f t="shared" si="8"/>
        <v/>
      </c>
      <c r="Q51" s="95" t="str">
        <f t="shared" si="0"/>
        <v/>
      </c>
      <c r="R51" s="96" t="str">
        <f t="shared" si="17"/>
        <v/>
      </c>
      <c r="S51" s="95" t="str">
        <f t="shared" si="1"/>
        <v/>
      </c>
      <c r="T51" s="96" t="str">
        <f t="shared" si="10"/>
        <v/>
      </c>
      <c r="U51" s="95" t="str">
        <f t="shared" si="2"/>
        <v/>
      </c>
      <c r="V51" s="96" t="str">
        <f t="shared" si="15"/>
        <v/>
      </c>
      <c r="W51" s="95" t="str">
        <f t="shared" si="16"/>
        <v/>
      </c>
      <c r="X51" s="96" t="str">
        <f t="shared" si="11"/>
        <v/>
      </c>
      <c r="Y51" s="95" t="str">
        <f t="shared" si="3"/>
        <v/>
      </c>
      <c r="Z51" s="120"/>
      <c r="AA51" s="120"/>
      <c r="AB51" s="126"/>
      <c r="AC51" s="127"/>
      <c r="AD51" s="128"/>
      <c r="AE51" s="8"/>
      <c r="AG51" s="1">
        <f t="shared" si="19"/>
        <v>0</v>
      </c>
      <c r="AH51" s="1">
        <f t="shared" si="13"/>
        <v>0</v>
      </c>
      <c r="AI51" s="1">
        <f t="shared" si="4"/>
        <v>0</v>
      </c>
      <c r="AJ51" s="1">
        <f t="shared" si="5"/>
        <v>0</v>
      </c>
      <c r="AK51" s="1" cm="1">
        <f t="array" ref="AK51">IF(J51="土",0,IF(J51="日",0,IF(OR(引用元!G20=引用元!$S:$S),IF($C$35="法定外休日",0,IF(AJ51&gt;=$AL$31,$AL$31,AJ51)),IF(AJ51&gt;=$AL$31,$AL$31,AJ51))))</f>
        <v>0</v>
      </c>
      <c r="AL51" s="1">
        <f t="shared" si="14"/>
        <v>0</v>
      </c>
      <c r="AM51" s="1">
        <f t="shared" si="18"/>
        <v>0</v>
      </c>
      <c r="AN51" s="1" cm="1">
        <f t="array" ref="AN51">IF(J51="日",0,IF(J51=$E$26,AJ51,IF(OR(引用元!$G20=引用元!$S:$S),IF($C$35="所定出勤日",0,AJ51),0)))</f>
        <v>0</v>
      </c>
      <c r="AO51" s="1">
        <f t="shared" si="7"/>
        <v>0</v>
      </c>
    </row>
    <row r="52" spans="7:41" ht="14.25" customHeight="1" x14ac:dyDescent="0.15">
      <c r="G52" s="7"/>
      <c r="H52" s="22">
        <f>IFERROR(MONTH(引用元!G21),"")</f>
        <v>9</v>
      </c>
      <c r="I52" s="23">
        <f>IFERROR(DAY(引用元!G21),"")</f>
        <v>20</v>
      </c>
      <c r="J52" s="49" t="str">
        <f>引用元!H21</f>
        <v>土</v>
      </c>
      <c r="K52" s="121"/>
      <c r="L52" s="122"/>
      <c r="M52" s="123"/>
      <c r="N52" s="124"/>
      <c r="O52" s="125"/>
      <c r="P52" s="94" t="str">
        <f t="shared" si="8"/>
        <v/>
      </c>
      <c r="Q52" s="95" t="str">
        <f t="shared" si="0"/>
        <v/>
      </c>
      <c r="R52" s="96" t="str">
        <f t="shared" si="17"/>
        <v/>
      </c>
      <c r="S52" s="95" t="str">
        <f t="shared" si="1"/>
        <v/>
      </c>
      <c r="T52" s="96" t="str">
        <f t="shared" si="10"/>
        <v/>
      </c>
      <c r="U52" s="95" t="str">
        <f t="shared" si="2"/>
        <v/>
      </c>
      <c r="V52" s="96" t="str">
        <f t="shared" si="15"/>
        <v/>
      </c>
      <c r="W52" s="95" t="str">
        <f t="shared" si="16"/>
        <v/>
      </c>
      <c r="X52" s="96" t="str">
        <f t="shared" si="11"/>
        <v/>
      </c>
      <c r="Y52" s="95" t="str">
        <f t="shared" si="3"/>
        <v/>
      </c>
      <c r="Z52" s="120"/>
      <c r="AA52" s="120"/>
      <c r="AB52" s="126" t="s">
        <v>506</v>
      </c>
      <c r="AC52" s="127"/>
      <c r="AD52" s="128"/>
      <c r="AE52" s="8"/>
      <c r="AG52" s="1">
        <f t="shared" si="19"/>
        <v>0</v>
      </c>
      <c r="AH52" s="1">
        <f t="shared" si="13"/>
        <v>0</v>
      </c>
      <c r="AI52" s="1">
        <f t="shared" si="4"/>
        <v>0</v>
      </c>
      <c r="AJ52" s="1">
        <f t="shared" si="5"/>
        <v>0</v>
      </c>
      <c r="AK52" s="1" cm="1">
        <f t="array" ref="AK52">IF(J52="土",0,IF(J52="日",0,IF(OR(引用元!G21=引用元!$S:$S),IF($C$35="法定外休日",0,IF(AJ52&gt;=$AL$31,$AL$31,AJ52)),IF(AJ52&gt;=$AL$31,$AL$31,AJ52))))</f>
        <v>0</v>
      </c>
      <c r="AL52" s="1">
        <f t="shared" si="14"/>
        <v>0</v>
      </c>
      <c r="AM52" s="1">
        <f t="shared" si="18"/>
        <v>0</v>
      </c>
      <c r="AN52" s="1" cm="1">
        <f t="array" ref="AN52">IF(J52="日",0,IF(J52=$E$26,AJ52,IF(OR(引用元!$G21=引用元!$S:$S),IF($C$35="所定出勤日",0,AJ52),0)))</f>
        <v>0</v>
      </c>
      <c r="AO52" s="1">
        <f t="shared" si="7"/>
        <v>0</v>
      </c>
    </row>
    <row r="53" spans="7:41" ht="14.25" customHeight="1" x14ac:dyDescent="0.15">
      <c r="G53" s="7"/>
      <c r="H53" s="22">
        <f>IFERROR(MONTH(引用元!G22),"")</f>
        <v>9</v>
      </c>
      <c r="I53" s="23">
        <f>IFERROR(DAY(引用元!G22),"")</f>
        <v>21</v>
      </c>
      <c r="J53" s="49" t="str">
        <f>引用元!H22</f>
        <v>日</v>
      </c>
      <c r="K53" s="121">
        <v>9</v>
      </c>
      <c r="L53" s="122">
        <v>0</v>
      </c>
      <c r="M53" s="123">
        <v>23</v>
      </c>
      <c r="N53" s="124">
        <v>0</v>
      </c>
      <c r="O53" s="125">
        <v>75</v>
      </c>
      <c r="P53" s="94" t="str">
        <f t="shared" si="8"/>
        <v/>
      </c>
      <c r="Q53" s="95" t="str">
        <f t="shared" si="0"/>
        <v/>
      </c>
      <c r="R53" s="96" t="str">
        <f t="shared" si="17"/>
        <v/>
      </c>
      <c r="S53" s="95" t="str">
        <f t="shared" si="1"/>
        <v/>
      </c>
      <c r="T53" s="96">
        <f t="shared" si="10"/>
        <v>1</v>
      </c>
      <c r="U53" s="95">
        <f t="shared" si="2"/>
        <v>0</v>
      </c>
      <c r="V53" s="96" t="str">
        <f t="shared" si="15"/>
        <v/>
      </c>
      <c r="W53" s="95" t="str">
        <f t="shared" si="16"/>
        <v/>
      </c>
      <c r="X53" s="96">
        <f t="shared" si="11"/>
        <v>12</v>
      </c>
      <c r="Y53" s="95">
        <f t="shared" si="3"/>
        <v>45</v>
      </c>
      <c r="Z53" s="120"/>
      <c r="AA53" s="120"/>
      <c r="AB53" s="126"/>
      <c r="AC53" s="127"/>
      <c r="AD53" s="128"/>
      <c r="AE53" s="8"/>
      <c r="AG53" s="1">
        <f t="shared" si="19"/>
        <v>540</v>
      </c>
      <c r="AH53" s="1">
        <f t="shared" si="13"/>
        <v>1380</v>
      </c>
      <c r="AI53" s="1">
        <f t="shared" si="4"/>
        <v>765</v>
      </c>
      <c r="AJ53" s="1">
        <f t="shared" si="5"/>
        <v>765</v>
      </c>
      <c r="AK53" s="1" cm="1">
        <f t="array" ref="AK53">IF(J53="土",0,IF(J53="日",0,IF(OR(引用元!G22=引用元!$S:$S),IF($C$35="法定外休日",0,IF(AJ53&gt;=$AL$31,$AL$31,AJ53)),IF(AJ53&gt;=$AL$31,$AL$31,AJ53))))</f>
        <v>0</v>
      </c>
      <c r="AL53" s="1">
        <f t="shared" si="14"/>
        <v>0</v>
      </c>
      <c r="AM53" s="1">
        <f t="shared" si="18"/>
        <v>60</v>
      </c>
      <c r="AN53" s="1" cm="1">
        <f t="array" ref="AN53">IF(J53="日",0,IF(J53=$E$26,AJ53,IF(OR(引用元!$G22=引用元!$S:$S),IF($C$35="所定出勤日",0,AJ53),0)))</f>
        <v>0</v>
      </c>
      <c r="AO53" s="1">
        <f t="shared" si="7"/>
        <v>765</v>
      </c>
    </row>
    <row r="54" spans="7:41" ht="14.25" customHeight="1" x14ac:dyDescent="0.15">
      <c r="G54" s="7"/>
      <c r="H54" s="22">
        <f>IFERROR(MONTH(引用元!G23),"")</f>
        <v>9</v>
      </c>
      <c r="I54" s="23">
        <f>IFERROR(DAY(引用元!G23),"")</f>
        <v>22</v>
      </c>
      <c r="J54" s="49" t="str">
        <f>引用元!H23</f>
        <v>月</v>
      </c>
      <c r="K54" s="121">
        <v>9</v>
      </c>
      <c r="L54" s="122">
        <v>0</v>
      </c>
      <c r="M54" s="123">
        <v>17</v>
      </c>
      <c r="N54" s="124">
        <v>30</v>
      </c>
      <c r="O54" s="125">
        <v>45</v>
      </c>
      <c r="P54" s="94">
        <f t="shared" si="8"/>
        <v>7</v>
      </c>
      <c r="Q54" s="95">
        <f t="shared" si="0"/>
        <v>45</v>
      </c>
      <c r="R54" s="96" t="str">
        <f t="shared" si="17"/>
        <v/>
      </c>
      <c r="S54" s="95" t="str">
        <f t="shared" si="1"/>
        <v/>
      </c>
      <c r="T54" s="96" t="str">
        <f t="shared" si="10"/>
        <v/>
      </c>
      <c r="U54" s="95" t="str">
        <f t="shared" si="2"/>
        <v/>
      </c>
      <c r="V54" s="96" t="str">
        <f t="shared" si="15"/>
        <v/>
      </c>
      <c r="W54" s="95" t="str">
        <f t="shared" si="16"/>
        <v/>
      </c>
      <c r="X54" s="96" t="str">
        <f t="shared" si="11"/>
        <v/>
      </c>
      <c r="Y54" s="95" t="str">
        <f t="shared" si="3"/>
        <v/>
      </c>
      <c r="Z54" s="120"/>
      <c r="AA54" s="120"/>
      <c r="AB54" s="126"/>
      <c r="AC54" s="127"/>
      <c r="AD54" s="128"/>
      <c r="AE54" s="8"/>
      <c r="AG54" s="1">
        <f t="shared" si="19"/>
        <v>540</v>
      </c>
      <c r="AH54" s="1">
        <f t="shared" si="13"/>
        <v>1050</v>
      </c>
      <c r="AI54" s="1">
        <f t="shared" si="4"/>
        <v>465</v>
      </c>
      <c r="AJ54" s="1">
        <f t="shared" si="5"/>
        <v>465</v>
      </c>
      <c r="AK54" s="1" cm="1">
        <f t="array" ref="AK54">IF(J54="土",0,IF(J54="日",0,IF(OR(引用元!G23=引用元!$S:$S),IF($C$35="法定外休日",0,IF(AJ54&gt;=$AL$31,$AL$31,AJ54)),IF(AJ54&gt;=$AL$31,$AL$31,AJ54))))</f>
        <v>465</v>
      </c>
      <c r="AL54" s="1">
        <f t="shared" si="14"/>
        <v>0</v>
      </c>
      <c r="AM54" s="1">
        <f t="shared" si="18"/>
        <v>0</v>
      </c>
      <c r="AN54" s="1" cm="1">
        <f t="array" ref="AN54">IF(J54="日",0,IF(J54=$E$26,AJ54,IF(OR(引用元!$G23=引用元!$S:$S),IF($C$35="所定出勤日",0,AJ54),0)))</f>
        <v>0</v>
      </c>
      <c r="AO54" s="1">
        <f t="shared" si="7"/>
        <v>0</v>
      </c>
    </row>
    <row r="55" spans="7:41" ht="14.25" customHeight="1" x14ac:dyDescent="0.15">
      <c r="G55" s="7"/>
      <c r="H55" s="22">
        <f>IFERROR(MONTH(引用元!G24),"")</f>
        <v>9</v>
      </c>
      <c r="I55" s="23">
        <f>IFERROR(DAY(引用元!G24),"")</f>
        <v>23</v>
      </c>
      <c r="J55" s="49" t="str">
        <f>引用元!H24</f>
        <v>火</v>
      </c>
      <c r="K55" s="121">
        <v>9</v>
      </c>
      <c r="L55" s="122">
        <v>0</v>
      </c>
      <c r="M55" s="123">
        <v>17</v>
      </c>
      <c r="N55" s="124">
        <v>30</v>
      </c>
      <c r="O55" s="125">
        <v>45</v>
      </c>
      <c r="P55" s="94" t="str">
        <f t="shared" si="8"/>
        <v/>
      </c>
      <c r="Q55" s="95" t="str">
        <f t="shared" si="0"/>
        <v/>
      </c>
      <c r="R55" s="96" t="str">
        <f t="shared" si="17"/>
        <v/>
      </c>
      <c r="S55" s="95" t="str">
        <f t="shared" si="1"/>
        <v/>
      </c>
      <c r="T55" s="96" t="str">
        <f t="shared" si="10"/>
        <v/>
      </c>
      <c r="U55" s="95" t="str">
        <f t="shared" si="2"/>
        <v/>
      </c>
      <c r="V55" s="96">
        <f t="shared" si="15"/>
        <v>7</v>
      </c>
      <c r="W55" s="95">
        <f t="shared" si="16"/>
        <v>45</v>
      </c>
      <c r="X55" s="96" t="str">
        <f t="shared" si="11"/>
        <v/>
      </c>
      <c r="Y55" s="95" t="str">
        <f t="shared" si="3"/>
        <v/>
      </c>
      <c r="Z55" s="120"/>
      <c r="AA55" s="120"/>
      <c r="AB55" s="126"/>
      <c r="AC55" s="127"/>
      <c r="AD55" s="128"/>
      <c r="AE55" s="8"/>
      <c r="AG55" s="1">
        <f t="shared" si="19"/>
        <v>540</v>
      </c>
      <c r="AH55" s="1">
        <f t="shared" si="13"/>
        <v>1050</v>
      </c>
      <c r="AI55" s="1">
        <f t="shared" si="4"/>
        <v>465</v>
      </c>
      <c r="AJ55" s="1">
        <f t="shared" si="5"/>
        <v>465</v>
      </c>
      <c r="AK55" s="1" cm="1">
        <f t="array" ref="AK55">IF(J55="土",0,IF(J55="日",0,IF(OR(引用元!G24=引用元!$S:$S),IF($C$35="法定外休日",0,IF(AJ55&gt;=$AL$31,$AL$31,AJ55)),IF(AJ55&gt;=$AL$31,$AL$31,AJ55))))</f>
        <v>0</v>
      </c>
      <c r="AL55" s="1">
        <f t="shared" si="14"/>
        <v>0</v>
      </c>
      <c r="AM55" s="1">
        <f t="shared" si="18"/>
        <v>0</v>
      </c>
      <c r="AN55" s="1" cm="1">
        <f t="array" ref="AN55">IF(J55="日",0,IF(J55=$E$26,AJ55,IF(OR(引用元!$G24=引用元!$S:$S),IF($C$35="所定出勤日",0,AJ55),0)))</f>
        <v>465</v>
      </c>
      <c r="AO55" s="1">
        <f t="shared" si="7"/>
        <v>0</v>
      </c>
    </row>
    <row r="56" spans="7:41" ht="14.25" customHeight="1" x14ac:dyDescent="0.15">
      <c r="G56" s="7"/>
      <c r="H56" s="22">
        <f>IFERROR(MONTH(引用元!G25),"")</f>
        <v>9</v>
      </c>
      <c r="I56" s="23">
        <f>IFERROR(DAY(引用元!G25),"")</f>
        <v>24</v>
      </c>
      <c r="J56" s="49" t="str">
        <f>引用元!H25</f>
        <v>水</v>
      </c>
      <c r="K56" s="121">
        <v>9</v>
      </c>
      <c r="L56" s="122">
        <v>0</v>
      </c>
      <c r="M56" s="123">
        <v>16</v>
      </c>
      <c r="N56" s="124">
        <v>0</v>
      </c>
      <c r="O56" s="125">
        <v>45</v>
      </c>
      <c r="P56" s="94">
        <f t="shared" si="8"/>
        <v>6</v>
      </c>
      <c r="Q56" s="95">
        <f t="shared" si="0"/>
        <v>15</v>
      </c>
      <c r="R56" s="96" t="str">
        <f t="shared" si="17"/>
        <v/>
      </c>
      <c r="S56" s="95" t="str">
        <f t="shared" si="1"/>
        <v/>
      </c>
      <c r="T56" s="96" t="str">
        <f t="shared" si="10"/>
        <v/>
      </c>
      <c r="U56" s="95" t="str">
        <f t="shared" si="2"/>
        <v/>
      </c>
      <c r="V56" s="96" t="str">
        <f t="shared" si="15"/>
        <v/>
      </c>
      <c r="W56" s="95" t="str">
        <f t="shared" si="16"/>
        <v/>
      </c>
      <c r="X56" s="96" t="str">
        <f t="shared" si="11"/>
        <v/>
      </c>
      <c r="Y56" s="95" t="str">
        <f t="shared" si="3"/>
        <v/>
      </c>
      <c r="Z56" s="120"/>
      <c r="AA56" s="120"/>
      <c r="AB56" s="126"/>
      <c r="AC56" s="127"/>
      <c r="AD56" s="128"/>
      <c r="AE56" s="8"/>
      <c r="AG56" s="1">
        <f t="shared" si="19"/>
        <v>540</v>
      </c>
      <c r="AH56" s="1">
        <f t="shared" si="13"/>
        <v>960</v>
      </c>
      <c r="AI56" s="1">
        <f t="shared" si="4"/>
        <v>375</v>
      </c>
      <c r="AJ56" s="1">
        <f t="shared" si="5"/>
        <v>375</v>
      </c>
      <c r="AK56" s="1" cm="1">
        <f t="array" ref="AK56">IF(J56="土",0,IF(J56="日",0,IF(OR(引用元!G25=引用元!$S:$S),IF($C$35="法定外休日",0,IF(AJ56&gt;=$AL$31,$AL$31,AJ56)),IF(AJ56&gt;=$AL$31,$AL$31,AJ56))))</f>
        <v>375</v>
      </c>
      <c r="AL56" s="1">
        <f t="shared" si="14"/>
        <v>0</v>
      </c>
      <c r="AM56" s="1">
        <f t="shared" si="18"/>
        <v>0</v>
      </c>
      <c r="AN56" s="1" cm="1">
        <f t="array" ref="AN56">IF(J56="日",0,IF(J56=$E$26,AJ56,IF(OR(引用元!$G25=引用元!$S:$S),IF($C$35="所定出勤日",0,AJ56),0)))</f>
        <v>0</v>
      </c>
      <c r="AO56" s="1">
        <f t="shared" si="7"/>
        <v>0</v>
      </c>
    </row>
    <row r="57" spans="7:41" ht="14.25" customHeight="1" x14ac:dyDescent="0.15">
      <c r="G57" s="7"/>
      <c r="H57" s="22">
        <f>IFERROR(MONTH(引用元!G26),"")</f>
        <v>9</v>
      </c>
      <c r="I57" s="23">
        <f>IFERROR(DAY(引用元!G26),"")</f>
        <v>25</v>
      </c>
      <c r="J57" s="49" t="str">
        <f>引用元!H26</f>
        <v>木</v>
      </c>
      <c r="K57" s="121"/>
      <c r="L57" s="122"/>
      <c r="M57" s="123"/>
      <c r="N57" s="124"/>
      <c r="O57" s="125"/>
      <c r="P57" s="94" t="str">
        <f t="shared" si="8"/>
        <v/>
      </c>
      <c r="Q57" s="95" t="str">
        <f t="shared" si="0"/>
        <v/>
      </c>
      <c r="R57" s="96" t="str">
        <f t="shared" si="17"/>
        <v/>
      </c>
      <c r="S57" s="95" t="str">
        <f t="shared" si="1"/>
        <v/>
      </c>
      <c r="T57" s="96" t="str">
        <f t="shared" si="10"/>
        <v/>
      </c>
      <c r="U57" s="95" t="str">
        <f t="shared" si="2"/>
        <v/>
      </c>
      <c r="V57" s="96" t="str">
        <f t="shared" si="15"/>
        <v/>
      </c>
      <c r="W57" s="95" t="str">
        <f t="shared" si="16"/>
        <v/>
      </c>
      <c r="X57" s="96" t="str">
        <f t="shared" si="11"/>
        <v/>
      </c>
      <c r="Y57" s="95" t="str">
        <f t="shared" si="3"/>
        <v/>
      </c>
      <c r="Z57" s="120"/>
      <c r="AA57" s="120"/>
      <c r="AB57" s="126"/>
      <c r="AC57" s="127"/>
      <c r="AD57" s="128"/>
      <c r="AE57" s="8"/>
      <c r="AG57" s="1">
        <f t="shared" si="19"/>
        <v>0</v>
      </c>
      <c r="AH57" s="1">
        <f t="shared" si="13"/>
        <v>0</v>
      </c>
      <c r="AI57" s="1">
        <f t="shared" si="4"/>
        <v>0</v>
      </c>
      <c r="AJ57" s="1">
        <f t="shared" si="5"/>
        <v>0</v>
      </c>
      <c r="AK57" s="1" cm="1">
        <f t="array" ref="AK57">IF(J57="土",0,IF(J57="日",0,IF(OR(引用元!G26=引用元!$S:$S),IF($C$35="法定外休日",0,IF(AJ57&gt;=$AL$31,$AL$31,AJ57)),IF(AJ57&gt;=$AL$31,$AL$31,AJ57))))</f>
        <v>0</v>
      </c>
      <c r="AL57" s="1">
        <f t="shared" si="14"/>
        <v>0</v>
      </c>
      <c r="AM57" s="1">
        <f t="shared" si="18"/>
        <v>0</v>
      </c>
      <c r="AN57" s="1" cm="1">
        <f t="array" ref="AN57">IF(J57="日",0,IF(J57=$E$26,AJ57,IF(OR(引用元!$G26=引用元!$S:$S),IF($C$35="所定出勤日",0,AJ57),0)))</f>
        <v>0</v>
      </c>
      <c r="AO57" s="1">
        <f t="shared" si="7"/>
        <v>0</v>
      </c>
    </row>
    <row r="58" spans="7:41" ht="14.25" customHeight="1" x14ac:dyDescent="0.15">
      <c r="G58" s="7"/>
      <c r="H58" s="22">
        <f>IFERROR(MONTH(引用元!G27),"")</f>
        <v>9</v>
      </c>
      <c r="I58" s="23">
        <f>IFERROR(DAY(引用元!G27),"")</f>
        <v>26</v>
      </c>
      <c r="J58" s="49" t="str">
        <f>引用元!H27</f>
        <v>金</v>
      </c>
      <c r="K58" s="121">
        <v>9</v>
      </c>
      <c r="L58" s="122">
        <v>0</v>
      </c>
      <c r="M58" s="123">
        <v>12</v>
      </c>
      <c r="N58" s="124">
        <v>0</v>
      </c>
      <c r="O58" s="125">
        <v>0</v>
      </c>
      <c r="P58" s="94">
        <f t="shared" si="8"/>
        <v>3</v>
      </c>
      <c r="Q58" s="95">
        <f t="shared" si="0"/>
        <v>0</v>
      </c>
      <c r="R58" s="96" t="str">
        <f t="shared" si="17"/>
        <v/>
      </c>
      <c r="S58" s="95" t="str">
        <f t="shared" si="1"/>
        <v/>
      </c>
      <c r="T58" s="96" t="str">
        <f t="shared" si="10"/>
        <v/>
      </c>
      <c r="U58" s="95" t="str">
        <f t="shared" si="2"/>
        <v/>
      </c>
      <c r="V58" s="96" t="str">
        <f t="shared" si="15"/>
        <v/>
      </c>
      <c r="W58" s="95" t="str">
        <f t="shared" si="16"/>
        <v/>
      </c>
      <c r="X58" s="96" t="str">
        <f t="shared" si="11"/>
        <v/>
      </c>
      <c r="Y58" s="95" t="str">
        <f t="shared" si="3"/>
        <v/>
      </c>
      <c r="Z58" s="120" t="s">
        <v>509</v>
      </c>
      <c r="AA58" s="120"/>
      <c r="AB58" s="126"/>
      <c r="AC58" s="127"/>
      <c r="AD58" s="128"/>
      <c r="AE58" s="8"/>
      <c r="AG58" s="1">
        <f t="shared" si="19"/>
        <v>540</v>
      </c>
      <c r="AH58" s="1">
        <f t="shared" si="13"/>
        <v>720</v>
      </c>
      <c r="AI58" s="1">
        <f t="shared" si="4"/>
        <v>180</v>
      </c>
      <c r="AJ58" s="1">
        <f t="shared" si="5"/>
        <v>180</v>
      </c>
      <c r="AK58" s="1" cm="1">
        <f t="array" ref="AK58">IF(J58="土",0,IF(J58="日",0,IF(OR(引用元!G27=引用元!$S:$S),IF($C$35="法定外休日",0,IF(AJ58&gt;=$AL$31,$AL$31,AJ58)),IF(AJ58&gt;=$AL$31,$AL$31,AJ58))))</f>
        <v>180</v>
      </c>
      <c r="AL58" s="1">
        <f t="shared" si="14"/>
        <v>0</v>
      </c>
      <c r="AM58" s="1">
        <f t="shared" si="18"/>
        <v>0</v>
      </c>
      <c r="AN58" s="1" cm="1">
        <f t="array" ref="AN58">IF(J58="日",0,IF(J58=$E$26,AJ58,IF(OR(引用元!$G27=引用元!$S:$S),IF($C$35="所定出勤日",0,AJ58),0)))</f>
        <v>0</v>
      </c>
      <c r="AO58" s="1">
        <f t="shared" si="7"/>
        <v>0</v>
      </c>
    </row>
    <row r="59" spans="7:41" ht="14.25" customHeight="1" x14ac:dyDescent="0.15">
      <c r="G59" s="7"/>
      <c r="H59" s="22">
        <f>IFERROR(MONTH(引用元!G28),"")</f>
        <v>9</v>
      </c>
      <c r="I59" s="23">
        <f>IFERROR(DAY(引用元!G28),"")</f>
        <v>27</v>
      </c>
      <c r="J59" s="49" t="str">
        <f>引用元!H28</f>
        <v>土</v>
      </c>
      <c r="K59" s="121">
        <v>8</v>
      </c>
      <c r="L59" s="122">
        <v>0</v>
      </c>
      <c r="M59" s="123">
        <v>19</v>
      </c>
      <c r="N59" s="124">
        <v>0</v>
      </c>
      <c r="O59" s="125">
        <v>60</v>
      </c>
      <c r="P59" s="94" t="str">
        <f t="shared" si="8"/>
        <v/>
      </c>
      <c r="Q59" s="95" t="str">
        <f t="shared" si="0"/>
        <v/>
      </c>
      <c r="R59" s="96" t="str">
        <f t="shared" si="17"/>
        <v/>
      </c>
      <c r="S59" s="95" t="str">
        <f t="shared" si="1"/>
        <v/>
      </c>
      <c r="T59" s="96" t="str">
        <f t="shared" si="10"/>
        <v/>
      </c>
      <c r="U59" s="95" t="str">
        <f t="shared" si="2"/>
        <v/>
      </c>
      <c r="V59" s="96">
        <f t="shared" si="15"/>
        <v>10</v>
      </c>
      <c r="W59" s="95">
        <f t="shared" si="16"/>
        <v>0</v>
      </c>
      <c r="X59" s="96" t="str">
        <f t="shared" si="11"/>
        <v/>
      </c>
      <c r="Y59" s="95" t="str">
        <f t="shared" si="3"/>
        <v/>
      </c>
      <c r="Z59" s="120" t="s">
        <v>509</v>
      </c>
      <c r="AA59" s="120"/>
      <c r="AB59" s="126"/>
      <c r="AC59" s="127"/>
      <c r="AD59" s="128"/>
      <c r="AE59" s="8"/>
      <c r="AG59" s="1">
        <f t="shared" si="19"/>
        <v>480</v>
      </c>
      <c r="AH59" s="1">
        <f t="shared" si="13"/>
        <v>1140</v>
      </c>
      <c r="AI59" s="1">
        <f t="shared" si="4"/>
        <v>600</v>
      </c>
      <c r="AJ59" s="1">
        <f t="shared" si="5"/>
        <v>600</v>
      </c>
      <c r="AK59" s="1" cm="1">
        <f t="array" ref="AK59">IF(J59="土",0,IF(J59="日",0,IF(OR(引用元!G28=引用元!$S:$S),IF($C$35="法定外休日",0,IF(AJ59&gt;=$AL$31,$AL$31,AJ59)),IF(AJ59&gt;=$AL$31,$AL$31,AJ59))))</f>
        <v>0</v>
      </c>
      <c r="AL59" s="1">
        <f t="shared" si="14"/>
        <v>0</v>
      </c>
      <c r="AM59" s="1">
        <f t="shared" si="18"/>
        <v>0</v>
      </c>
      <c r="AN59" s="1" cm="1">
        <f t="array" ref="AN59">IF(J59="日",0,IF(J59=$E$26,AJ59,IF(OR(引用元!$G28=引用元!$S:$S),IF($C$35="所定出勤日",0,AJ59),0)))</f>
        <v>600</v>
      </c>
      <c r="AO59" s="1">
        <f t="shared" si="7"/>
        <v>0</v>
      </c>
    </row>
    <row r="60" spans="7:41" ht="14.25" customHeight="1" x14ac:dyDescent="0.15">
      <c r="G60" s="7"/>
      <c r="H60" s="22">
        <f>IFERROR(MONTH(引用元!G29),"")</f>
        <v>9</v>
      </c>
      <c r="I60" s="23">
        <f>IFERROR(DAY(引用元!G29),"")</f>
        <v>28</v>
      </c>
      <c r="J60" s="49" t="str">
        <f>引用元!H29</f>
        <v>日</v>
      </c>
      <c r="K60" s="121">
        <v>8</v>
      </c>
      <c r="L60" s="122">
        <v>0</v>
      </c>
      <c r="M60" s="123">
        <v>20</v>
      </c>
      <c r="N60" s="124">
        <v>0</v>
      </c>
      <c r="O60" s="125">
        <v>60</v>
      </c>
      <c r="P60" s="94" t="str">
        <f t="shared" si="8"/>
        <v/>
      </c>
      <c r="Q60" s="95" t="str">
        <f t="shared" si="0"/>
        <v/>
      </c>
      <c r="R60" s="96" t="str">
        <f t="shared" si="17"/>
        <v/>
      </c>
      <c r="S60" s="95" t="str">
        <f t="shared" si="1"/>
        <v/>
      </c>
      <c r="T60" s="96" t="str">
        <f t="shared" si="10"/>
        <v/>
      </c>
      <c r="U60" s="95" t="str">
        <f t="shared" si="2"/>
        <v/>
      </c>
      <c r="V60" s="96" t="str">
        <f t="shared" si="15"/>
        <v/>
      </c>
      <c r="W60" s="95" t="str">
        <f t="shared" si="16"/>
        <v/>
      </c>
      <c r="X60" s="96">
        <f t="shared" si="11"/>
        <v>11</v>
      </c>
      <c r="Y60" s="95">
        <f t="shared" si="3"/>
        <v>0</v>
      </c>
      <c r="Z60" s="120" t="s">
        <v>509</v>
      </c>
      <c r="AA60" s="120"/>
      <c r="AB60" s="126"/>
      <c r="AC60" s="127"/>
      <c r="AD60" s="128"/>
      <c r="AE60" s="8"/>
      <c r="AG60" s="1">
        <f t="shared" si="19"/>
        <v>480</v>
      </c>
      <c r="AH60" s="1">
        <f t="shared" si="13"/>
        <v>1200</v>
      </c>
      <c r="AI60" s="1">
        <f t="shared" si="4"/>
        <v>660</v>
      </c>
      <c r="AJ60" s="1">
        <f t="shared" si="5"/>
        <v>660</v>
      </c>
      <c r="AK60" s="1" cm="1">
        <f t="array" ref="AK60">IF(J60="土",0,IF(J60="日",0,IF(OR(引用元!G29=引用元!$S:$S),IF($C$35="法定外休日",0,IF(AJ60&gt;=$AL$31,$AL$31,AJ60)),IF(AJ60&gt;=$AL$31,$AL$31,AJ60))))</f>
        <v>0</v>
      </c>
      <c r="AL60" s="1">
        <f t="shared" si="14"/>
        <v>0</v>
      </c>
      <c r="AM60" s="1">
        <f t="shared" si="18"/>
        <v>0</v>
      </c>
      <c r="AN60" s="1" cm="1">
        <f t="array" ref="AN60">IF(J60="日",0,IF(J60=$E$26,AJ60,IF(OR(引用元!$G29=引用元!$S:$S),IF($C$35="所定出勤日",0,AJ60),0)))</f>
        <v>0</v>
      </c>
      <c r="AO60" s="1">
        <f t="shared" si="7"/>
        <v>660</v>
      </c>
    </row>
    <row r="61" spans="7:41" ht="14.25" customHeight="1" x14ac:dyDescent="0.15">
      <c r="G61" s="7"/>
      <c r="H61" s="22">
        <f>IFERROR(MONTH(引用元!G30),"")</f>
        <v>9</v>
      </c>
      <c r="I61" s="23">
        <f>IFERROR(DAY(引用元!G30),"")</f>
        <v>29</v>
      </c>
      <c r="J61" s="49" t="str">
        <f>引用元!H30</f>
        <v>月</v>
      </c>
      <c r="K61" s="121">
        <v>9</v>
      </c>
      <c r="L61" s="122">
        <v>0</v>
      </c>
      <c r="M61" s="123">
        <v>18</v>
      </c>
      <c r="N61" s="124">
        <v>0</v>
      </c>
      <c r="O61" s="125">
        <v>60</v>
      </c>
      <c r="P61" s="94">
        <f t="shared" si="8"/>
        <v>7</v>
      </c>
      <c r="Q61" s="95">
        <f t="shared" si="0"/>
        <v>45</v>
      </c>
      <c r="R61" s="96">
        <f t="shared" si="17"/>
        <v>0</v>
      </c>
      <c r="S61" s="95">
        <f t="shared" si="1"/>
        <v>15</v>
      </c>
      <c r="T61" s="96" t="str">
        <f t="shared" si="10"/>
        <v/>
      </c>
      <c r="U61" s="95" t="str">
        <f t="shared" si="2"/>
        <v/>
      </c>
      <c r="V61" s="96" t="str">
        <f t="shared" si="15"/>
        <v/>
      </c>
      <c r="W61" s="95" t="str">
        <f t="shared" si="16"/>
        <v/>
      </c>
      <c r="X61" s="96" t="str">
        <f t="shared" si="11"/>
        <v/>
      </c>
      <c r="Y61" s="95" t="str">
        <f t="shared" si="3"/>
        <v/>
      </c>
      <c r="Z61" s="120"/>
      <c r="AA61" s="120"/>
      <c r="AB61" s="126"/>
      <c r="AC61" s="127"/>
      <c r="AD61" s="128"/>
      <c r="AE61" s="8"/>
      <c r="AG61" s="1">
        <f t="shared" si="19"/>
        <v>540</v>
      </c>
      <c r="AH61" s="1">
        <f t="shared" si="13"/>
        <v>1080</v>
      </c>
      <c r="AI61" s="1">
        <f t="shared" si="4"/>
        <v>480</v>
      </c>
      <c r="AJ61" s="1">
        <f t="shared" si="5"/>
        <v>480</v>
      </c>
      <c r="AK61" s="1" cm="1">
        <f t="array" ref="AK61">IF(J61="土",0,IF(J61="日",0,IF(OR(引用元!G30=引用元!$S:$S),IF($C$35="法定外休日",0,IF(AJ61&gt;=$AL$31,$AL$31,AJ61)),IF(AJ61&gt;=$AL$31,$AL$31,AJ61))))</f>
        <v>465</v>
      </c>
      <c r="AL61" s="1">
        <f t="shared" si="14"/>
        <v>15</v>
      </c>
      <c r="AM61" s="1">
        <f t="shared" si="18"/>
        <v>0</v>
      </c>
      <c r="AN61" s="1" cm="1">
        <f t="array" ref="AN61">IF(J61="日",0,IF(J61=$E$26,AJ61,IF(OR(引用元!$G30=引用元!$S:$S),IF($C$35="所定出勤日",0,AJ61),0)))</f>
        <v>0</v>
      </c>
      <c r="AO61" s="1">
        <f t="shared" si="7"/>
        <v>0</v>
      </c>
    </row>
    <row r="62" spans="7:41" ht="14.25" customHeight="1" x14ac:dyDescent="0.15">
      <c r="G62" s="7"/>
      <c r="H62" s="22">
        <f>IFERROR(MONTH(引用元!G31),"")</f>
        <v>9</v>
      </c>
      <c r="I62" s="23">
        <f>IFERROR(DAY(引用元!G31),"")</f>
        <v>30</v>
      </c>
      <c r="J62" s="49" t="str">
        <f>引用元!H31</f>
        <v>火</v>
      </c>
      <c r="K62" s="121">
        <v>10</v>
      </c>
      <c r="L62" s="122">
        <v>0</v>
      </c>
      <c r="M62" s="123">
        <v>18</v>
      </c>
      <c r="N62" s="124">
        <v>0</v>
      </c>
      <c r="O62" s="125">
        <v>60</v>
      </c>
      <c r="P62" s="94">
        <f t="shared" si="8"/>
        <v>7</v>
      </c>
      <c r="Q62" s="95">
        <f t="shared" si="0"/>
        <v>0</v>
      </c>
      <c r="R62" s="96" t="str">
        <f t="shared" si="17"/>
        <v/>
      </c>
      <c r="S62" s="95" t="str">
        <f t="shared" si="1"/>
        <v/>
      </c>
      <c r="T62" s="96" t="str">
        <f t="shared" si="10"/>
        <v/>
      </c>
      <c r="U62" s="95" t="str">
        <f t="shared" si="2"/>
        <v/>
      </c>
      <c r="V62" s="96" t="str">
        <f t="shared" si="15"/>
        <v/>
      </c>
      <c r="W62" s="95" t="str">
        <f t="shared" si="16"/>
        <v/>
      </c>
      <c r="X62" s="96" t="str">
        <f t="shared" si="11"/>
        <v/>
      </c>
      <c r="Y62" s="95" t="str">
        <f t="shared" si="3"/>
        <v/>
      </c>
      <c r="Z62" s="120"/>
      <c r="AA62" s="120"/>
      <c r="AB62" s="126" t="s">
        <v>511</v>
      </c>
      <c r="AC62" s="127"/>
      <c r="AD62" s="128"/>
      <c r="AE62" s="8"/>
      <c r="AG62" s="1">
        <f t="shared" si="19"/>
        <v>600</v>
      </c>
      <c r="AH62" s="1">
        <f t="shared" si="13"/>
        <v>1080</v>
      </c>
      <c r="AI62" s="1">
        <f t="shared" si="4"/>
        <v>420</v>
      </c>
      <c r="AJ62" s="1">
        <f t="shared" si="5"/>
        <v>420</v>
      </c>
      <c r="AK62" s="1" cm="1">
        <f t="array" ref="AK62">IF(J62="土",0,IF(J62="日",0,IF(OR(引用元!G31=引用元!$S:$S),IF($C$35="法定外休日",0,IF(AJ62&gt;=$AL$31,$AL$31,AJ62)),IF(AJ62&gt;=$AL$31,$AL$31,AJ62))))</f>
        <v>420</v>
      </c>
      <c r="AL62" s="1">
        <f t="shared" si="14"/>
        <v>0</v>
      </c>
      <c r="AM62" s="1">
        <f t="shared" si="18"/>
        <v>0</v>
      </c>
      <c r="AN62" s="1" cm="1">
        <f t="array" ref="AN62">IF(J62="日",0,IF(J62=$E$26,AJ62,IF(OR(引用元!$G31=引用元!$S:$S),IF($C$35="所定出勤日",0,AJ62),0)))</f>
        <v>0</v>
      </c>
      <c r="AO62" s="1">
        <f t="shared" si="7"/>
        <v>0</v>
      </c>
    </row>
    <row r="63" spans="7:41" ht="14.25" customHeight="1" thickBot="1" x14ac:dyDescent="0.2">
      <c r="G63" s="7"/>
      <c r="H63" s="22" t="str">
        <f>IFERROR(MONTH(引用元!G32),"")</f>
        <v/>
      </c>
      <c r="I63" s="23" t="str">
        <f>IFERROR(DAY(引用元!G32),"")</f>
        <v/>
      </c>
      <c r="J63" s="49" t="str">
        <f>引用元!H32</f>
        <v/>
      </c>
      <c r="K63" s="129">
        <v>9</v>
      </c>
      <c r="L63" s="130">
        <v>0</v>
      </c>
      <c r="M63" s="131">
        <v>19</v>
      </c>
      <c r="N63" s="132">
        <v>18</v>
      </c>
      <c r="O63" s="133">
        <v>60</v>
      </c>
      <c r="P63" s="94" t="str">
        <f t="shared" si="8"/>
        <v/>
      </c>
      <c r="Q63" s="95" t="str">
        <f t="shared" si="0"/>
        <v/>
      </c>
      <c r="R63" s="96" t="str">
        <f t="shared" si="17"/>
        <v/>
      </c>
      <c r="S63" s="95" t="str">
        <f t="shared" si="1"/>
        <v/>
      </c>
      <c r="T63" s="96" t="str">
        <f t="shared" si="10"/>
        <v/>
      </c>
      <c r="U63" s="95" t="str">
        <f t="shared" si="2"/>
        <v/>
      </c>
      <c r="V63" s="96">
        <f t="shared" si="15"/>
        <v>9</v>
      </c>
      <c r="W63" s="95">
        <f t="shared" si="16"/>
        <v>18</v>
      </c>
      <c r="X63" s="96" t="str">
        <f t="shared" si="11"/>
        <v/>
      </c>
      <c r="Y63" s="95" t="str">
        <f t="shared" si="3"/>
        <v/>
      </c>
      <c r="Z63" s="134"/>
      <c r="AA63" s="134"/>
      <c r="AB63" s="135"/>
      <c r="AC63" s="136"/>
      <c r="AD63" s="137"/>
      <c r="AE63" s="8"/>
      <c r="AG63" s="1">
        <f t="shared" si="19"/>
        <v>540</v>
      </c>
      <c r="AH63" s="1">
        <f t="shared" si="13"/>
        <v>1158</v>
      </c>
      <c r="AI63" s="1">
        <f t="shared" si="4"/>
        <v>558</v>
      </c>
      <c r="AJ63" s="1">
        <f t="shared" si="5"/>
        <v>558</v>
      </c>
      <c r="AK63" s="1" cm="1">
        <f t="array" ref="AK63">IF(J63="土",0,IF(J63="日",0,IF(OR(引用元!G32=引用元!$S:$S),IF($C$35="法定外休日",0,IF(AJ63&gt;=$AL$31,$AL$31,AJ63)),IF(AJ63&gt;=$AL$31,$AL$31,AJ63))))</f>
        <v>0</v>
      </c>
      <c r="AL63" s="1">
        <f t="shared" si="14"/>
        <v>0</v>
      </c>
      <c r="AM63" s="1">
        <f t="shared" si="18"/>
        <v>0</v>
      </c>
      <c r="AN63" s="1" cm="1">
        <f t="array" ref="AN63">IF(J63="日",0,IF(J63=$E$26,AJ63,IF(OR(引用元!$G32=引用元!$S:$S),IF($C$35="所定出勤日",0,AJ63),0)))</f>
        <v>558</v>
      </c>
      <c r="AO63" s="1">
        <f t="shared" si="7"/>
        <v>0</v>
      </c>
    </row>
    <row r="64" spans="7:41" ht="14.25" customHeight="1" thickTop="1" thickBot="1" x14ac:dyDescent="0.2">
      <c r="G64" s="7"/>
      <c r="H64" s="24"/>
      <c r="I64" s="24"/>
      <c r="J64" s="2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8"/>
      <c r="AJ64" s="1">
        <f t="shared" ref="AJ64:AO64" si="20">IF($C$31="月ごと",IF($C$30="切り捨て",_xlfn.FLOOR.MATH(SUM(AJ33:AJ63),$C$29),IF($C$30="切り上げ",_xlfn.CEILING.MATH(SUM(AJ33:AJ63),$C$29))),SUM(AJ33:AJ63))</f>
        <v>7580</v>
      </c>
      <c r="AK64" s="1">
        <f t="shared" si="20"/>
        <v>3330</v>
      </c>
      <c r="AL64" s="1">
        <f t="shared" si="20"/>
        <v>230</v>
      </c>
      <c r="AM64" s="1">
        <f>IF($C$31="月ごと",IF($C$30="切り捨て",_xlfn.FLOOR.MATH(SUM(AM33:AM63),$C$29),IF($C$30="切り上げ",_xlfn.CEILING.MATH(SUM(AM33:AM63),$C$29))),SUM(AM33:AM63))</f>
        <v>60</v>
      </c>
      <c r="AN64" s="1">
        <f t="shared" si="20"/>
        <v>2110</v>
      </c>
      <c r="AO64" s="1">
        <f t="shared" si="20"/>
        <v>1905</v>
      </c>
    </row>
    <row r="65" spans="5:31" s="78" customFormat="1" ht="14.25" customHeight="1" x14ac:dyDescent="0.15">
      <c r="G65" s="71"/>
      <c r="H65" s="2" t="s">
        <v>41</v>
      </c>
      <c r="I65" s="26"/>
      <c r="J65" s="176" t="s">
        <v>42</v>
      </c>
      <c r="K65" s="177"/>
      <c r="L65" s="176" t="s">
        <v>43</v>
      </c>
      <c r="M65" s="177"/>
      <c r="N65" s="25" t="s">
        <v>44</v>
      </c>
      <c r="O65" s="26"/>
      <c r="P65" s="72" t="s">
        <v>40</v>
      </c>
      <c r="Q65" s="74" t="s">
        <v>56</v>
      </c>
      <c r="R65" s="75"/>
      <c r="S65" s="73" t="s">
        <v>45</v>
      </c>
      <c r="T65" s="74"/>
      <c r="U65" s="74"/>
      <c r="V65" s="75"/>
      <c r="W65" s="73" t="s">
        <v>46</v>
      </c>
      <c r="X65" s="74"/>
      <c r="Y65" s="74"/>
      <c r="Z65" s="75"/>
      <c r="AA65" s="73" t="s">
        <v>32</v>
      </c>
      <c r="AB65" s="74"/>
      <c r="AC65" s="74"/>
      <c r="AD65" s="76"/>
      <c r="AE65" s="77"/>
    </row>
    <row r="66" spans="5:31" s="6" customFormat="1" ht="14.25" customHeight="1" x14ac:dyDescent="0.15">
      <c r="G66" s="11"/>
      <c r="H66" s="18"/>
      <c r="I66" s="54"/>
      <c r="J66" s="53"/>
      <c r="K66" s="54"/>
      <c r="L66" s="53"/>
      <c r="M66" s="54"/>
      <c r="N66" s="146"/>
      <c r="O66" s="147"/>
      <c r="P66" s="61"/>
      <c r="Q66" s="17"/>
      <c r="R66" s="54"/>
      <c r="S66" s="53"/>
      <c r="T66" s="17"/>
      <c r="U66" s="17"/>
      <c r="V66" s="54"/>
      <c r="W66" s="53"/>
      <c r="X66" s="17"/>
      <c r="Y66" s="17"/>
      <c r="Z66" s="54"/>
      <c r="AA66" s="53"/>
      <c r="AB66" s="17"/>
      <c r="AC66" s="17"/>
      <c r="AD66" s="21"/>
      <c r="AE66" s="12"/>
    </row>
    <row r="67" spans="5:31" s="6" customFormat="1" ht="14.25" customHeight="1" x14ac:dyDescent="0.15">
      <c r="G67" s="11"/>
      <c r="H67" s="57">
        <f>COUNTA(K33:K63)</f>
        <v>16</v>
      </c>
      <c r="I67" s="62" t="s">
        <v>36</v>
      </c>
      <c r="J67" s="63">
        <f>COUNTIFS(J33:J63,E26,K33:K63,"&gt;0")</f>
        <v>2</v>
      </c>
      <c r="K67" s="62" t="s">
        <v>36</v>
      </c>
      <c r="L67" s="63">
        <f>COUNTIFS(J33:J63,$C$26,K33:K63,"&gt;0")</f>
        <v>3</v>
      </c>
      <c r="M67" s="62" t="s">
        <v>47</v>
      </c>
      <c r="N67" s="138"/>
      <c r="O67" s="148" t="s">
        <v>47</v>
      </c>
      <c r="P67" s="88" t="str">
        <f>IF(COUNTA(Z33:Z63)&gt;0,"あり","なし")</f>
        <v>あり</v>
      </c>
      <c r="Q67" s="58">
        <f>COUNTA(AA33:AA63)</f>
        <v>0</v>
      </c>
      <c r="R67" s="62" t="s">
        <v>47</v>
      </c>
      <c r="S67" s="64">
        <f>INT(AK64/60)</f>
        <v>55</v>
      </c>
      <c r="T67" s="58" t="s">
        <v>18</v>
      </c>
      <c r="U67" s="58">
        <f>AK64-S67*60</f>
        <v>30</v>
      </c>
      <c r="V67" s="62" t="s">
        <v>19</v>
      </c>
      <c r="W67" s="63">
        <f>INT(AL64/60)</f>
        <v>3</v>
      </c>
      <c r="X67" s="58" t="s">
        <v>18</v>
      </c>
      <c r="Y67" s="58">
        <f>AL64-W67*60</f>
        <v>50</v>
      </c>
      <c r="Z67" s="62" t="s">
        <v>19</v>
      </c>
      <c r="AA67" s="63">
        <f>INT(AM64/60)</f>
        <v>1</v>
      </c>
      <c r="AB67" s="58" t="s">
        <v>18</v>
      </c>
      <c r="AC67" s="58">
        <f>AM64-AA67*60</f>
        <v>0</v>
      </c>
      <c r="AD67" s="65" t="s">
        <v>19</v>
      </c>
      <c r="AE67" s="12"/>
    </row>
    <row r="68" spans="5:31" s="78" customFormat="1" ht="14.25" customHeight="1" x14ac:dyDescent="0.15">
      <c r="G68" s="71"/>
      <c r="H68" s="15" t="s">
        <v>33</v>
      </c>
      <c r="I68" s="14"/>
      <c r="J68" s="14"/>
      <c r="K68" s="14"/>
      <c r="L68" s="80" t="s">
        <v>34</v>
      </c>
      <c r="M68" s="81"/>
      <c r="N68" s="14"/>
      <c r="O68" s="79"/>
      <c r="P68" s="82" t="s">
        <v>59</v>
      </c>
      <c r="R68" s="83"/>
      <c r="S68" s="84"/>
      <c r="T68" s="85"/>
      <c r="U68" s="162" t="s">
        <v>48</v>
      </c>
      <c r="V68" s="163"/>
      <c r="W68" s="86"/>
      <c r="X68" s="86"/>
      <c r="Y68" s="86"/>
      <c r="Z68" s="86"/>
      <c r="AA68" s="86"/>
      <c r="AB68" s="86"/>
      <c r="AC68" s="86"/>
      <c r="AD68" s="87"/>
      <c r="AE68" s="77"/>
    </row>
    <row r="69" spans="5:31" s="6" customFormat="1" ht="14.25" customHeight="1" x14ac:dyDescent="0.15">
      <c r="G69" s="11"/>
      <c r="H69" s="18"/>
      <c r="I69" s="17"/>
      <c r="J69" s="17"/>
      <c r="K69" s="17"/>
      <c r="L69" s="53"/>
      <c r="M69" s="17"/>
      <c r="N69" s="17"/>
      <c r="O69" s="54"/>
      <c r="P69" s="66"/>
      <c r="R69" s="67"/>
      <c r="S69" s="67"/>
      <c r="T69" s="68"/>
      <c r="U69" s="164"/>
      <c r="V69" s="165"/>
      <c r="W69" s="17"/>
      <c r="X69" s="17"/>
      <c r="Y69" s="17"/>
      <c r="Z69" s="17"/>
      <c r="AA69" s="17"/>
      <c r="AB69" s="17"/>
      <c r="AC69" s="17"/>
      <c r="AD69" s="21"/>
      <c r="AE69" s="12"/>
    </row>
    <row r="70" spans="5:31" s="6" customFormat="1" ht="14.25" customHeight="1" thickBot="1" x14ac:dyDescent="0.2">
      <c r="G70" s="11"/>
      <c r="H70" s="28">
        <f>INT(AN64/60)</f>
        <v>35</v>
      </c>
      <c r="I70" s="59" t="s">
        <v>18</v>
      </c>
      <c r="J70" s="59">
        <f>AN64-H70*60</f>
        <v>10</v>
      </c>
      <c r="K70" s="56" t="s">
        <v>19</v>
      </c>
      <c r="L70" s="55">
        <f>INT(AO64/60)</f>
        <v>31</v>
      </c>
      <c r="M70" s="59" t="s">
        <v>18</v>
      </c>
      <c r="N70" s="59">
        <f>AO64-L70*60</f>
        <v>45</v>
      </c>
      <c r="O70" s="56" t="s">
        <v>19</v>
      </c>
      <c r="P70" s="89"/>
      <c r="Q70" s="69">
        <f>INT(AJ64/60)</f>
        <v>126</v>
      </c>
      <c r="R70" s="69" t="s">
        <v>18</v>
      </c>
      <c r="S70" s="69">
        <f>AJ64-Q70*60</f>
        <v>20</v>
      </c>
      <c r="T70" s="70" t="s">
        <v>19</v>
      </c>
      <c r="U70" s="166"/>
      <c r="V70" s="167"/>
      <c r="W70" s="59"/>
      <c r="X70" s="59"/>
      <c r="Y70" s="59"/>
      <c r="Z70" s="59"/>
      <c r="AA70" s="59"/>
      <c r="AB70" s="59"/>
      <c r="AC70" s="59"/>
      <c r="AD70" s="45" t="s">
        <v>49</v>
      </c>
      <c r="AE70" s="12"/>
    </row>
    <row r="71" spans="5:31" ht="3" customHeight="1" thickBot="1" x14ac:dyDescent="0.2">
      <c r="G71" s="28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9"/>
    </row>
    <row r="74" spans="5:31" x14ac:dyDescent="0.15">
      <c r="V74" s="43"/>
    </row>
    <row r="76" spans="5:31" x14ac:dyDescent="0.15">
      <c r="E76" s="47"/>
    </row>
  </sheetData>
  <sheetProtection selectLockedCells="1"/>
  <protectedRanges>
    <protectedRange sqref="Z33:AD63" name="範囲3"/>
    <protectedRange sqref="C35:D35 C7:D33" name="範囲2"/>
    <protectedRange sqref="K33:O63" name="範囲1"/>
    <protectedRange sqref="H22:AD23 O21:AD21 H7:AD20" name="範囲4"/>
  </protectedRanges>
  <dataConsolidate/>
  <mergeCells count="58">
    <mergeCell ref="H3:AD3"/>
    <mergeCell ref="H5:J5"/>
    <mergeCell ref="X5:Z5"/>
    <mergeCell ref="AA5:AD5"/>
    <mergeCell ref="C7:D7"/>
    <mergeCell ref="H7:N7"/>
    <mergeCell ref="P7:AD7"/>
    <mergeCell ref="C8:D8"/>
    <mergeCell ref="H8:N10"/>
    <mergeCell ref="P8:AD11"/>
    <mergeCell ref="C9:D9"/>
    <mergeCell ref="C10:D10"/>
    <mergeCell ref="H11:J11"/>
    <mergeCell ref="K11:N11"/>
    <mergeCell ref="H19:O20"/>
    <mergeCell ref="P19:AD20"/>
    <mergeCell ref="C12:D12"/>
    <mergeCell ref="P12:AD12"/>
    <mergeCell ref="C13:D13"/>
    <mergeCell ref="H13:O13"/>
    <mergeCell ref="P13:AD15"/>
    <mergeCell ref="C15:D15"/>
    <mergeCell ref="H17:O17"/>
    <mergeCell ref="P17:AD17"/>
    <mergeCell ref="C18:D18"/>
    <mergeCell ref="H18:O18"/>
    <mergeCell ref="P18:AD18"/>
    <mergeCell ref="H21:O21"/>
    <mergeCell ref="P21:AD21"/>
    <mergeCell ref="H22:O22"/>
    <mergeCell ref="P22:AD22"/>
    <mergeCell ref="H23:O23"/>
    <mergeCell ref="P23:W23"/>
    <mergeCell ref="X23:AD23"/>
    <mergeCell ref="H25:O25"/>
    <mergeCell ref="P25:AD25"/>
    <mergeCell ref="H26:O26"/>
    <mergeCell ref="P26:AD26"/>
    <mergeCell ref="H27:O28"/>
    <mergeCell ref="P27:AD28"/>
    <mergeCell ref="X29:AD29"/>
    <mergeCell ref="H31:J31"/>
    <mergeCell ref="K31:L31"/>
    <mergeCell ref="M31:N31"/>
    <mergeCell ref="P31:Q31"/>
    <mergeCell ref="R31:S31"/>
    <mergeCell ref="T31:U31"/>
    <mergeCell ref="V31:W31"/>
    <mergeCell ref="C35:D35"/>
    <mergeCell ref="J65:K65"/>
    <mergeCell ref="L65:M65"/>
    <mergeCell ref="H29:O29"/>
    <mergeCell ref="P29:W29"/>
    <mergeCell ref="U68:V70"/>
    <mergeCell ref="X31:Y31"/>
    <mergeCell ref="Z31:Z32"/>
    <mergeCell ref="AA31:AA32"/>
    <mergeCell ref="AB31:AD32"/>
  </mergeCells>
  <phoneticPr fontId="3"/>
  <conditionalFormatting sqref="C7:D9 H8 P8 K11 C12 P13 C15 P17:P19 C20:C21 P21:P23 X23 C26">
    <cfRule type="containsBlanks" dxfId="7" priority="2">
      <formula>LEN(TRIM(C7))=0</formula>
    </cfRule>
  </conditionalFormatting>
  <conditionalFormatting sqref="H33:J63">
    <cfRule type="expression" dxfId="6" priority="1" stopIfTrue="1">
      <formula>$J33="土"</formula>
    </cfRule>
    <cfRule type="expression" dxfId="5" priority="3" stopIfTrue="1">
      <formula>$J33="日"</formula>
    </cfRule>
  </conditionalFormatting>
  <dataValidations count="13">
    <dataValidation type="list" allowBlank="1" showInputMessage="1" showErrorMessage="1" sqref="C35" xr:uid="{578FE61C-10D6-4E87-B60C-09BBC5603A34}">
      <formula1>"法定外休日,所定出勤日"</formula1>
    </dataValidation>
    <dataValidation type="list" allowBlank="1" showInputMessage="1" showErrorMessage="1" sqref="Z33:AA63" xr:uid="{B6BE63BD-5B7B-4872-AD91-42C2C3E95956}">
      <formula1>",〇"</formula1>
    </dataValidation>
    <dataValidation type="whole" imeMode="off" allowBlank="1" showInputMessage="1" showErrorMessage="1" sqref="C8:D8" xr:uid="{5DD33301-15F7-4F10-9699-C9D32D847339}">
      <formula1>1</formula1>
      <formula2>12</formula2>
    </dataValidation>
    <dataValidation type="whole" allowBlank="1" showInputMessage="1" showErrorMessage="1" sqref="C29" xr:uid="{2033AF65-6AC7-47C5-8159-71FDC71A3EFB}">
      <formula1>1</formula1>
      <formula2>60</formula2>
    </dataValidation>
    <dataValidation type="list" allowBlank="1" showInputMessage="1" showErrorMessage="1" sqref="C31" xr:uid="{D2F74E4C-E3ED-4B14-97C9-12ABE6DEE71B}">
      <formula1>"日ごと,月ごと"</formula1>
    </dataValidation>
    <dataValidation type="list" allowBlank="1" showInputMessage="1" showErrorMessage="1" sqref="C30" xr:uid="{07C5D4DC-D34E-4688-BD28-6D3B7C9F6B30}">
      <formula1>"切り捨て,切り上げ"</formula1>
    </dataValidation>
    <dataValidation type="list" allowBlank="1" showInputMessage="1" showErrorMessage="1" sqref="C26" xr:uid="{8560F99C-7D50-4A48-932C-B2D044BE3604}">
      <formula1>"土,日"</formula1>
    </dataValidation>
    <dataValidation type="whole" showInputMessage="1" showErrorMessage="1" sqref="C20" xr:uid="{A0F0BDF5-0FA6-449D-B51A-35CB194AB102}">
      <formula1>0</formula1>
      <formula2>8</formula2>
    </dataValidation>
    <dataValidation type="whole" showInputMessage="1" showErrorMessage="1" sqref="C21" xr:uid="{523D9564-8766-4FD4-A03D-0998EC49EBBB}">
      <formula1>0</formula1>
      <formula2>59</formula2>
    </dataValidation>
    <dataValidation type="list" allowBlank="1" showInputMessage="1" showErrorMessage="1" sqref="WVQ983054:WVR983054 JE12:JF12 TA12:TB12 ACW12:ACX12 AMS12:AMT12 AWO12:AWP12 BGK12:BGL12 BQG12:BQH12 CAC12:CAD12 CJY12:CJZ12 CTU12:CTV12 DDQ12:DDR12 DNM12:DNN12 DXI12:DXJ12 EHE12:EHF12 ERA12:ERB12 FAW12:FAX12 FKS12:FKT12 FUO12:FUP12 GEK12:GEL12 GOG12:GOH12 GYC12:GYD12 HHY12:HHZ12 HRU12:HRV12 IBQ12:IBR12 ILM12:ILN12 IVI12:IVJ12 JFE12:JFF12 JPA12:JPB12 JYW12:JYX12 KIS12:KIT12 KSO12:KSP12 LCK12:LCL12 LMG12:LMH12 LWC12:LWD12 MFY12:MFZ12 MPU12:MPV12 MZQ12:MZR12 NJM12:NJN12 NTI12:NTJ12 ODE12:ODF12 ONA12:ONB12 OWW12:OWX12 PGS12:PGT12 PQO12:PQP12 QAK12:QAL12 QKG12:QKH12 QUC12:QUD12 RDY12:RDZ12 RNU12:RNV12 RXQ12:RXR12 SHM12:SHN12 SRI12:SRJ12 TBE12:TBF12 TLA12:TLB12 TUW12:TUX12 UES12:UET12 UOO12:UOP12 UYK12:UYL12 VIG12:VIH12 VSC12:VSD12 WBY12:WBZ12 WLU12:WLV12 WVQ12:WVR12 C65550:D65550 JE65550:JF65550 TA65550:TB65550 ACW65550:ACX65550 AMS65550:AMT65550 AWO65550:AWP65550 BGK65550:BGL65550 BQG65550:BQH65550 CAC65550:CAD65550 CJY65550:CJZ65550 CTU65550:CTV65550 DDQ65550:DDR65550 DNM65550:DNN65550 DXI65550:DXJ65550 EHE65550:EHF65550 ERA65550:ERB65550 FAW65550:FAX65550 FKS65550:FKT65550 FUO65550:FUP65550 GEK65550:GEL65550 GOG65550:GOH65550 GYC65550:GYD65550 HHY65550:HHZ65550 HRU65550:HRV65550 IBQ65550:IBR65550 ILM65550:ILN65550 IVI65550:IVJ65550 JFE65550:JFF65550 JPA65550:JPB65550 JYW65550:JYX65550 KIS65550:KIT65550 KSO65550:KSP65550 LCK65550:LCL65550 LMG65550:LMH65550 LWC65550:LWD65550 MFY65550:MFZ65550 MPU65550:MPV65550 MZQ65550:MZR65550 NJM65550:NJN65550 NTI65550:NTJ65550 ODE65550:ODF65550 ONA65550:ONB65550 OWW65550:OWX65550 PGS65550:PGT65550 PQO65550:PQP65550 QAK65550:QAL65550 QKG65550:QKH65550 QUC65550:QUD65550 RDY65550:RDZ65550 RNU65550:RNV65550 RXQ65550:RXR65550 SHM65550:SHN65550 SRI65550:SRJ65550 TBE65550:TBF65550 TLA65550:TLB65550 TUW65550:TUX65550 UES65550:UET65550 UOO65550:UOP65550 UYK65550:UYL65550 VIG65550:VIH65550 VSC65550:VSD65550 WBY65550:WBZ65550 WLU65550:WLV65550 WVQ65550:WVR65550 C131086:D131086 JE131086:JF131086 TA131086:TB131086 ACW131086:ACX131086 AMS131086:AMT131086 AWO131086:AWP131086 BGK131086:BGL131086 BQG131086:BQH131086 CAC131086:CAD131086 CJY131086:CJZ131086 CTU131086:CTV131086 DDQ131086:DDR131086 DNM131086:DNN131086 DXI131086:DXJ131086 EHE131086:EHF131086 ERA131086:ERB131086 FAW131086:FAX131086 FKS131086:FKT131086 FUO131086:FUP131086 GEK131086:GEL131086 GOG131086:GOH131086 GYC131086:GYD131086 HHY131086:HHZ131086 HRU131086:HRV131086 IBQ131086:IBR131086 ILM131086:ILN131086 IVI131086:IVJ131086 JFE131086:JFF131086 JPA131086:JPB131086 JYW131086:JYX131086 KIS131086:KIT131086 KSO131086:KSP131086 LCK131086:LCL131086 LMG131086:LMH131086 LWC131086:LWD131086 MFY131086:MFZ131086 MPU131086:MPV131086 MZQ131086:MZR131086 NJM131086:NJN131086 NTI131086:NTJ131086 ODE131086:ODF131086 ONA131086:ONB131086 OWW131086:OWX131086 PGS131086:PGT131086 PQO131086:PQP131086 QAK131086:QAL131086 QKG131086:QKH131086 QUC131086:QUD131086 RDY131086:RDZ131086 RNU131086:RNV131086 RXQ131086:RXR131086 SHM131086:SHN131086 SRI131086:SRJ131086 TBE131086:TBF131086 TLA131086:TLB131086 TUW131086:TUX131086 UES131086:UET131086 UOO131086:UOP131086 UYK131086:UYL131086 VIG131086:VIH131086 VSC131086:VSD131086 WBY131086:WBZ131086 WLU131086:WLV131086 WVQ131086:WVR131086 C196622:D196622 JE196622:JF196622 TA196622:TB196622 ACW196622:ACX196622 AMS196622:AMT196622 AWO196622:AWP196622 BGK196622:BGL196622 BQG196622:BQH196622 CAC196622:CAD196622 CJY196622:CJZ196622 CTU196622:CTV196622 DDQ196622:DDR196622 DNM196622:DNN196622 DXI196622:DXJ196622 EHE196622:EHF196622 ERA196622:ERB196622 FAW196622:FAX196622 FKS196622:FKT196622 FUO196622:FUP196622 GEK196622:GEL196622 GOG196622:GOH196622 GYC196622:GYD196622 HHY196622:HHZ196622 HRU196622:HRV196622 IBQ196622:IBR196622 ILM196622:ILN196622 IVI196622:IVJ196622 JFE196622:JFF196622 JPA196622:JPB196622 JYW196622:JYX196622 KIS196622:KIT196622 KSO196622:KSP196622 LCK196622:LCL196622 LMG196622:LMH196622 LWC196622:LWD196622 MFY196622:MFZ196622 MPU196622:MPV196622 MZQ196622:MZR196622 NJM196622:NJN196622 NTI196622:NTJ196622 ODE196622:ODF196622 ONA196622:ONB196622 OWW196622:OWX196622 PGS196622:PGT196622 PQO196622:PQP196622 QAK196622:QAL196622 QKG196622:QKH196622 QUC196622:QUD196622 RDY196622:RDZ196622 RNU196622:RNV196622 RXQ196622:RXR196622 SHM196622:SHN196622 SRI196622:SRJ196622 TBE196622:TBF196622 TLA196622:TLB196622 TUW196622:TUX196622 UES196622:UET196622 UOO196622:UOP196622 UYK196622:UYL196622 VIG196622:VIH196622 VSC196622:VSD196622 WBY196622:WBZ196622 WLU196622:WLV196622 WVQ196622:WVR196622 C262158:D262158 JE262158:JF262158 TA262158:TB262158 ACW262158:ACX262158 AMS262158:AMT262158 AWO262158:AWP262158 BGK262158:BGL262158 BQG262158:BQH262158 CAC262158:CAD262158 CJY262158:CJZ262158 CTU262158:CTV262158 DDQ262158:DDR262158 DNM262158:DNN262158 DXI262158:DXJ262158 EHE262158:EHF262158 ERA262158:ERB262158 FAW262158:FAX262158 FKS262158:FKT262158 FUO262158:FUP262158 GEK262158:GEL262158 GOG262158:GOH262158 GYC262158:GYD262158 HHY262158:HHZ262158 HRU262158:HRV262158 IBQ262158:IBR262158 ILM262158:ILN262158 IVI262158:IVJ262158 JFE262158:JFF262158 JPA262158:JPB262158 JYW262158:JYX262158 KIS262158:KIT262158 KSO262158:KSP262158 LCK262158:LCL262158 LMG262158:LMH262158 LWC262158:LWD262158 MFY262158:MFZ262158 MPU262158:MPV262158 MZQ262158:MZR262158 NJM262158:NJN262158 NTI262158:NTJ262158 ODE262158:ODF262158 ONA262158:ONB262158 OWW262158:OWX262158 PGS262158:PGT262158 PQO262158:PQP262158 QAK262158:QAL262158 QKG262158:QKH262158 QUC262158:QUD262158 RDY262158:RDZ262158 RNU262158:RNV262158 RXQ262158:RXR262158 SHM262158:SHN262158 SRI262158:SRJ262158 TBE262158:TBF262158 TLA262158:TLB262158 TUW262158:TUX262158 UES262158:UET262158 UOO262158:UOP262158 UYK262158:UYL262158 VIG262158:VIH262158 VSC262158:VSD262158 WBY262158:WBZ262158 WLU262158:WLV262158 WVQ262158:WVR262158 C327694:D327694 JE327694:JF327694 TA327694:TB327694 ACW327694:ACX327694 AMS327694:AMT327694 AWO327694:AWP327694 BGK327694:BGL327694 BQG327694:BQH327694 CAC327694:CAD327694 CJY327694:CJZ327694 CTU327694:CTV327694 DDQ327694:DDR327694 DNM327694:DNN327694 DXI327694:DXJ327694 EHE327694:EHF327694 ERA327694:ERB327694 FAW327694:FAX327694 FKS327694:FKT327694 FUO327694:FUP327694 GEK327694:GEL327694 GOG327694:GOH327694 GYC327694:GYD327694 HHY327694:HHZ327694 HRU327694:HRV327694 IBQ327694:IBR327694 ILM327694:ILN327694 IVI327694:IVJ327694 JFE327694:JFF327694 JPA327694:JPB327694 JYW327694:JYX327694 KIS327694:KIT327694 KSO327694:KSP327694 LCK327694:LCL327694 LMG327694:LMH327694 LWC327694:LWD327694 MFY327694:MFZ327694 MPU327694:MPV327694 MZQ327694:MZR327694 NJM327694:NJN327694 NTI327694:NTJ327694 ODE327694:ODF327694 ONA327694:ONB327694 OWW327694:OWX327694 PGS327694:PGT327694 PQO327694:PQP327694 QAK327694:QAL327694 QKG327694:QKH327694 QUC327694:QUD327694 RDY327694:RDZ327694 RNU327694:RNV327694 RXQ327694:RXR327694 SHM327694:SHN327694 SRI327694:SRJ327694 TBE327694:TBF327694 TLA327694:TLB327694 TUW327694:TUX327694 UES327694:UET327694 UOO327694:UOP327694 UYK327694:UYL327694 VIG327694:VIH327694 VSC327694:VSD327694 WBY327694:WBZ327694 WLU327694:WLV327694 WVQ327694:WVR327694 C393230:D393230 JE393230:JF393230 TA393230:TB393230 ACW393230:ACX393230 AMS393230:AMT393230 AWO393230:AWP393230 BGK393230:BGL393230 BQG393230:BQH393230 CAC393230:CAD393230 CJY393230:CJZ393230 CTU393230:CTV393230 DDQ393230:DDR393230 DNM393230:DNN393230 DXI393230:DXJ393230 EHE393230:EHF393230 ERA393230:ERB393230 FAW393230:FAX393230 FKS393230:FKT393230 FUO393230:FUP393230 GEK393230:GEL393230 GOG393230:GOH393230 GYC393230:GYD393230 HHY393230:HHZ393230 HRU393230:HRV393230 IBQ393230:IBR393230 ILM393230:ILN393230 IVI393230:IVJ393230 JFE393230:JFF393230 JPA393230:JPB393230 JYW393230:JYX393230 KIS393230:KIT393230 KSO393230:KSP393230 LCK393230:LCL393230 LMG393230:LMH393230 LWC393230:LWD393230 MFY393230:MFZ393230 MPU393230:MPV393230 MZQ393230:MZR393230 NJM393230:NJN393230 NTI393230:NTJ393230 ODE393230:ODF393230 ONA393230:ONB393230 OWW393230:OWX393230 PGS393230:PGT393230 PQO393230:PQP393230 QAK393230:QAL393230 QKG393230:QKH393230 QUC393230:QUD393230 RDY393230:RDZ393230 RNU393230:RNV393230 RXQ393230:RXR393230 SHM393230:SHN393230 SRI393230:SRJ393230 TBE393230:TBF393230 TLA393230:TLB393230 TUW393230:TUX393230 UES393230:UET393230 UOO393230:UOP393230 UYK393230:UYL393230 VIG393230:VIH393230 VSC393230:VSD393230 WBY393230:WBZ393230 WLU393230:WLV393230 WVQ393230:WVR393230 C458766:D458766 JE458766:JF458766 TA458766:TB458766 ACW458766:ACX458766 AMS458766:AMT458766 AWO458766:AWP458766 BGK458766:BGL458766 BQG458766:BQH458766 CAC458766:CAD458766 CJY458766:CJZ458766 CTU458766:CTV458766 DDQ458766:DDR458766 DNM458766:DNN458766 DXI458766:DXJ458766 EHE458766:EHF458766 ERA458766:ERB458766 FAW458766:FAX458766 FKS458766:FKT458766 FUO458766:FUP458766 GEK458766:GEL458766 GOG458766:GOH458766 GYC458766:GYD458766 HHY458766:HHZ458766 HRU458766:HRV458766 IBQ458766:IBR458766 ILM458766:ILN458766 IVI458766:IVJ458766 JFE458766:JFF458766 JPA458766:JPB458766 JYW458766:JYX458766 KIS458766:KIT458766 KSO458766:KSP458766 LCK458766:LCL458766 LMG458766:LMH458766 LWC458766:LWD458766 MFY458766:MFZ458766 MPU458766:MPV458766 MZQ458766:MZR458766 NJM458766:NJN458766 NTI458766:NTJ458766 ODE458766:ODF458766 ONA458766:ONB458766 OWW458766:OWX458766 PGS458766:PGT458766 PQO458766:PQP458766 QAK458766:QAL458766 QKG458766:QKH458766 QUC458766:QUD458766 RDY458766:RDZ458766 RNU458766:RNV458766 RXQ458766:RXR458766 SHM458766:SHN458766 SRI458766:SRJ458766 TBE458766:TBF458766 TLA458766:TLB458766 TUW458766:TUX458766 UES458766:UET458766 UOO458766:UOP458766 UYK458766:UYL458766 VIG458766:VIH458766 VSC458766:VSD458766 WBY458766:WBZ458766 WLU458766:WLV458766 WVQ458766:WVR458766 C524302:D524302 JE524302:JF524302 TA524302:TB524302 ACW524302:ACX524302 AMS524302:AMT524302 AWO524302:AWP524302 BGK524302:BGL524302 BQG524302:BQH524302 CAC524302:CAD524302 CJY524302:CJZ524302 CTU524302:CTV524302 DDQ524302:DDR524302 DNM524302:DNN524302 DXI524302:DXJ524302 EHE524302:EHF524302 ERA524302:ERB524302 FAW524302:FAX524302 FKS524302:FKT524302 FUO524302:FUP524302 GEK524302:GEL524302 GOG524302:GOH524302 GYC524302:GYD524302 HHY524302:HHZ524302 HRU524302:HRV524302 IBQ524302:IBR524302 ILM524302:ILN524302 IVI524302:IVJ524302 JFE524302:JFF524302 JPA524302:JPB524302 JYW524302:JYX524302 KIS524302:KIT524302 KSO524302:KSP524302 LCK524302:LCL524302 LMG524302:LMH524302 LWC524302:LWD524302 MFY524302:MFZ524302 MPU524302:MPV524302 MZQ524302:MZR524302 NJM524302:NJN524302 NTI524302:NTJ524302 ODE524302:ODF524302 ONA524302:ONB524302 OWW524302:OWX524302 PGS524302:PGT524302 PQO524302:PQP524302 QAK524302:QAL524302 QKG524302:QKH524302 QUC524302:QUD524302 RDY524302:RDZ524302 RNU524302:RNV524302 RXQ524302:RXR524302 SHM524302:SHN524302 SRI524302:SRJ524302 TBE524302:TBF524302 TLA524302:TLB524302 TUW524302:TUX524302 UES524302:UET524302 UOO524302:UOP524302 UYK524302:UYL524302 VIG524302:VIH524302 VSC524302:VSD524302 WBY524302:WBZ524302 WLU524302:WLV524302 WVQ524302:WVR524302 C589838:D589838 JE589838:JF589838 TA589838:TB589838 ACW589838:ACX589838 AMS589838:AMT589838 AWO589838:AWP589838 BGK589838:BGL589838 BQG589838:BQH589838 CAC589838:CAD589838 CJY589838:CJZ589838 CTU589838:CTV589838 DDQ589838:DDR589838 DNM589838:DNN589838 DXI589838:DXJ589838 EHE589838:EHF589838 ERA589838:ERB589838 FAW589838:FAX589838 FKS589838:FKT589838 FUO589838:FUP589838 GEK589838:GEL589838 GOG589838:GOH589838 GYC589838:GYD589838 HHY589838:HHZ589838 HRU589838:HRV589838 IBQ589838:IBR589838 ILM589838:ILN589838 IVI589838:IVJ589838 JFE589838:JFF589838 JPA589838:JPB589838 JYW589838:JYX589838 KIS589838:KIT589838 KSO589838:KSP589838 LCK589838:LCL589838 LMG589838:LMH589838 LWC589838:LWD589838 MFY589838:MFZ589838 MPU589838:MPV589838 MZQ589838:MZR589838 NJM589838:NJN589838 NTI589838:NTJ589838 ODE589838:ODF589838 ONA589838:ONB589838 OWW589838:OWX589838 PGS589838:PGT589838 PQO589838:PQP589838 QAK589838:QAL589838 QKG589838:QKH589838 QUC589838:QUD589838 RDY589838:RDZ589838 RNU589838:RNV589838 RXQ589838:RXR589838 SHM589838:SHN589838 SRI589838:SRJ589838 TBE589838:TBF589838 TLA589838:TLB589838 TUW589838:TUX589838 UES589838:UET589838 UOO589838:UOP589838 UYK589838:UYL589838 VIG589838:VIH589838 VSC589838:VSD589838 WBY589838:WBZ589838 WLU589838:WLV589838 WVQ589838:WVR589838 C655374:D655374 JE655374:JF655374 TA655374:TB655374 ACW655374:ACX655374 AMS655374:AMT655374 AWO655374:AWP655374 BGK655374:BGL655374 BQG655374:BQH655374 CAC655374:CAD655374 CJY655374:CJZ655374 CTU655374:CTV655374 DDQ655374:DDR655374 DNM655374:DNN655374 DXI655374:DXJ655374 EHE655374:EHF655374 ERA655374:ERB655374 FAW655374:FAX655374 FKS655374:FKT655374 FUO655374:FUP655374 GEK655374:GEL655374 GOG655374:GOH655374 GYC655374:GYD655374 HHY655374:HHZ655374 HRU655374:HRV655374 IBQ655374:IBR655374 ILM655374:ILN655374 IVI655374:IVJ655374 JFE655374:JFF655374 JPA655374:JPB655374 JYW655374:JYX655374 KIS655374:KIT655374 KSO655374:KSP655374 LCK655374:LCL655374 LMG655374:LMH655374 LWC655374:LWD655374 MFY655374:MFZ655374 MPU655374:MPV655374 MZQ655374:MZR655374 NJM655374:NJN655374 NTI655374:NTJ655374 ODE655374:ODF655374 ONA655374:ONB655374 OWW655374:OWX655374 PGS655374:PGT655374 PQO655374:PQP655374 QAK655374:QAL655374 QKG655374:QKH655374 QUC655374:QUD655374 RDY655374:RDZ655374 RNU655374:RNV655374 RXQ655374:RXR655374 SHM655374:SHN655374 SRI655374:SRJ655374 TBE655374:TBF655374 TLA655374:TLB655374 TUW655374:TUX655374 UES655374:UET655374 UOO655374:UOP655374 UYK655374:UYL655374 VIG655374:VIH655374 VSC655374:VSD655374 WBY655374:WBZ655374 WLU655374:WLV655374 WVQ655374:WVR655374 C720910:D720910 JE720910:JF720910 TA720910:TB720910 ACW720910:ACX720910 AMS720910:AMT720910 AWO720910:AWP720910 BGK720910:BGL720910 BQG720910:BQH720910 CAC720910:CAD720910 CJY720910:CJZ720910 CTU720910:CTV720910 DDQ720910:DDR720910 DNM720910:DNN720910 DXI720910:DXJ720910 EHE720910:EHF720910 ERA720910:ERB720910 FAW720910:FAX720910 FKS720910:FKT720910 FUO720910:FUP720910 GEK720910:GEL720910 GOG720910:GOH720910 GYC720910:GYD720910 HHY720910:HHZ720910 HRU720910:HRV720910 IBQ720910:IBR720910 ILM720910:ILN720910 IVI720910:IVJ720910 JFE720910:JFF720910 JPA720910:JPB720910 JYW720910:JYX720910 KIS720910:KIT720910 KSO720910:KSP720910 LCK720910:LCL720910 LMG720910:LMH720910 LWC720910:LWD720910 MFY720910:MFZ720910 MPU720910:MPV720910 MZQ720910:MZR720910 NJM720910:NJN720910 NTI720910:NTJ720910 ODE720910:ODF720910 ONA720910:ONB720910 OWW720910:OWX720910 PGS720910:PGT720910 PQO720910:PQP720910 QAK720910:QAL720910 QKG720910:QKH720910 QUC720910:QUD720910 RDY720910:RDZ720910 RNU720910:RNV720910 RXQ720910:RXR720910 SHM720910:SHN720910 SRI720910:SRJ720910 TBE720910:TBF720910 TLA720910:TLB720910 TUW720910:TUX720910 UES720910:UET720910 UOO720910:UOP720910 UYK720910:UYL720910 VIG720910:VIH720910 VSC720910:VSD720910 WBY720910:WBZ720910 WLU720910:WLV720910 WVQ720910:WVR720910 C786446:D786446 JE786446:JF786446 TA786446:TB786446 ACW786446:ACX786446 AMS786446:AMT786446 AWO786446:AWP786446 BGK786446:BGL786446 BQG786446:BQH786446 CAC786446:CAD786446 CJY786446:CJZ786446 CTU786446:CTV786446 DDQ786446:DDR786446 DNM786446:DNN786446 DXI786446:DXJ786446 EHE786446:EHF786446 ERA786446:ERB786446 FAW786446:FAX786446 FKS786446:FKT786446 FUO786446:FUP786446 GEK786446:GEL786446 GOG786446:GOH786446 GYC786446:GYD786446 HHY786446:HHZ786446 HRU786446:HRV786446 IBQ786446:IBR786446 ILM786446:ILN786446 IVI786446:IVJ786446 JFE786446:JFF786446 JPA786446:JPB786446 JYW786446:JYX786446 KIS786446:KIT786446 KSO786446:KSP786446 LCK786446:LCL786446 LMG786446:LMH786446 LWC786446:LWD786446 MFY786446:MFZ786446 MPU786446:MPV786446 MZQ786446:MZR786446 NJM786446:NJN786446 NTI786446:NTJ786446 ODE786446:ODF786446 ONA786446:ONB786446 OWW786446:OWX786446 PGS786446:PGT786446 PQO786446:PQP786446 QAK786446:QAL786446 QKG786446:QKH786446 QUC786446:QUD786446 RDY786446:RDZ786446 RNU786446:RNV786446 RXQ786446:RXR786446 SHM786446:SHN786446 SRI786446:SRJ786446 TBE786446:TBF786446 TLA786446:TLB786446 TUW786446:TUX786446 UES786446:UET786446 UOO786446:UOP786446 UYK786446:UYL786446 VIG786446:VIH786446 VSC786446:VSD786446 WBY786446:WBZ786446 WLU786446:WLV786446 WVQ786446:WVR786446 C851982:D851982 JE851982:JF851982 TA851982:TB851982 ACW851982:ACX851982 AMS851982:AMT851982 AWO851982:AWP851982 BGK851982:BGL851982 BQG851982:BQH851982 CAC851982:CAD851982 CJY851982:CJZ851982 CTU851982:CTV851982 DDQ851982:DDR851982 DNM851982:DNN851982 DXI851982:DXJ851982 EHE851982:EHF851982 ERA851982:ERB851982 FAW851982:FAX851982 FKS851982:FKT851982 FUO851982:FUP851982 GEK851982:GEL851982 GOG851982:GOH851982 GYC851982:GYD851982 HHY851982:HHZ851982 HRU851982:HRV851982 IBQ851982:IBR851982 ILM851982:ILN851982 IVI851982:IVJ851982 JFE851982:JFF851982 JPA851982:JPB851982 JYW851982:JYX851982 KIS851982:KIT851982 KSO851982:KSP851982 LCK851982:LCL851982 LMG851982:LMH851982 LWC851982:LWD851982 MFY851982:MFZ851982 MPU851982:MPV851982 MZQ851982:MZR851982 NJM851982:NJN851982 NTI851982:NTJ851982 ODE851982:ODF851982 ONA851982:ONB851982 OWW851982:OWX851982 PGS851982:PGT851982 PQO851982:PQP851982 QAK851982:QAL851982 QKG851982:QKH851982 QUC851982:QUD851982 RDY851982:RDZ851982 RNU851982:RNV851982 RXQ851982:RXR851982 SHM851982:SHN851982 SRI851982:SRJ851982 TBE851982:TBF851982 TLA851982:TLB851982 TUW851982:TUX851982 UES851982:UET851982 UOO851982:UOP851982 UYK851982:UYL851982 VIG851982:VIH851982 VSC851982:VSD851982 WBY851982:WBZ851982 WLU851982:WLV851982 WVQ851982:WVR851982 C917518:D917518 JE917518:JF917518 TA917518:TB917518 ACW917518:ACX917518 AMS917518:AMT917518 AWO917518:AWP917518 BGK917518:BGL917518 BQG917518:BQH917518 CAC917518:CAD917518 CJY917518:CJZ917518 CTU917518:CTV917518 DDQ917518:DDR917518 DNM917518:DNN917518 DXI917518:DXJ917518 EHE917518:EHF917518 ERA917518:ERB917518 FAW917518:FAX917518 FKS917518:FKT917518 FUO917518:FUP917518 GEK917518:GEL917518 GOG917518:GOH917518 GYC917518:GYD917518 HHY917518:HHZ917518 HRU917518:HRV917518 IBQ917518:IBR917518 ILM917518:ILN917518 IVI917518:IVJ917518 JFE917518:JFF917518 JPA917518:JPB917518 JYW917518:JYX917518 KIS917518:KIT917518 KSO917518:KSP917518 LCK917518:LCL917518 LMG917518:LMH917518 LWC917518:LWD917518 MFY917518:MFZ917518 MPU917518:MPV917518 MZQ917518:MZR917518 NJM917518:NJN917518 NTI917518:NTJ917518 ODE917518:ODF917518 ONA917518:ONB917518 OWW917518:OWX917518 PGS917518:PGT917518 PQO917518:PQP917518 QAK917518:QAL917518 QKG917518:QKH917518 QUC917518:QUD917518 RDY917518:RDZ917518 RNU917518:RNV917518 RXQ917518:RXR917518 SHM917518:SHN917518 SRI917518:SRJ917518 TBE917518:TBF917518 TLA917518:TLB917518 TUW917518:TUX917518 UES917518:UET917518 UOO917518:UOP917518 UYK917518:UYL917518 VIG917518:VIH917518 VSC917518:VSD917518 WBY917518:WBZ917518 WLU917518:WLV917518 WVQ917518:WVR917518 C983054:D983054 JE983054:JF983054 TA983054:TB983054 ACW983054:ACX983054 AMS983054:AMT983054 AWO983054:AWP983054 BGK983054:BGL983054 BQG983054:BQH983054 CAC983054:CAD983054 CJY983054:CJZ983054 CTU983054:CTV983054 DDQ983054:DDR983054 DNM983054:DNN983054 DXI983054:DXJ983054 EHE983054:EHF983054 ERA983054:ERB983054 FAW983054:FAX983054 FKS983054:FKT983054 FUO983054:FUP983054 GEK983054:GEL983054 GOG983054:GOH983054 GYC983054:GYD983054 HHY983054:HHZ983054 HRU983054:HRV983054 IBQ983054:IBR983054 ILM983054:ILN983054 IVI983054:IVJ983054 JFE983054:JFF983054 JPA983054:JPB983054 JYW983054:JYX983054 KIS983054:KIT983054 KSO983054:KSP983054 LCK983054:LCL983054 LMG983054:LMH983054 LWC983054:LWD983054 MFY983054:MFZ983054 MPU983054:MPV983054 MZQ983054:MZR983054 NJM983054:NJN983054 NTI983054:NTJ983054 ODE983054:ODF983054 ONA983054:ONB983054 OWW983054:OWX983054 PGS983054:PGT983054 PQO983054:PQP983054 QAK983054:QAL983054 QKG983054:QKH983054 QUC983054:QUD983054 RDY983054:RDZ983054 RNU983054:RNV983054 RXQ983054:RXR983054 SHM983054:SHN983054 SRI983054:SRJ983054 TBE983054:TBF983054 TLA983054:TLB983054 TUW983054:TUX983054 UES983054:UET983054 UOO983054:UOP983054 UYK983054:UYL983054 VIG983054:VIH983054 VSC983054:VSD983054 WBY983054:WBZ983054 WLU983054:WLV983054" xr:uid="{32A027DF-7CB2-47E4-980E-8899D1E53C23}">
      <formula1>派遣元リスト</formula1>
    </dataValidation>
    <dataValidation type="list" allowBlank="1" showInputMessage="1" showErrorMessage="1" sqref="WVQ983057:WVR983057 JE15:JF15 TA15:TB15 ACW15:ACX15 AMS15:AMT15 AWO15:AWP15 BGK15:BGL15 BQG15:BQH15 CAC15:CAD15 CJY15:CJZ15 CTU15:CTV15 DDQ15:DDR15 DNM15:DNN15 DXI15:DXJ15 EHE15:EHF15 ERA15:ERB15 FAW15:FAX15 FKS15:FKT15 FUO15:FUP15 GEK15:GEL15 GOG15:GOH15 GYC15:GYD15 HHY15:HHZ15 HRU15:HRV15 IBQ15:IBR15 ILM15:ILN15 IVI15:IVJ15 JFE15:JFF15 JPA15:JPB15 JYW15:JYX15 KIS15:KIT15 KSO15:KSP15 LCK15:LCL15 LMG15:LMH15 LWC15:LWD15 MFY15:MFZ15 MPU15:MPV15 MZQ15:MZR15 NJM15:NJN15 NTI15:NTJ15 ODE15:ODF15 ONA15:ONB15 OWW15:OWX15 PGS15:PGT15 PQO15:PQP15 QAK15:QAL15 QKG15:QKH15 QUC15:QUD15 RDY15:RDZ15 RNU15:RNV15 RXQ15:RXR15 SHM15:SHN15 SRI15:SRJ15 TBE15:TBF15 TLA15:TLB15 TUW15:TUX15 UES15:UET15 UOO15:UOP15 UYK15:UYL15 VIG15:VIH15 VSC15:VSD15 WBY15:WBZ15 WLU15:WLV15 WVQ15:WVR15 C65553:D65553 JE65553:JF65553 TA65553:TB65553 ACW65553:ACX65553 AMS65553:AMT65553 AWO65553:AWP65553 BGK65553:BGL65553 BQG65553:BQH65553 CAC65553:CAD65553 CJY65553:CJZ65553 CTU65553:CTV65553 DDQ65553:DDR65553 DNM65553:DNN65553 DXI65553:DXJ65553 EHE65553:EHF65553 ERA65553:ERB65553 FAW65553:FAX65553 FKS65553:FKT65553 FUO65553:FUP65553 GEK65553:GEL65553 GOG65553:GOH65553 GYC65553:GYD65553 HHY65553:HHZ65553 HRU65553:HRV65553 IBQ65553:IBR65553 ILM65553:ILN65553 IVI65553:IVJ65553 JFE65553:JFF65553 JPA65553:JPB65553 JYW65553:JYX65553 KIS65553:KIT65553 KSO65553:KSP65553 LCK65553:LCL65553 LMG65553:LMH65553 LWC65553:LWD65553 MFY65553:MFZ65553 MPU65553:MPV65553 MZQ65553:MZR65553 NJM65553:NJN65553 NTI65553:NTJ65553 ODE65553:ODF65553 ONA65553:ONB65553 OWW65553:OWX65553 PGS65553:PGT65553 PQO65553:PQP65553 QAK65553:QAL65553 QKG65553:QKH65553 QUC65553:QUD65553 RDY65553:RDZ65553 RNU65553:RNV65553 RXQ65553:RXR65553 SHM65553:SHN65553 SRI65553:SRJ65553 TBE65553:TBF65553 TLA65553:TLB65553 TUW65553:TUX65553 UES65553:UET65553 UOO65553:UOP65553 UYK65553:UYL65553 VIG65553:VIH65553 VSC65553:VSD65553 WBY65553:WBZ65553 WLU65553:WLV65553 WVQ65553:WVR65553 C131089:D131089 JE131089:JF131089 TA131089:TB131089 ACW131089:ACX131089 AMS131089:AMT131089 AWO131089:AWP131089 BGK131089:BGL131089 BQG131089:BQH131089 CAC131089:CAD131089 CJY131089:CJZ131089 CTU131089:CTV131089 DDQ131089:DDR131089 DNM131089:DNN131089 DXI131089:DXJ131089 EHE131089:EHF131089 ERA131089:ERB131089 FAW131089:FAX131089 FKS131089:FKT131089 FUO131089:FUP131089 GEK131089:GEL131089 GOG131089:GOH131089 GYC131089:GYD131089 HHY131089:HHZ131089 HRU131089:HRV131089 IBQ131089:IBR131089 ILM131089:ILN131089 IVI131089:IVJ131089 JFE131089:JFF131089 JPA131089:JPB131089 JYW131089:JYX131089 KIS131089:KIT131089 KSO131089:KSP131089 LCK131089:LCL131089 LMG131089:LMH131089 LWC131089:LWD131089 MFY131089:MFZ131089 MPU131089:MPV131089 MZQ131089:MZR131089 NJM131089:NJN131089 NTI131089:NTJ131089 ODE131089:ODF131089 ONA131089:ONB131089 OWW131089:OWX131089 PGS131089:PGT131089 PQO131089:PQP131089 QAK131089:QAL131089 QKG131089:QKH131089 QUC131089:QUD131089 RDY131089:RDZ131089 RNU131089:RNV131089 RXQ131089:RXR131089 SHM131089:SHN131089 SRI131089:SRJ131089 TBE131089:TBF131089 TLA131089:TLB131089 TUW131089:TUX131089 UES131089:UET131089 UOO131089:UOP131089 UYK131089:UYL131089 VIG131089:VIH131089 VSC131089:VSD131089 WBY131089:WBZ131089 WLU131089:WLV131089 WVQ131089:WVR131089 C196625:D196625 JE196625:JF196625 TA196625:TB196625 ACW196625:ACX196625 AMS196625:AMT196625 AWO196625:AWP196625 BGK196625:BGL196625 BQG196625:BQH196625 CAC196625:CAD196625 CJY196625:CJZ196625 CTU196625:CTV196625 DDQ196625:DDR196625 DNM196625:DNN196625 DXI196625:DXJ196625 EHE196625:EHF196625 ERA196625:ERB196625 FAW196625:FAX196625 FKS196625:FKT196625 FUO196625:FUP196625 GEK196625:GEL196625 GOG196625:GOH196625 GYC196625:GYD196625 HHY196625:HHZ196625 HRU196625:HRV196625 IBQ196625:IBR196625 ILM196625:ILN196625 IVI196625:IVJ196625 JFE196625:JFF196625 JPA196625:JPB196625 JYW196625:JYX196625 KIS196625:KIT196625 KSO196625:KSP196625 LCK196625:LCL196625 LMG196625:LMH196625 LWC196625:LWD196625 MFY196625:MFZ196625 MPU196625:MPV196625 MZQ196625:MZR196625 NJM196625:NJN196625 NTI196625:NTJ196625 ODE196625:ODF196625 ONA196625:ONB196625 OWW196625:OWX196625 PGS196625:PGT196625 PQO196625:PQP196625 QAK196625:QAL196625 QKG196625:QKH196625 QUC196625:QUD196625 RDY196625:RDZ196625 RNU196625:RNV196625 RXQ196625:RXR196625 SHM196625:SHN196625 SRI196625:SRJ196625 TBE196625:TBF196625 TLA196625:TLB196625 TUW196625:TUX196625 UES196625:UET196625 UOO196625:UOP196625 UYK196625:UYL196625 VIG196625:VIH196625 VSC196625:VSD196625 WBY196625:WBZ196625 WLU196625:WLV196625 WVQ196625:WVR196625 C262161:D262161 JE262161:JF262161 TA262161:TB262161 ACW262161:ACX262161 AMS262161:AMT262161 AWO262161:AWP262161 BGK262161:BGL262161 BQG262161:BQH262161 CAC262161:CAD262161 CJY262161:CJZ262161 CTU262161:CTV262161 DDQ262161:DDR262161 DNM262161:DNN262161 DXI262161:DXJ262161 EHE262161:EHF262161 ERA262161:ERB262161 FAW262161:FAX262161 FKS262161:FKT262161 FUO262161:FUP262161 GEK262161:GEL262161 GOG262161:GOH262161 GYC262161:GYD262161 HHY262161:HHZ262161 HRU262161:HRV262161 IBQ262161:IBR262161 ILM262161:ILN262161 IVI262161:IVJ262161 JFE262161:JFF262161 JPA262161:JPB262161 JYW262161:JYX262161 KIS262161:KIT262161 KSO262161:KSP262161 LCK262161:LCL262161 LMG262161:LMH262161 LWC262161:LWD262161 MFY262161:MFZ262161 MPU262161:MPV262161 MZQ262161:MZR262161 NJM262161:NJN262161 NTI262161:NTJ262161 ODE262161:ODF262161 ONA262161:ONB262161 OWW262161:OWX262161 PGS262161:PGT262161 PQO262161:PQP262161 QAK262161:QAL262161 QKG262161:QKH262161 QUC262161:QUD262161 RDY262161:RDZ262161 RNU262161:RNV262161 RXQ262161:RXR262161 SHM262161:SHN262161 SRI262161:SRJ262161 TBE262161:TBF262161 TLA262161:TLB262161 TUW262161:TUX262161 UES262161:UET262161 UOO262161:UOP262161 UYK262161:UYL262161 VIG262161:VIH262161 VSC262161:VSD262161 WBY262161:WBZ262161 WLU262161:WLV262161 WVQ262161:WVR262161 C327697:D327697 JE327697:JF327697 TA327697:TB327697 ACW327697:ACX327697 AMS327697:AMT327697 AWO327697:AWP327697 BGK327697:BGL327697 BQG327697:BQH327697 CAC327697:CAD327697 CJY327697:CJZ327697 CTU327697:CTV327697 DDQ327697:DDR327697 DNM327697:DNN327697 DXI327697:DXJ327697 EHE327697:EHF327697 ERA327697:ERB327697 FAW327697:FAX327697 FKS327697:FKT327697 FUO327697:FUP327697 GEK327697:GEL327697 GOG327697:GOH327697 GYC327697:GYD327697 HHY327697:HHZ327697 HRU327697:HRV327697 IBQ327697:IBR327697 ILM327697:ILN327697 IVI327697:IVJ327697 JFE327697:JFF327697 JPA327697:JPB327697 JYW327697:JYX327697 KIS327697:KIT327697 KSO327697:KSP327697 LCK327697:LCL327697 LMG327697:LMH327697 LWC327697:LWD327697 MFY327697:MFZ327697 MPU327697:MPV327697 MZQ327697:MZR327697 NJM327697:NJN327697 NTI327697:NTJ327697 ODE327697:ODF327697 ONA327697:ONB327697 OWW327697:OWX327697 PGS327697:PGT327697 PQO327697:PQP327697 QAK327697:QAL327697 QKG327697:QKH327697 QUC327697:QUD327697 RDY327697:RDZ327697 RNU327697:RNV327697 RXQ327697:RXR327697 SHM327697:SHN327697 SRI327697:SRJ327697 TBE327697:TBF327697 TLA327697:TLB327697 TUW327697:TUX327697 UES327697:UET327697 UOO327697:UOP327697 UYK327697:UYL327697 VIG327697:VIH327697 VSC327697:VSD327697 WBY327697:WBZ327697 WLU327697:WLV327697 WVQ327697:WVR327697 C393233:D393233 JE393233:JF393233 TA393233:TB393233 ACW393233:ACX393233 AMS393233:AMT393233 AWO393233:AWP393233 BGK393233:BGL393233 BQG393233:BQH393233 CAC393233:CAD393233 CJY393233:CJZ393233 CTU393233:CTV393233 DDQ393233:DDR393233 DNM393233:DNN393233 DXI393233:DXJ393233 EHE393233:EHF393233 ERA393233:ERB393233 FAW393233:FAX393233 FKS393233:FKT393233 FUO393233:FUP393233 GEK393233:GEL393233 GOG393233:GOH393233 GYC393233:GYD393233 HHY393233:HHZ393233 HRU393233:HRV393233 IBQ393233:IBR393233 ILM393233:ILN393233 IVI393233:IVJ393233 JFE393233:JFF393233 JPA393233:JPB393233 JYW393233:JYX393233 KIS393233:KIT393233 KSO393233:KSP393233 LCK393233:LCL393233 LMG393233:LMH393233 LWC393233:LWD393233 MFY393233:MFZ393233 MPU393233:MPV393233 MZQ393233:MZR393233 NJM393233:NJN393233 NTI393233:NTJ393233 ODE393233:ODF393233 ONA393233:ONB393233 OWW393233:OWX393233 PGS393233:PGT393233 PQO393233:PQP393233 QAK393233:QAL393233 QKG393233:QKH393233 QUC393233:QUD393233 RDY393233:RDZ393233 RNU393233:RNV393233 RXQ393233:RXR393233 SHM393233:SHN393233 SRI393233:SRJ393233 TBE393233:TBF393233 TLA393233:TLB393233 TUW393233:TUX393233 UES393233:UET393233 UOO393233:UOP393233 UYK393233:UYL393233 VIG393233:VIH393233 VSC393233:VSD393233 WBY393233:WBZ393233 WLU393233:WLV393233 WVQ393233:WVR393233 C458769:D458769 JE458769:JF458769 TA458769:TB458769 ACW458769:ACX458769 AMS458769:AMT458769 AWO458769:AWP458769 BGK458769:BGL458769 BQG458769:BQH458769 CAC458769:CAD458769 CJY458769:CJZ458769 CTU458769:CTV458769 DDQ458769:DDR458769 DNM458769:DNN458769 DXI458769:DXJ458769 EHE458769:EHF458769 ERA458769:ERB458769 FAW458769:FAX458769 FKS458769:FKT458769 FUO458769:FUP458769 GEK458769:GEL458769 GOG458769:GOH458769 GYC458769:GYD458769 HHY458769:HHZ458769 HRU458769:HRV458769 IBQ458769:IBR458769 ILM458769:ILN458769 IVI458769:IVJ458769 JFE458769:JFF458769 JPA458769:JPB458769 JYW458769:JYX458769 KIS458769:KIT458769 KSO458769:KSP458769 LCK458769:LCL458769 LMG458769:LMH458769 LWC458769:LWD458769 MFY458769:MFZ458769 MPU458769:MPV458769 MZQ458769:MZR458769 NJM458769:NJN458769 NTI458769:NTJ458769 ODE458769:ODF458769 ONA458769:ONB458769 OWW458769:OWX458769 PGS458769:PGT458769 PQO458769:PQP458769 QAK458769:QAL458769 QKG458769:QKH458769 QUC458769:QUD458769 RDY458769:RDZ458769 RNU458769:RNV458769 RXQ458769:RXR458769 SHM458769:SHN458769 SRI458769:SRJ458769 TBE458769:TBF458769 TLA458769:TLB458769 TUW458769:TUX458769 UES458769:UET458769 UOO458769:UOP458769 UYK458769:UYL458769 VIG458769:VIH458769 VSC458769:VSD458769 WBY458769:WBZ458769 WLU458769:WLV458769 WVQ458769:WVR458769 C524305:D524305 JE524305:JF524305 TA524305:TB524305 ACW524305:ACX524305 AMS524305:AMT524305 AWO524305:AWP524305 BGK524305:BGL524305 BQG524305:BQH524305 CAC524305:CAD524305 CJY524305:CJZ524305 CTU524305:CTV524305 DDQ524305:DDR524305 DNM524305:DNN524305 DXI524305:DXJ524305 EHE524305:EHF524305 ERA524305:ERB524305 FAW524305:FAX524305 FKS524305:FKT524305 FUO524305:FUP524305 GEK524305:GEL524305 GOG524305:GOH524305 GYC524305:GYD524305 HHY524305:HHZ524305 HRU524305:HRV524305 IBQ524305:IBR524305 ILM524305:ILN524305 IVI524305:IVJ524305 JFE524305:JFF524305 JPA524305:JPB524305 JYW524305:JYX524305 KIS524305:KIT524305 KSO524305:KSP524305 LCK524305:LCL524305 LMG524305:LMH524305 LWC524305:LWD524305 MFY524305:MFZ524305 MPU524305:MPV524305 MZQ524305:MZR524305 NJM524305:NJN524305 NTI524305:NTJ524305 ODE524305:ODF524305 ONA524305:ONB524305 OWW524305:OWX524305 PGS524305:PGT524305 PQO524305:PQP524305 QAK524305:QAL524305 QKG524305:QKH524305 QUC524305:QUD524305 RDY524305:RDZ524305 RNU524305:RNV524305 RXQ524305:RXR524305 SHM524305:SHN524305 SRI524305:SRJ524305 TBE524305:TBF524305 TLA524305:TLB524305 TUW524305:TUX524305 UES524305:UET524305 UOO524305:UOP524305 UYK524305:UYL524305 VIG524305:VIH524305 VSC524305:VSD524305 WBY524305:WBZ524305 WLU524305:WLV524305 WVQ524305:WVR524305 C589841:D589841 JE589841:JF589841 TA589841:TB589841 ACW589841:ACX589841 AMS589841:AMT589841 AWO589841:AWP589841 BGK589841:BGL589841 BQG589841:BQH589841 CAC589841:CAD589841 CJY589841:CJZ589841 CTU589841:CTV589841 DDQ589841:DDR589841 DNM589841:DNN589841 DXI589841:DXJ589841 EHE589841:EHF589841 ERA589841:ERB589841 FAW589841:FAX589841 FKS589841:FKT589841 FUO589841:FUP589841 GEK589841:GEL589841 GOG589841:GOH589841 GYC589841:GYD589841 HHY589841:HHZ589841 HRU589841:HRV589841 IBQ589841:IBR589841 ILM589841:ILN589841 IVI589841:IVJ589841 JFE589841:JFF589841 JPA589841:JPB589841 JYW589841:JYX589841 KIS589841:KIT589841 KSO589841:KSP589841 LCK589841:LCL589841 LMG589841:LMH589841 LWC589841:LWD589841 MFY589841:MFZ589841 MPU589841:MPV589841 MZQ589841:MZR589841 NJM589841:NJN589841 NTI589841:NTJ589841 ODE589841:ODF589841 ONA589841:ONB589841 OWW589841:OWX589841 PGS589841:PGT589841 PQO589841:PQP589841 QAK589841:QAL589841 QKG589841:QKH589841 QUC589841:QUD589841 RDY589841:RDZ589841 RNU589841:RNV589841 RXQ589841:RXR589841 SHM589841:SHN589841 SRI589841:SRJ589841 TBE589841:TBF589841 TLA589841:TLB589841 TUW589841:TUX589841 UES589841:UET589841 UOO589841:UOP589841 UYK589841:UYL589841 VIG589841:VIH589841 VSC589841:VSD589841 WBY589841:WBZ589841 WLU589841:WLV589841 WVQ589841:WVR589841 C655377:D655377 JE655377:JF655377 TA655377:TB655377 ACW655377:ACX655377 AMS655377:AMT655377 AWO655377:AWP655377 BGK655377:BGL655377 BQG655377:BQH655377 CAC655377:CAD655377 CJY655377:CJZ655377 CTU655377:CTV655377 DDQ655377:DDR655377 DNM655377:DNN655377 DXI655377:DXJ655377 EHE655377:EHF655377 ERA655377:ERB655377 FAW655377:FAX655377 FKS655377:FKT655377 FUO655377:FUP655377 GEK655377:GEL655377 GOG655377:GOH655377 GYC655377:GYD655377 HHY655377:HHZ655377 HRU655377:HRV655377 IBQ655377:IBR655377 ILM655377:ILN655377 IVI655377:IVJ655377 JFE655377:JFF655377 JPA655377:JPB655377 JYW655377:JYX655377 KIS655377:KIT655377 KSO655377:KSP655377 LCK655377:LCL655377 LMG655377:LMH655377 LWC655377:LWD655377 MFY655377:MFZ655377 MPU655377:MPV655377 MZQ655377:MZR655377 NJM655377:NJN655377 NTI655377:NTJ655377 ODE655377:ODF655377 ONA655377:ONB655377 OWW655377:OWX655377 PGS655377:PGT655377 PQO655377:PQP655377 QAK655377:QAL655377 QKG655377:QKH655377 QUC655377:QUD655377 RDY655377:RDZ655377 RNU655377:RNV655377 RXQ655377:RXR655377 SHM655377:SHN655377 SRI655377:SRJ655377 TBE655377:TBF655377 TLA655377:TLB655377 TUW655377:TUX655377 UES655377:UET655377 UOO655377:UOP655377 UYK655377:UYL655377 VIG655377:VIH655377 VSC655377:VSD655377 WBY655377:WBZ655377 WLU655377:WLV655377 WVQ655377:WVR655377 C720913:D720913 JE720913:JF720913 TA720913:TB720913 ACW720913:ACX720913 AMS720913:AMT720913 AWO720913:AWP720913 BGK720913:BGL720913 BQG720913:BQH720913 CAC720913:CAD720913 CJY720913:CJZ720913 CTU720913:CTV720913 DDQ720913:DDR720913 DNM720913:DNN720913 DXI720913:DXJ720913 EHE720913:EHF720913 ERA720913:ERB720913 FAW720913:FAX720913 FKS720913:FKT720913 FUO720913:FUP720913 GEK720913:GEL720913 GOG720913:GOH720913 GYC720913:GYD720913 HHY720913:HHZ720913 HRU720913:HRV720913 IBQ720913:IBR720913 ILM720913:ILN720913 IVI720913:IVJ720913 JFE720913:JFF720913 JPA720913:JPB720913 JYW720913:JYX720913 KIS720913:KIT720913 KSO720913:KSP720913 LCK720913:LCL720913 LMG720913:LMH720913 LWC720913:LWD720913 MFY720913:MFZ720913 MPU720913:MPV720913 MZQ720913:MZR720913 NJM720913:NJN720913 NTI720913:NTJ720913 ODE720913:ODF720913 ONA720913:ONB720913 OWW720913:OWX720913 PGS720913:PGT720913 PQO720913:PQP720913 QAK720913:QAL720913 QKG720913:QKH720913 QUC720913:QUD720913 RDY720913:RDZ720913 RNU720913:RNV720913 RXQ720913:RXR720913 SHM720913:SHN720913 SRI720913:SRJ720913 TBE720913:TBF720913 TLA720913:TLB720913 TUW720913:TUX720913 UES720913:UET720913 UOO720913:UOP720913 UYK720913:UYL720913 VIG720913:VIH720913 VSC720913:VSD720913 WBY720913:WBZ720913 WLU720913:WLV720913 WVQ720913:WVR720913 C786449:D786449 JE786449:JF786449 TA786449:TB786449 ACW786449:ACX786449 AMS786449:AMT786449 AWO786449:AWP786449 BGK786449:BGL786449 BQG786449:BQH786449 CAC786449:CAD786449 CJY786449:CJZ786449 CTU786449:CTV786449 DDQ786449:DDR786449 DNM786449:DNN786449 DXI786449:DXJ786449 EHE786449:EHF786449 ERA786449:ERB786449 FAW786449:FAX786449 FKS786449:FKT786449 FUO786449:FUP786449 GEK786449:GEL786449 GOG786449:GOH786449 GYC786449:GYD786449 HHY786449:HHZ786449 HRU786449:HRV786449 IBQ786449:IBR786449 ILM786449:ILN786449 IVI786449:IVJ786449 JFE786449:JFF786449 JPA786449:JPB786449 JYW786449:JYX786449 KIS786449:KIT786449 KSO786449:KSP786449 LCK786449:LCL786449 LMG786449:LMH786449 LWC786449:LWD786449 MFY786449:MFZ786449 MPU786449:MPV786449 MZQ786449:MZR786449 NJM786449:NJN786449 NTI786449:NTJ786449 ODE786449:ODF786449 ONA786449:ONB786449 OWW786449:OWX786449 PGS786449:PGT786449 PQO786449:PQP786449 QAK786449:QAL786449 QKG786449:QKH786449 QUC786449:QUD786449 RDY786449:RDZ786449 RNU786449:RNV786449 RXQ786449:RXR786449 SHM786449:SHN786449 SRI786449:SRJ786449 TBE786449:TBF786449 TLA786449:TLB786449 TUW786449:TUX786449 UES786449:UET786449 UOO786449:UOP786449 UYK786449:UYL786449 VIG786449:VIH786449 VSC786449:VSD786449 WBY786449:WBZ786449 WLU786449:WLV786449 WVQ786449:WVR786449 C851985:D851985 JE851985:JF851985 TA851985:TB851985 ACW851985:ACX851985 AMS851985:AMT851985 AWO851985:AWP851985 BGK851985:BGL851985 BQG851985:BQH851985 CAC851985:CAD851985 CJY851985:CJZ851985 CTU851985:CTV851985 DDQ851985:DDR851985 DNM851985:DNN851985 DXI851985:DXJ851985 EHE851985:EHF851985 ERA851985:ERB851985 FAW851985:FAX851985 FKS851985:FKT851985 FUO851985:FUP851985 GEK851985:GEL851985 GOG851985:GOH851985 GYC851985:GYD851985 HHY851985:HHZ851985 HRU851985:HRV851985 IBQ851985:IBR851985 ILM851985:ILN851985 IVI851985:IVJ851985 JFE851985:JFF851985 JPA851985:JPB851985 JYW851985:JYX851985 KIS851985:KIT851985 KSO851985:KSP851985 LCK851985:LCL851985 LMG851985:LMH851985 LWC851985:LWD851985 MFY851985:MFZ851985 MPU851985:MPV851985 MZQ851985:MZR851985 NJM851985:NJN851985 NTI851985:NTJ851985 ODE851985:ODF851985 ONA851985:ONB851985 OWW851985:OWX851985 PGS851985:PGT851985 PQO851985:PQP851985 QAK851985:QAL851985 QKG851985:QKH851985 QUC851985:QUD851985 RDY851985:RDZ851985 RNU851985:RNV851985 RXQ851985:RXR851985 SHM851985:SHN851985 SRI851985:SRJ851985 TBE851985:TBF851985 TLA851985:TLB851985 TUW851985:TUX851985 UES851985:UET851985 UOO851985:UOP851985 UYK851985:UYL851985 VIG851985:VIH851985 VSC851985:VSD851985 WBY851985:WBZ851985 WLU851985:WLV851985 WVQ851985:WVR851985 C917521:D917521 JE917521:JF917521 TA917521:TB917521 ACW917521:ACX917521 AMS917521:AMT917521 AWO917521:AWP917521 BGK917521:BGL917521 BQG917521:BQH917521 CAC917521:CAD917521 CJY917521:CJZ917521 CTU917521:CTV917521 DDQ917521:DDR917521 DNM917521:DNN917521 DXI917521:DXJ917521 EHE917521:EHF917521 ERA917521:ERB917521 FAW917521:FAX917521 FKS917521:FKT917521 FUO917521:FUP917521 GEK917521:GEL917521 GOG917521:GOH917521 GYC917521:GYD917521 HHY917521:HHZ917521 HRU917521:HRV917521 IBQ917521:IBR917521 ILM917521:ILN917521 IVI917521:IVJ917521 JFE917521:JFF917521 JPA917521:JPB917521 JYW917521:JYX917521 KIS917521:KIT917521 KSO917521:KSP917521 LCK917521:LCL917521 LMG917521:LMH917521 LWC917521:LWD917521 MFY917521:MFZ917521 MPU917521:MPV917521 MZQ917521:MZR917521 NJM917521:NJN917521 NTI917521:NTJ917521 ODE917521:ODF917521 ONA917521:ONB917521 OWW917521:OWX917521 PGS917521:PGT917521 PQO917521:PQP917521 QAK917521:QAL917521 QKG917521:QKH917521 QUC917521:QUD917521 RDY917521:RDZ917521 RNU917521:RNV917521 RXQ917521:RXR917521 SHM917521:SHN917521 SRI917521:SRJ917521 TBE917521:TBF917521 TLA917521:TLB917521 TUW917521:TUX917521 UES917521:UET917521 UOO917521:UOP917521 UYK917521:UYL917521 VIG917521:VIH917521 VSC917521:VSD917521 WBY917521:WBZ917521 WLU917521:WLV917521 WVQ917521:WVR917521 C983057:D983057 JE983057:JF983057 TA983057:TB983057 ACW983057:ACX983057 AMS983057:AMT983057 AWO983057:AWP983057 BGK983057:BGL983057 BQG983057:BQH983057 CAC983057:CAD983057 CJY983057:CJZ983057 CTU983057:CTV983057 DDQ983057:DDR983057 DNM983057:DNN983057 DXI983057:DXJ983057 EHE983057:EHF983057 ERA983057:ERB983057 FAW983057:FAX983057 FKS983057:FKT983057 FUO983057:FUP983057 GEK983057:GEL983057 GOG983057:GOH983057 GYC983057:GYD983057 HHY983057:HHZ983057 HRU983057:HRV983057 IBQ983057:IBR983057 ILM983057:ILN983057 IVI983057:IVJ983057 JFE983057:JFF983057 JPA983057:JPB983057 JYW983057:JYX983057 KIS983057:KIT983057 KSO983057:KSP983057 LCK983057:LCL983057 LMG983057:LMH983057 LWC983057:LWD983057 MFY983057:MFZ983057 MPU983057:MPV983057 MZQ983057:MZR983057 NJM983057:NJN983057 NTI983057:NTJ983057 ODE983057:ODF983057 ONA983057:ONB983057 OWW983057:OWX983057 PGS983057:PGT983057 PQO983057:PQP983057 QAK983057:QAL983057 QKG983057:QKH983057 QUC983057:QUD983057 RDY983057:RDZ983057 RNU983057:RNV983057 RXQ983057:RXR983057 SHM983057:SHN983057 SRI983057:SRJ983057 TBE983057:TBF983057 TLA983057:TLB983057 TUW983057:TUX983057 UES983057:UET983057 UOO983057:UOP983057 UYK983057:UYL983057 VIG983057:VIH983057 VSC983057:VSD983057 WBY983057:WBZ983057 WLU983057:WLV983057" xr:uid="{5F4ACD71-AD97-495A-A8BA-AA5294B1FAA7}">
      <formula1>派遣元責任者リスト</formula1>
    </dataValidation>
    <dataValidation type="list" allowBlank="1" showInputMessage="1" showErrorMessage="1" sqref="WVQ983051:WVR983051 JE9:JF9 TA9:TB9 ACW9:ACX9 AMS9:AMT9 AWO9:AWP9 BGK9:BGL9 BQG9:BQH9 CAC9:CAD9 CJY9:CJZ9 CTU9:CTV9 DDQ9:DDR9 DNM9:DNN9 DXI9:DXJ9 EHE9:EHF9 ERA9:ERB9 FAW9:FAX9 FKS9:FKT9 FUO9:FUP9 GEK9:GEL9 GOG9:GOH9 GYC9:GYD9 HHY9:HHZ9 HRU9:HRV9 IBQ9:IBR9 ILM9:ILN9 IVI9:IVJ9 JFE9:JFF9 JPA9:JPB9 JYW9:JYX9 KIS9:KIT9 KSO9:KSP9 LCK9:LCL9 LMG9:LMH9 LWC9:LWD9 MFY9:MFZ9 MPU9:MPV9 MZQ9:MZR9 NJM9:NJN9 NTI9:NTJ9 ODE9:ODF9 ONA9:ONB9 OWW9:OWX9 PGS9:PGT9 PQO9:PQP9 QAK9:QAL9 QKG9:QKH9 QUC9:QUD9 RDY9:RDZ9 RNU9:RNV9 RXQ9:RXR9 SHM9:SHN9 SRI9:SRJ9 TBE9:TBF9 TLA9:TLB9 TUW9:TUX9 UES9:UET9 UOO9:UOP9 UYK9:UYL9 VIG9:VIH9 VSC9:VSD9 WBY9:WBZ9 WLU9:WLV9 WVQ9:WVR9 C65547:D65547 JE65547:JF65547 TA65547:TB65547 ACW65547:ACX65547 AMS65547:AMT65547 AWO65547:AWP65547 BGK65547:BGL65547 BQG65547:BQH65547 CAC65547:CAD65547 CJY65547:CJZ65547 CTU65547:CTV65547 DDQ65547:DDR65547 DNM65547:DNN65547 DXI65547:DXJ65547 EHE65547:EHF65547 ERA65547:ERB65547 FAW65547:FAX65547 FKS65547:FKT65547 FUO65547:FUP65547 GEK65547:GEL65547 GOG65547:GOH65547 GYC65547:GYD65547 HHY65547:HHZ65547 HRU65547:HRV65547 IBQ65547:IBR65547 ILM65547:ILN65547 IVI65547:IVJ65547 JFE65547:JFF65547 JPA65547:JPB65547 JYW65547:JYX65547 KIS65547:KIT65547 KSO65547:KSP65547 LCK65547:LCL65547 LMG65547:LMH65547 LWC65547:LWD65547 MFY65547:MFZ65547 MPU65547:MPV65547 MZQ65547:MZR65547 NJM65547:NJN65547 NTI65547:NTJ65547 ODE65547:ODF65547 ONA65547:ONB65547 OWW65547:OWX65547 PGS65547:PGT65547 PQO65547:PQP65547 QAK65547:QAL65547 QKG65547:QKH65547 QUC65547:QUD65547 RDY65547:RDZ65547 RNU65547:RNV65547 RXQ65547:RXR65547 SHM65547:SHN65547 SRI65547:SRJ65547 TBE65547:TBF65547 TLA65547:TLB65547 TUW65547:TUX65547 UES65547:UET65547 UOO65547:UOP65547 UYK65547:UYL65547 VIG65547:VIH65547 VSC65547:VSD65547 WBY65547:WBZ65547 WLU65547:WLV65547 WVQ65547:WVR65547 C131083:D131083 JE131083:JF131083 TA131083:TB131083 ACW131083:ACX131083 AMS131083:AMT131083 AWO131083:AWP131083 BGK131083:BGL131083 BQG131083:BQH131083 CAC131083:CAD131083 CJY131083:CJZ131083 CTU131083:CTV131083 DDQ131083:DDR131083 DNM131083:DNN131083 DXI131083:DXJ131083 EHE131083:EHF131083 ERA131083:ERB131083 FAW131083:FAX131083 FKS131083:FKT131083 FUO131083:FUP131083 GEK131083:GEL131083 GOG131083:GOH131083 GYC131083:GYD131083 HHY131083:HHZ131083 HRU131083:HRV131083 IBQ131083:IBR131083 ILM131083:ILN131083 IVI131083:IVJ131083 JFE131083:JFF131083 JPA131083:JPB131083 JYW131083:JYX131083 KIS131083:KIT131083 KSO131083:KSP131083 LCK131083:LCL131083 LMG131083:LMH131083 LWC131083:LWD131083 MFY131083:MFZ131083 MPU131083:MPV131083 MZQ131083:MZR131083 NJM131083:NJN131083 NTI131083:NTJ131083 ODE131083:ODF131083 ONA131083:ONB131083 OWW131083:OWX131083 PGS131083:PGT131083 PQO131083:PQP131083 QAK131083:QAL131083 QKG131083:QKH131083 QUC131083:QUD131083 RDY131083:RDZ131083 RNU131083:RNV131083 RXQ131083:RXR131083 SHM131083:SHN131083 SRI131083:SRJ131083 TBE131083:TBF131083 TLA131083:TLB131083 TUW131083:TUX131083 UES131083:UET131083 UOO131083:UOP131083 UYK131083:UYL131083 VIG131083:VIH131083 VSC131083:VSD131083 WBY131083:WBZ131083 WLU131083:WLV131083 WVQ131083:WVR131083 C196619:D196619 JE196619:JF196619 TA196619:TB196619 ACW196619:ACX196619 AMS196619:AMT196619 AWO196619:AWP196619 BGK196619:BGL196619 BQG196619:BQH196619 CAC196619:CAD196619 CJY196619:CJZ196619 CTU196619:CTV196619 DDQ196619:DDR196619 DNM196619:DNN196619 DXI196619:DXJ196619 EHE196619:EHF196619 ERA196619:ERB196619 FAW196619:FAX196619 FKS196619:FKT196619 FUO196619:FUP196619 GEK196619:GEL196619 GOG196619:GOH196619 GYC196619:GYD196619 HHY196619:HHZ196619 HRU196619:HRV196619 IBQ196619:IBR196619 ILM196619:ILN196619 IVI196619:IVJ196619 JFE196619:JFF196619 JPA196619:JPB196619 JYW196619:JYX196619 KIS196619:KIT196619 KSO196619:KSP196619 LCK196619:LCL196619 LMG196619:LMH196619 LWC196619:LWD196619 MFY196619:MFZ196619 MPU196619:MPV196619 MZQ196619:MZR196619 NJM196619:NJN196619 NTI196619:NTJ196619 ODE196619:ODF196619 ONA196619:ONB196619 OWW196619:OWX196619 PGS196619:PGT196619 PQO196619:PQP196619 QAK196619:QAL196619 QKG196619:QKH196619 QUC196619:QUD196619 RDY196619:RDZ196619 RNU196619:RNV196619 RXQ196619:RXR196619 SHM196619:SHN196619 SRI196619:SRJ196619 TBE196619:TBF196619 TLA196619:TLB196619 TUW196619:TUX196619 UES196619:UET196619 UOO196619:UOP196619 UYK196619:UYL196619 VIG196619:VIH196619 VSC196619:VSD196619 WBY196619:WBZ196619 WLU196619:WLV196619 WVQ196619:WVR196619 C262155:D262155 JE262155:JF262155 TA262155:TB262155 ACW262155:ACX262155 AMS262155:AMT262155 AWO262155:AWP262155 BGK262155:BGL262155 BQG262155:BQH262155 CAC262155:CAD262155 CJY262155:CJZ262155 CTU262155:CTV262155 DDQ262155:DDR262155 DNM262155:DNN262155 DXI262155:DXJ262155 EHE262155:EHF262155 ERA262155:ERB262155 FAW262155:FAX262155 FKS262155:FKT262155 FUO262155:FUP262155 GEK262155:GEL262155 GOG262155:GOH262155 GYC262155:GYD262155 HHY262155:HHZ262155 HRU262155:HRV262155 IBQ262155:IBR262155 ILM262155:ILN262155 IVI262155:IVJ262155 JFE262155:JFF262155 JPA262155:JPB262155 JYW262155:JYX262155 KIS262155:KIT262155 KSO262155:KSP262155 LCK262155:LCL262155 LMG262155:LMH262155 LWC262155:LWD262155 MFY262155:MFZ262155 MPU262155:MPV262155 MZQ262155:MZR262155 NJM262155:NJN262155 NTI262155:NTJ262155 ODE262155:ODF262155 ONA262155:ONB262155 OWW262155:OWX262155 PGS262155:PGT262155 PQO262155:PQP262155 QAK262155:QAL262155 QKG262155:QKH262155 QUC262155:QUD262155 RDY262155:RDZ262155 RNU262155:RNV262155 RXQ262155:RXR262155 SHM262155:SHN262155 SRI262155:SRJ262155 TBE262155:TBF262155 TLA262155:TLB262155 TUW262155:TUX262155 UES262155:UET262155 UOO262155:UOP262155 UYK262155:UYL262155 VIG262155:VIH262155 VSC262155:VSD262155 WBY262155:WBZ262155 WLU262155:WLV262155 WVQ262155:WVR262155 C327691:D327691 JE327691:JF327691 TA327691:TB327691 ACW327691:ACX327691 AMS327691:AMT327691 AWO327691:AWP327691 BGK327691:BGL327691 BQG327691:BQH327691 CAC327691:CAD327691 CJY327691:CJZ327691 CTU327691:CTV327691 DDQ327691:DDR327691 DNM327691:DNN327691 DXI327691:DXJ327691 EHE327691:EHF327691 ERA327691:ERB327691 FAW327691:FAX327691 FKS327691:FKT327691 FUO327691:FUP327691 GEK327691:GEL327691 GOG327691:GOH327691 GYC327691:GYD327691 HHY327691:HHZ327691 HRU327691:HRV327691 IBQ327691:IBR327691 ILM327691:ILN327691 IVI327691:IVJ327691 JFE327691:JFF327691 JPA327691:JPB327691 JYW327691:JYX327691 KIS327691:KIT327691 KSO327691:KSP327691 LCK327691:LCL327691 LMG327691:LMH327691 LWC327691:LWD327691 MFY327691:MFZ327691 MPU327691:MPV327691 MZQ327691:MZR327691 NJM327691:NJN327691 NTI327691:NTJ327691 ODE327691:ODF327691 ONA327691:ONB327691 OWW327691:OWX327691 PGS327691:PGT327691 PQO327691:PQP327691 QAK327691:QAL327691 QKG327691:QKH327691 QUC327691:QUD327691 RDY327691:RDZ327691 RNU327691:RNV327691 RXQ327691:RXR327691 SHM327691:SHN327691 SRI327691:SRJ327691 TBE327691:TBF327691 TLA327691:TLB327691 TUW327691:TUX327691 UES327691:UET327691 UOO327691:UOP327691 UYK327691:UYL327691 VIG327691:VIH327691 VSC327691:VSD327691 WBY327691:WBZ327691 WLU327691:WLV327691 WVQ327691:WVR327691 C393227:D393227 JE393227:JF393227 TA393227:TB393227 ACW393227:ACX393227 AMS393227:AMT393227 AWO393227:AWP393227 BGK393227:BGL393227 BQG393227:BQH393227 CAC393227:CAD393227 CJY393227:CJZ393227 CTU393227:CTV393227 DDQ393227:DDR393227 DNM393227:DNN393227 DXI393227:DXJ393227 EHE393227:EHF393227 ERA393227:ERB393227 FAW393227:FAX393227 FKS393227:FKT393227 FUO393227:FUP393227 GEK393227:GEL393227 GOG393227:GOH393227 GYC393227:GYD393227 HHY393227:HHZ393227 HRU393227:HRV393227 IBQ393227:IBR393227 ILM393227:ILN393227 IVI393227:IVJ393227 JFE393227:JFF393227 JPA393227:JPB393227 JYW393227:JYX393227 KIS393227:KIT393227 KSO393227:KSP393227 LCK393227:LCL393227 LMG393227:LMH393227 LWC393227:LWD393227 MFY393227:MFZ393227 MPU393227:MPV393227 MZQ393227:MZR393227 NJM393227:NJN393227 NTI393227:NTJ393227 ODE393227:ODF393227 ONA393227:ONB393227 OWW393227:OWX393227 PGS393227:PGT393227 PQO393227:PQP393227 QAK393227:QAL393227 QKG393227:QKH393227 QUC393227:QUD393227 RDY393227:RDZ393227 RNU393227:RNV393227 RXQ393227:RXR393227 SHM393227:SHN393227 SRI393227:SRJ393227 TBE393227:TBF393227 TLA393227:TLB393227 TUW393227:TUX393227 UES393227:UET393227 UOO393227:UOP393227 UYK393227:UYL393227 VIG393227:VIH393227 VSC393227:VSD393227 WBY393227:WBZ393227 WLU393227:WLV393227 WVQ393227:WVR393227 C458763:D458763 JE458763:JF458763 TA458763:TB458763 ACW458763:ACX458763 AMS458763:AMT458763 AWO458763:AWP458763 BGK458763:BGL458763 BQG458763:BQH458763 CAC458763:CAD458763 CJY458763:CJZ458763 CTU458763:CTV458763 DDQ458763:DDR458763 DNM458763:DNN458763 DXI458763:DXJ458763 EHE458763:EHF458763 ERA458763:ERB458763 FAW458763:FAX458763 FKS458763:FKT458763 FUO458763:FUP458763 GEK458763:GEL458763 GOG458763:GOH458763 GYC458763:GYD458763 HHY458763:HHZ458763 HRU458763:HRV458763 IBQ458763:IBR458763 ILM458763:ILN458763 IVI458763:IVJ458763 JFE458763:JFF458763 JPA458763:JPB458763 JYW458763:JYX458763 KIS458763:KIT458763 KSO458763:KSP458763 LCK458763:LCL458763 LMG458763:LMH458763 LWC458763:LWD458763 MFY458763:MFZ458763 MPU458763:MPV458763 MZQ458763:MZR458763 NJM458763:NJN458763 NTI458763:NTJ458763 ODE458763:ODF458763 ONA458763:ONB458763 OWW458763:OWX458763 PGS458763:PGT458763 PQO458763:PQP458763 QAK458763:QAL458763 QKG458763:QKH458763 QUC458763:QUD458763 RDY458763:RDZ458763 RNU458763:RNV458763 RXQ458763:RXR458763 SHM458763:SHN458763 SRI458763:SRJ458763 TBE458763:TBF458763 TLA458763:TLB458763 TUW458763:TUX458763 UES458763:UET458763 UOO458763:UOP458763 UYK458763:UYL458763 VIG458763:VIH458763 VSC458763:VSD458763 WBY458763:WBZ458763 WLU458763:WLV458763 WVQ458763:WVR458763 C524299:D524299 JE524299:JF524299 TA524299:TB524299 ACW524299:ACX524299 AMS524299:AMT524299 AWO524299:AWP524299 BGK524299:BGL524299 BQG524299:BQH524299 CAC524299:CAD524299 CJY524299:CJZ524299 CTU524299:CTV524299 DDQ524299:DDR524299 DNM524299:DNN524299 DXI524299:DXJ524299 EHE524299:EHF524299 ERA524299:ERB524299 FAW524299:FAX524299 FKS524299:FKT524299 FUO524299:FUP524299 GEK524299:GEL524299 GOG524299:GOH524299 GYC524299:GYD524299 HHY524299:HHZ524299 HRU524299:HRV524299 IBQ524299:IBR524299 ILM524299:ILN524299 IVI524299:IVJ524299 JFE524299:JFF524299 JPA524299:JPB524299 JYW524299:JYX524299 KIS524299:KIT524299 KSO524299:KSP524299 LCK524299:LCL524299 LMG524299:LMH524299 LWC524299:LWD524299 MFY524299:MFZ524299 MPU524299:MPV524299 MZQ524299:MZR524299 NJM524299:NJN524299 NTI524299:NTJ524299 ODE524299:ODF524299 ONA524299:ONB524299 OWW524299:OWX524299 PGS524299:PGT524299 PQO524299:PQP524299 QAK524299:QAL524299 QKG524299:QKH524299 QUC524299:QUD524299 RDY524299:RDZ524299 RNU524299:RNV524299 RXQ524299:RXR524299 SHM524299:SHN524299 SRI524299:SRJ524299 TBE524299:TBF524299 TLA524299:TLB524299 TUW524299:TUX524299 UES524299:UET524299 UOO524299:UOP524299 UYK524299:UYL524299 VIG524299:VIH524299 VSC524299:VSD524299 WBY524299:WBZ524299 WLU524299:WLV524299 WVQ524299:WVR524299 C589835:D589835 JE589835:JF589835 TA589835:TB589835 ACW589835:ACX589835 AMS589835:AMT589835 AWO589835:AWP589835 BGK589835:BGL589835 BQG589835:BQH589835 CAC589835:CAD589835 CJY589835:CJZ589835 CTU589835:CTV589835 DDQ589835:DDR589835 DNM589835:DNN589835 DXI589835:DXJ589835 EHE589835:EHF589835 ERA589835:ERB589835 FAW589835:FAX589835 FKS589835:FKT589835 FUO589835:FUP589835 GEK589835:GEL589835 GOG589835:GOH589835 GYC589835:GYD589835 HHY589835:HHZ589835 HRU589835:HRV589835 IBQ589835:IBR589835 ILM589835:ILN589835 IVI589835:IVJ589835 JFE589835:JFF589835 JPA589835:JPB589835 JYW589835:JYX589835 KIS589835:KIT589835 KSO589835:KSP589835 LCK589835:LCL589835 LMG589835:LMH589835 LWC589835:LWD589835 MFY589835:MFZ589835 MPU589835:MPV589835 MZQ589835:MZR589835 NJM589835:NJN589835 NTI589835:NTJ589835 ODE589835:ODF589835 ONA589835:ONB589835 OWW589835:OWX589835 PGS589835:PGT589835 PQO589835:PQP589835 QAK589835:QAL589835 QKG589835:QKH589835 QUC589835:QUD589835 RDY589835:RDZ589835 RNU589835:RNV589835 RXQ589835:RXR589835 SHM589835:SHN589835 SRI589835:SRJ589835 TBE589835:TBF589835 TLA589835:TLB589835 TUW589835:TUX589835 UES589835:UET589835 UOO589835:UOP589835 UYK589835:UYL589835 VIG589835:VIH589835 VSC589835:VSD589835 WBY589835:WBZ589835 WLU589835:WLV589835 WVQ589835:WVR589835 C655371:D655371 JE655371:JF655371 TA655371:TB655371 ACW655371:ACX655371 AMS655371:AMT655371 AWO655371:AWP655371 BGK655371:BGL655371 BQG655371:BQH655371 CAC655371:CAD655371 CJY655371:CJZ655371 CTU655371:CTV655371 DDQ655371:DDR655371 DNM655371:DNN655371 DXI655371:DXJ655371 EHE655371:EHF655371 ERA655371:ERB655371 FAW655371:FAX655371 FKS655371:FKT655371 FUO655371:FUP655371 GEK655371:GEL655371 GOG655371:GOH655371 GYC655371:GYD655371 HHY655371:HHZ655371 HRU655371:HRV655371 IBQ655371:IBR655371 ILM655371:ILN655371 IVI655371:IVJ655371 JFE655371:JFF655371 JPA655371:JPB655371 JYW655371:JYX655371 KIS655371:KIT655371 KSO655371:KSP655371 LCK655371:LCL655371 LMG655371:LMH655371 LWC655371:LWD655371 MFY655371:MFZ655371 MPU655371:MPV655371 MZQ655371:MZR655371 NJM655371:NJN655371 NTI655371:NTJ655371 ODE655371:ODF655371 ONA655371:ONB655371 OWW655371:OWX655371 PGS655371:PGT655371 PQO655371:PQP655371 QAK655371:QAL655371 QKG655371:QKH655371 QUC655371:QUD655371 RDY655371:RDZ655371 RNU655371:RNV655371 RXQ655371:RXR655371 SHM655371:SHN655371 SRI655371:SRJ655371 TBE655371:TBF655371 TLA655371:TLB655371 TUW655371:TUX655371 UES655371:UET655371 UOO655371:UOP655371 UYK655371:UYL655371 VIG655371:VIH655371 VSC655371:VSD655371 WBY655371:WBZ655371 WLU655371:WLV655371 WVQ655371:WVR655371 C720907:D720907 JE720907:JF720907 TA720907:TB720907 ACW720907:ACX720907 AMS720907:AMT720907 AWO720907:AWP720907 BGK720907:BGL720907 BQG720907:BQH720907 CAC720907:CAD720907 CJY720907:CJZ720907 CTU720907:CTV720907 DDQ720907:DDR720907 DNM720907:DNN720907 DXI720907:DXJ720907 EHE720907:EHF720907 ERA720907:ERB720907 FAW720907:FAX720907 FKS720907:FKT720907 FUO720907:FUP720907 GEK720907:GEL720907 GOG720907:GOH720907 GYC720907:GYD720907 HHY720907:HHZ720907 HRU720907:HRV720907 IBQ720907:IBR720907 ILM720907:ILN720907 IVI720907:IVJ720907 JFE720907:JFF720907 JPA720907:JPB720907 JYW720907:JYX720907 KIS720907:KIT720907 KSO720907:KSP720907 LCK720907:LCL720907 LMG720907:LMH720907 LWC720907:LWD720907 MFY720907:MFZ720907 MPU720907:MPV720907 MZQ720907:MZR720907 NJM720907:NJN720907 NTI720907:NTJ720907 ODE720907:ODF720907 ONA720907:ONB720907 OWW720907:OWX720907 PGS720907:PGT720907 PQO720907:PQP720907 QAK720907:QAL720907 QKG720907:QKH720907 QUC720907:QUD720907 RDY720907:RDZ720907 RNU720907:RNV720907 RXQ720907:RXR720907 SHM720907:SHN720907 SRI720907:SRJ720907 TBE720907:TBF720907 TLA720907:TLB720907 TUW720907:TUX720907 UES720907:UET720907 UOO720907:UOP720907 UYK720907:UYL720907 VIG720907:VIH720907 VSC720907:VSD720907 WBY720907:WBZ720907 WLU720907:WLV720907 WVQ720907:WVR720907 C786443:D786443 JE786443:JF786443 TA786443:TB786443 ACW786443:ACX786443 AMS786443:AMT786443 AWO786443:AWP786443 BGK786443:BGL786443 BQG786443:BQH786443 CAC786443:CAD786443 CJY786443:CJZ786443 CTU786443:CTV786443 DDQ786443:DDR786443 DNM786443:DNN786443 DXI786443:DXJ786443 EHE786443:EHF786443 ERA786443:ERB786443 FAW786443:FAX786443 FKS786443:FKT786443 FUO786443:FUP786443 GEK786443:GEL786443 GOG786443:GOH786443 GYC786443:GYD786443 HHY786443:HHZ786443 HRU786443:HRV786443 IBQ786443:IBR786443 ILM786443:ILN786443 IVI786443:IVJ786443 JFE786443:JFF786443 JPA786443:JPB786443 JYW786443:JYX786443 KIS786443:KIT786443 KSO786443:KSP786443 LCK786443:LCL786443 LMG786443:LMH786443 LWC786443:LWD786443 MFY786443:MFZ786443 MPU786443:MPV786443 MZQ786443:MZR786443 NJM786443:NJN786443 NTI786443:NTJ786443 ODE786443:ODF786443 ONA786443:ONB786443 OWW786443:OWX786443 PGS786443:PGT786443 PQO786443:PQP786443 QAK786443:QAL786443 QKG786443:QKH786443 QUC786443:QUD786443 RDY786443:RDZ786443 RNU786443:RNV786443 RXQ786443:RXR786443 SHM786443:SHN786443 SRI786443:SRJ786443 TBE786443:TBF786443 TLA786443:TLB786443 TUW786443:TUX786443 UES786443:UET786443 UOO786443:UOP786443 UYK786443:UYL786443 VIG786443:VIH786443 VSC786443:VSD786443 WBY786443:WBZ786443 WLU786443:WLV786443 WVQ786443:WVR786443 C851979:D851979 JE851979:JF851979 TA851979:TB851979 ACW851979:ACX851979 AMS851979:AMT851979 AWO851979:AWP851979 BGK851979:BGL851979 BQG851979:BQH851979 CAC851979:CAD851979 CJY851979:CJZ851979 CTU851979:CTV851979 DDQ851979:DDR851979 DNM851979:DNN851979 DXI851979:DXJ851979 EHE851979:EHF851979 ERA851979:ERB851979 FAW851979:FAX851979 FKS851979:FKT851979 FUO851979:FUP851979 GEK851979:GEL851979 GOG851979:GOH851979 GYC851979:GYD851979 HHY851979:HHZ851979 HRU851979:HRV851979 IBQ851979:IBR851979 ILM851979:ILN851979 IVI851979:IVJ851979 JFE851979:JFF851979 JPA851979:JPB851979 JYW851979:JYX851979 KIS851979:KIT851979 KSO851979:KSP851979 LCK851979:LCL851979 LMG851979:LMH851979 LWC851979:LWD851979 MFY851979:MFZ851979 MPU851979:MPV851979 MZQ851979:MZR851979 NJM851979:NJN851979 NTI851979:NTJ851979 ODE851979:ODF851979 ONA851979:ONB851979 OWW851979:OWX851979 PGS851979:PGT851979 PQO851979:PQP851979 QAK851979:QAL851979 QKG851979:QKH851979 QUC851979:QUD851979 RDY851979:RDZ851979 RNU851979:RNV851979 RXQ851979:RXR851979 SHM851979:SHN851979 SRI851979:SRJ851979 TBE851979:TBF851979 TLA851979:TLB851979 TUW851979:TUX851979 UES851979:UET851979 UOO851979:UOP851979 UYK851979:UYL851979 VIG851979:VIH851979 VSC851979:VSD851979 WBY851979:WBZ851979 WLU851979:WLV851979 WVQ851979:WVR851979 C917515:D917515 JE917515:JF917515 TA917515:TB917515 ACW917515:ACX917515 AMS917515:AMT917515 AWO917515:AWP917515 BGK917515:BGL917515 BQG917515:BQH917515 CAC917515:CAD917515 CJY917515:CJZ917515 CTU917515:CTV917515 DDQ917515:DDR917515 DNM917515:DNN917515 DXI917515:DXJ917515 EHE917515:EHF917515 ERA917515:ERB917515 FAW917515:FAX917515 FKS917515:FKT917515 FUO917515:FUP917515 GEK917515:GEL917515 GOG917515:GOH917515 GYC917515:GYD917515 HHY917515:HHZ917515 HRU917515:HRV917515 IBQ917515:IBR917515 ILM917515:ILN917515 IVI917515:IVJ917515 JFE917515:JFF917515 JPA917515:JPB917515 JYW917515:JYX917515 KIS917515:KIT917515 KSO917515:KSP917515 LCK917515:LCL917515 LMG917515:LMH917515 LWC917515:LWD917515 MFY917515:MFZ917515 MPU917515:MPV917515 MZQ917515:MZR917515 NJM917515:NJN917515 NTI917515:NTJ917515 ODE917515:ODF917515 ONA917515:ONB917515 OWW917515:OWX917515 PGS917515:PGT917515 PQO917515:PQP917515 QAK917515:QAL917515 QKG917515:QKH917515 QUC917515:QUD917515 RDY917515:RDZ917515 RNU917515:RNV917515 RXQ917515:RXR917515 SHM917515:SHN917515 SRI917515:SRJ917515 TBE917515:TBF917515 TLA917515:TLB917515 TUW917515:TUX917515 UES917515:UET917515 UOO917515:UOP917515 UYK917515:UYL917515 VIG917515:VIH917515 VSC917515:VSD917515 WBY917515:WBZ917515 WLU917515:WLV917515 WVQ917515:WVR917515 C983051:D983051 JE983051:JF983051 TA983051:TB983051 ACW983051:ACX983051 AMS983051:AMT983051 AWO983051:AWP983051 BGK983051:BGL983051 BQG983051:BQH983051 CAC983051:CAD983051 CJY983051:CJZ983051 CTU983051:CTV983051 DDQ983051:DDR983051 DNM983051:DNN983051 DXI983051:DXJ983051 EHE983051:EHF983051 ERA983051:ERB983051 FAW983051:FAX983051 FKS983051:FKT983051 FUO983051:FUP983051 GEK983051:GEL983051 GOG983051:GOH983051 GYC983051:GYD983051 HHY983051:HHZ983051 HRU983051:HRV983051 IBQ983051:IBR983051 ILM983051:ILN983051 IVI983051:IVJ983051 JFE983051:JFF983051 JPA983051:JPB983051 JYW983051:JYX983051 KIS983051:KIT983051 KSO983051:KSP983051 LCK983051:LCL983051 LMG983051:LMH983051 LWC983051:LWD983051 MFY983051:MFZ983051 MPU983051:MPV983051 MZQ983051:MZR983051 NJM983051:NJN983051 NTI983051:NTJ983051 ODE983051:ODF983051 ONA983051:ONB983051 OWW983051:OWX983051 PGS983051:PGT983051 PQO983051:PQP983051 QAK983051:QAL983051 QKG983051:QKH983051 QUC983051:QUD983051 RDY983051:RDZ983051 RNU983051:RNV983051 RXQ983051:RXR983051 SHM983051:SHN983051 SRI983051:SRJ983051 TBE983051:TBF983051 TLA983051:TLB983051 TUW983051:TUX983051 UES983051:UET983051 UOO983051:UOP983051 UYK983051:UYL983051 VIG983051:VIH983051 VSC983051:VSD983051 WBY983051:WBZ983051 WLU983051:WLV983051" xr:uid="{413861FA-7046-4D34-BE04-1813F2D5E007}">
      <formula1>締め日リスト</formula1>
    </dataValidation>
    <dataValidation imeMode="off" allowBlank="1" showInputMessage="1" showErrorMessage="1" sqref="K33:O63 JE7:JF8 TA7:TB8 ACW7:ACX8 AMS7:AMT8 AWO7:AWP8 BGK7:BGL8 BQG7:BQH8 CAC7:CAD8 CJY7:CJZ8 CTU7:CTV8 DDQ7:DDR8 DNM7:DNN8 DXI7:DXJ8 EHE7:EHF8 ERA7:ERB8 FAW7:FAX8 FKS7:FKT8 FUO7:FUP8 GEK7:GEL8 GOG7:GOH8 GYC7:GYD8 HHY7:HHZ8 HRU7:HRV8 IBQ7:IBR8 ILM7:ILN8 IVI7:IVJ8 JFE7:JFF8 JPA7:JPB8 JYW7:JYX8 KIS7:KIT8 KSO7:KSP8 LCK7:LCL8 LMG7:LMH8 LWC7:LWD8 MFY7:MFZ8 MPU7:MPV8 MZQ7:MZR8 NJM7:NJN8 NTI7:NTJ8 ODE7:ODF8 ONA7:ONB8 OWW7:OWX8 PGS7:PGT8 PQO7:PQP8 QAK7:QAL8 QKG7:QKH8 QUC7:QUD8 RDY7:RDZ8 RNU7:RNV8 RXQ7:RXR8 SHM7:SHN8 SRI7:SRJ8 TBE7:TBF8 TLA7:TLB8 TUW7:TUX8 UES7:UET8 UOO7:UOP8 UYK7:UYL8 VIG7:VIH8 VSC7:VSD8 WBY7:WBZ8 WLU7:WLV8 WVQ7:WVR8 C65545:D65546 JE65545:JF65546 TA65545:TB65546 ACW65545:ACX65546 AMS65545:AMT65546 AWO65545:AWP65546 BGK65545:BGL65546 BQG65545:BQH65546 CAC65545:CAD65546 CJY65545:CJZ65546 CTU65545:CTV65546 DDQ65545:DDR65546 DNM65545:DNN65546 DXI65545:DXJ65546 EHE65545:EHF65546 ERA65545:ERB65546 FAW65545:FAX65546 FKS65545:FKT65546 FUO65545:FUP65546 GEK65545:GEL65546 GOG65545:GOH65546 GYC65545:GYD65546 HHY65545:HHZ65546 HRU65545:HRV65546 IBQ65545:IBR65546 ILM65545:ILN65546 IVI65545:IVJ65546 JFE65545:JFF65546 JPA65545:JPB65546 JYW65545:JYX65546 KIS65545:KIT65546 KSO65545:KSP65546 LCK65545:LCL65546 LMG65545:LMH65546 LWC65545:LWD65546 MFY65545:MFZ65546 MPU65545:MPV65546 MZQ65545:MZR65546 NJM65545:NJN65546 NTI65545:NTJ65546 ODE65545:ODF65546 ONA65545:ONB65546 OWW65545:OWX65546 PGS65545:PGT65546 PQO65545:PQP65546 QAK65545:QAL65546 QKG65545:QKH65546 QUC65545:QUD65546 RDY65545:RDZ65546 RNU65545:RNV65546 RXQ65545:RXR65546 SHM65545:SHN65546 SRI65545:SRJ65546 TBE65545:TBF65546 TLA65545:TLB65546 TUW65545:TUX65546 UES65545:UET65546 UOO65545:UOP65546 UYK65545:UYL65546 VIG65545:VIH65546 VSC65545:VSD65546 WBY65545:WBZ65546 WLU65545:WLV65546 WVQ65545:WVR65546 C131081:D131082 JE131081:JF131082 TA131081:TB131082 ACW131081:ACX131082 AMS131081:AMT131082 AWO131081:AWP131082 BGK131081:BGL131082 BQG131081:BQH131082 CAC131081:CAD131082 CJY131081:CJZ131082 CTU131081:CTV131082 DDQ131081:DDR131082 DNM131081:DNN131082 DXI131081:DXJ131082 EHE131081:EHF131082 ERA131081:ERB131082 FAW131081:FAX131082 FKS131081:FKT131082 FUO131081:FUP131082 GEK131081:GEL131082 GOG131081:GOH131082 GYC131081:GYD131082 HHY131081:HHZ131082 HRU131081:HRV131082 IBQ131081:IBR131082 ILM131081:ILN131082 IVI131081:IVJ131082 JFE131081:JFF131082 JPA131081:JPB131082 JYW131081:JYX131082 KIS131081:KIT131082 KSO131081:KSP131082 LCK131081:LCL131082 LMG131081:LMH131082 LWC131081:LWD131082 MFY131081:MFZ131082 MPU131081:MPV131082 MZQ131081:MZR131082 NJM131081:NJN131082 NTI131081:NTJ131082 ODE131081:ODF131082 ONA131081:ONB131082 OWW131081:OWX131082 PGS131081:PGT131082 PQO131081:PQP131082 QAK131081:QAL131082 QKG131081:QKH131082 QUC131081:QUD131082 RDY131081:RDZ131082 RNU131081:RNV131082 RXQ131081:RXR131082 SHM131081:SHN131082 SRI131081:SRJ131082 TBE131081:TBF131082 TLA131081:TLB131082 TUW131081:TUX131082 UES131081:UET131082 UOO131081:UOP131082 UYK131081:UYL131082 VIG131081:VIH131082 VSC131081:VSD131082 WBY131081:WBZ131082 WLU131081:WLV131082 WVQ131081:WVR131082 C196617:D196618 JE196617:JF196618 TA196617:TB196618 ACW196617:ACX196618 AMS196617:AMT196618 AWO196617:AWP196618 BGK196617:BGL196618 BQG196617:BQH196618 CAC196617:CAD196618 CJY196617:CJZ196618 CTU196617:CTV196618 DDQ196617:DDR196618 DNM196617:DNN196618 DXI196617:DXJ196618 EHE196617:EHF196618 ERA196617:ERB196618 FAW196617:FAX196618 FKS196617:FKT196618 FUO196617:FUP196618 GEK196617:GEL196618 GOG196617:GOH196618 GYC196617:GYD196618 HHY196617:HHZ196618 HRU196617:HRV196618 IBQ196617:IBR196618 ILM196617:ILN196618 IVI196617:IVJ196618 JFE196617:JFF196618 JPA196617:JPB196618 JYW196617:JYX196618 KIS196617:KIT196618 KSO196617:KSP196618 LCK196617:LCL196618 LMG196617:LMH196618 LWC196617:LWD196618 MFY196617:MFZ196618 MPU196617:MPV196618 MZQ196617:MZR196618 NJM196617:NJN196618 NTI196617:NTJ196618 ODE196617:ODF196618 ONA196617:ONB196618 OWW196617:OWX196618 PGS196617:PGT196618 PQO196617:PQP196618 QAK196617:QAL196618 QKG196617:QKH196618 QUC196617:QUD196618 RDY196617:RDZ196618 RNU196617:RNV196618 RXQ196617:RXR196618 SHM196617:SHN196618 SRI196617:SRJ196618 TBE196617:TBF196618 TLA196617:TLB196618 TUW196617:TUX196618 UES196617:UET196618 UOO196617:UOP196618 UYK196617:UYL196618 VIG196617:VIH196618 VSC196617:VSD196618 WBY196617:WBZ196618 WLU196617:WLV196618 WVQ196617:WVR196618 C262153:D262154 JE262153:JF262154 TA262153:TB262154 ACW262153:ACX262154 AMS262153:AMT262154 AWO262153:AWP262154 BGK262153:BGL262154 BQG262153:BQH262154 CAC262153:CAD262154 CJY262153:CJZ262154 CTU262153:CTV262154 DDQ262153:DDR262154 DNM262153:DNN262154 DXI262153:DXJ262154 EHE262153:EHF262154 ERA262153:ERB262154 FAW262153:FAX262154 FKS262153:FKT262154 FUO262153:FUP262154 GEK262153:GEL262154 GOG262153:GOH262154 GYC262153:GYD262154 HHY262153:HHZ262154 HRU262153:HRV262154 IBQ262153:IBR262154 ILM262153:ILN262154 IVI262153:IVJ262154 JFE262153:JFF262154 JPA262153:JPB262154 JYW262153:JYX262154 KIS262153:KIT262154 KSO262153:KSP262154 LCK262153:LCL262154 LMG262153:LMH262154 LWC262153:LWD262154 MFY262153:MFZ262154 MPU262153:MPV262154 MZQ262153:MZR262154 NJM262153:NJN262154 NTI262153:NTJ262154 ODE262153:ODF262154 ONA262153:ONB262154 OWW262153:OWX262154 PGS262153:PGT262154 PQO262153:PQP262154 QAK262153:QAL262154 QKG262153:QKH262154 QUC262153:QUD262154 RDY262153:RDZ262154 RNU262153:RNV262154 RXQ262153:RXR262154 SHM262153:SHN262154 SRI262153:SRJ262154 TBE262153:TBF262154 TLA262153:TLB262154 TUW262153:TUX262154 UES262153:UET262154 UOO262153:UOP262154 UYK262153:UYL262154 VIG262153:VIH262154 VSC262153:VSD262154 WBY262153:WBZ262154 WLU262153:WLV262154 WVQ262153:WVR262154 C327689:D327690 JE327689:JF327690 TA327689:TB327690 ACW327689:ACX327690 AMS327689:AMT327690 AWO327689:AWP327690 BGK327689:BGL327690 BQG327689:BQH327690 CAC327689:CAD327690 CJY327689:CJZ327690 CTU327689:CTV327690 DDQ327689:DDR327690 DNM327689:DNN327690 DXI327689:DXJ327690 EHE327689:EHF327690 ERA327689:ERB327690 FAW327689:FAX327690 FKS327689:FKT327690 FUO327689:FUP327690 GEK327689:GEL327690 GOG327689:GOH327690 GYC327689:GYD327690 HHY327689:HHZ327690 HRU327689:HRV327690 IBQ327689:IBR327690 ILM327689:ILN327690 IVI327689:IVJ327690 JFE327689:JFF327690 JPA327689:JPB327690 JYW327689:JYX327690 KIS327689:KIT327690 KSO327689:KSP327690 LCK327689:LCL327690 LMG327689:LMH327690 LWC327689:LWD327690 MFY327689:MFZ327690 MPU327689:MPV327690 MZQ327689:MZR327690 NJM327689:NJN327690 NTI327689:NTJ327690 ODE327689:ODF327690 ONA327689:ONB327690 OWW327689:OWX327690 PGS327689:PGT327690 PQO327689:PQP327690 QAK327689:QAL327690 QKG327689:QKH327690 QUC327689:QUD327690 RDY327689:RDZ327690 RNU327689:RNV327690 RXQ327689:RXR327690 SHM327689:SHN327690 SRI327689:SRJ327690 TBE327689:TBF327690 TLA327689:TLB327690 TUW327689:TUX327690 UES327689:UET327690 UOO327689:UOP327690 UYK327689:UYL327690 VIG327689:VIH327690 VSC327689:VSD327690 WBY327689:WBZ327690 WLU327689:WLV327690 WVQ327689:WVR327690 C393225:D393226 JE393225:JF393226 TA393225:TB393226 ACW393225:ACX393226 AMS393225:AMT393226 AWO393225:AWP393226 BGK393225:BGL393226 BQG393225:BQH393226 CAC393225:CAD393226 CJY393225:CJZ393226 CTU393225:CTV393226 DDQ393225:DDR393226 DNM393225:DNN393226 DXI393225:DXJ393226 EHE393225:EHF393226 ERA393225:ERB393226 FAW393225:FAX393226 FKS393225:FKT393226 FUO393225:FUP393226 GEK393225:GEL393226 GOG393225:GOH393226 GYC393225:GYD393226 HHY393225:HHZ393226 HRU393225:HRV393226 IBQ393225:IBR393226 ILM393225:ILN393226 IVI393225:IVJ393226 JFE393225:JFF393226 JPA393225:JPB393226 JYW393225:JYX393226 KIS393225:KIT393226 KSO393225:KSP393226 LCK393225:LCL393226 LMG393225:LMH393226 LWC393225:LWD393226 MFY393225:MFZ393226 MPU393225:MPV393226 MZQ393225:MZR393226 NJM393225:NJN393226 NTI393225:NTJ393226 ODE393225:ODF393226 ONA393225:ONB393226 OWW393225:OWX393226 PGS393225:PGT393226 PQO393225:PQP393226 QAK393225:QAL393226 QKG393225:QKH393226 QUC393225:QUD393226 RDY393225:RDZ393226 RNU393225:RNV393226 RXQ393225:RXR393226 SHM393225:SHN393226 SRI393225:SRJ393226 TBE393225:TBF393226 TLA393225:TLB393226 TUW393225:TUX393226 UES393225:UET393226 UOO393225:UOP393226 UYK393225:UYL393226 VIG393225:VIH393226 VSC393225:VSD393226 WBY393225:WBZ393226 WLU393225:WLV393226 WVQ393225:WVR393226 C458761:D458762 JE458761:JF458762 TA458761:TB458762 ACW458761:ACX458762 AMS458761:AMT458762 AWO458761:AWP458762 BGK458761:BGL458762 BQG458761:BQH458762 CAC458761:CAD458762 CJY458761:CJZ458762 CTU458761:CTV458762 DDQ458761:DDR458762 DNM458761:DNN458762 DXI458761:DXJ458762 EHE458761:EHF458762 ERA458761:ERB458762 FAW458761:FAX458762 FKS458761:FKT458762 FUO458761:FUP458762 GEK458761:GEL458762 GOG458761:GOH458762 GYC458761:GYD458762 HHY458761:HHZ458762 HRU458761:HRV458762 IBQ458761:IBR458762 ILM458761:ILN458762 IVI458761:IVJ458762 JFE458761:JFF458762 JPA458761:JPB458762 JYW458761:JYX458762 KIS458761:KIT458762 KSO458761:KSP458762 LCK458761:LCL458762 LMG458761:LMH458762 LWC458761:LWD458762 MFY458761:MFZ458762 MPU458761:MPV458762 MZQ458761:MZR458762 NJM458761:NJN458762 NTI458761:NTJ458762 ODE458761:ODF458762 ONA458761:ONB458762 OWW458761:OWX458762 PGS458761:PGT458762 PQO458761:PQP458762 QAK458761:QAL458762 QKG458761:QKH458762 QUC458761:QUD458762 RDY458761:RDZ458762 RNU458761:RNV458762 RXQ458761:RXR458762 SHM458761:SHN458762 SRI458761:SRJ458762 TBE458761:TBF458762 TLA458761:TLB458762 TUW458761:TUX458762 UES458761:UET458762 UOO458761:UOP458762 UYK458761:UYL458762 VIG458761:VIH458762 VSC458761:VSD458762 WBY458761:WBZ458762 WLU458761:WLV458762 WVQ458761:WVR458762 C524297:D524298 JE524297:JF524298 TA524297:TB524298 ACW524297:ACX524298 AMS524297:AMT524298 AWO524297:AWP524298 BGK524297:BGL524298 BQG524297:BQH524298 CAC524297:CAD524298 CJY524297:CJZ524298 CTU524297:CTV524298 DDQ524297:DDR524298 DNM524297:DNN524298 DXI524297:DXJ524298 EHE524297:EHF524298 ERA524297:ERB524298 FAW524297:FAX524298 FKS524297:FKT524298 FUO524297:FUP524298 GEK524297:GEL524298 GOG524297:GOH524298 GYC524297:GYD524298 HHY524297:HHZ524298 HRU524297:HRV524298 IBQ524297:IBR524298 ILM524297:ILN524298 IVI524297:IVJ524298 JFE524297:JFF524298 JPA524297:JPB524298 JYW524297:JYX524298 KIS524297:KIT524298 KSO524297:KSP524298 LCK524297:LCL524298 LMG524297:LMH524298 LWC524297:LWD524298 MFY524297:MFZ524298 MPU524297:MPV524298 MZQ524297:MZR524298 NJM524297:NJN524298 NTI524297:NTJ524298 ODE524297:ODF524298 ONA524297:ONB524298 OWW524297:OWX524298 PGS524297:PGT524298 PQO524297:PQP524298 QAK524297:QAL524298 QKG524297:QKH524298 QUC524297:QUD524298 RDY524297:RDZ524298 RNU524297:RNV524298 RXQ524297:RXR524298 SHM524297:SHN524298 SRI524297:SRJ524298 TBE524297:TBF524298 TLA524297:TLB524298 TUW524297:TUX524298 UES524297:UET524298 UOO524297:UOP524298 UYK524297:UYL524298 VIG524297:VIH524298 VSC524297:VSD524298 WBY524297:WBZ524298 WLU524297:WLV524298 WVQ524297:WVR524298 C589833:D589834 JE589833:JF589834 TA589833:TB589834 ACW589833:ACX589834 AMS589833:AMT589834 AWO589833:AWP589834 BGK589833:BGL589834 BQG589833:BQH589834 CAC589833:CAD589834 CJY589833:CJZ589834 CTU589833:CTV589834 DDQ589833:DDR589834 DNM589833:DNN589834 DXI589833:DXJ589834 EHE589833:EHF589834 ERA589833:ERB589834 FAW589833:FAX589834 FKS589833:FKT589834 FUO589833:FUP589834 GEK589833:GEL589834 GOG589833:GOH589834 GYC589833:GYD589834 HHY589833:HHZ589834 HRU589833:HRV589834 IBQ589833:IBR589834 ILM589833:ILN589834 IVI589833:IVJ589834 JFE589833:JFF589834 JPA589833:JPB589834 JYW589833:JYX589834 KIS589833:KIT589834 KSO589833:KSP589834 LCK589833:LCL589834 LMG589833:LMH589834 LWC589833:LWD589834 MFY589833:MFZ589834 MPU589833:MPV589834 MZQ589833:MZR589834 NJM589833:NJN589834 NTI589833:NTJ589834 ODE589833:ODF589834 ONA589833:ONB589834 OWW589833:OWX589834 PGS589833:PGT589834 PQO589833:PQP589834 QAK589833:QAL589834 QKG589833:QKH589834 QUC589833:QUD589834 RDY589833:RDZ589834 RNU589833:RNV589834 RXQ589833:RXR589834 SHM589833:SHN589834 SRI589833:SRJ589834 TBE589833:TBF589834 TLA589833:TLB589834 TUW589833:TUX589834 UES589833:UET589834 UOO589833:UOP589834 UYK589833:UYL589834 VIG589833:VIH589834 VSC589833:VSD589834 WBY589833:WBZ589834 WLU589833:WLV589834 WVQ589833:WVR589834 C655369:D655370 JE655369:JF655370 TA655369:TB655370 ACW655369:ACX655370 AMS655369:AMT655370 AWO655369:AWP655370 BGK655369:BGL655370 BQG655369:BQH655370 CAC655369:CAD655370 CJY655369:CJZ655370 CTU655369:CTV655370 DDQ655369:DDR655370 DNM655369:DNN655370 DXI655369:DXJ655370 EHE655369:EHF655370 ERA655369:ERB655370 FAW655369:FAX655370 FKS655369:FKT655370 FUO655369:FUP655370 GEK655369:GEL655370 GOG655369:GOH655370 GYC655369:GYD655370 HHY655369:HHZ655370 HRU655369:HRV655370 IBQ655369:IBR655370 ILM655369:ILN655370 IVI655369:IVJ655370 JFE655369:JFF655370 JPA655369:JPB655370 JYW655369:JYX655370 KIS655369:KIT655370 KSO655369:KSP655370 LCK655369:LCL655370 LMG655369:LMH655370 LWC655369:LWD655370 MFY655369:MFZ655370 MPU655369:MPV655370 MZQ655369:MZR655370 NJM655369:NJN655370 NTI655369:NTJ655370 ODE655369:ODF655370 ONA655369:ONB655370 OWW655369:OWX655370 PGS655369:PGT655370 PQO655369:PQP655370 QAK655369:QAL655370 QKG655369:QKH655370 QUC655369:QUD655370 RDY655369:RDZ655370 RNU655369:RNV655370 RXQ655369:RXR655370 SHM655369:SHN655370 SRI655369:SRJ655370 TBE655369:TBF655370 TLA655369:TLB655370 TUW655369:TUX655370 UES655369:UET655370 UOO655369:UOP655370 UYK655369:UYL655370 VIG655369:VIH655370 VSC655369:VSD655370 WBY655369:WBZ655370 WLU655369:WLV655370 WVQ655369:WVR655370 C720905:D720906 JE720905:JF720906 TA720905:TB720906 ACW720905:ACX720906 AMS720905:AMT720906 AWO720905:AWP720906 BGK720905:BGL720906 BQG720905:BQH720906 CAC720905:CAD720906 CJY720905:CJZ720906 CTU720905:CTV720906 DDQ720905:DDR720906 DNM720905:DNN720906 DXI720905:DXJ720906 EHE720905:EHF720906 ERA720905:ERB720906 FAW720905:FAX720906 FKS720905:FKT720906 FUO720905:FUP720906 GEK720905:GEL720906 GOG720905:GOH720906 GYC720905:GYD720906 HHY720905:HHZ720906 HRU720905:HRV720906 IBQ720905:IBR720906 ILM720905:ILN720906 IVI720905:IVJ720906 JFE720905:JFF720906 JPA720905:JPB720906 JYW720905:JYX720906 KIS720905:KIT720906 KSO720905:KSP720906 LCK720905:LCL720906 LMG720905:LMH720906 LWC720905:LWD720906 MFY720905:MFZ720906 MPU720905:MPV720906 MZQ720905:MZR720906 NJM720905:NJN720906 NTI720905:NTJ720906 ODE720905:ODF720906 ONA720905:ONB720906 OWW720905:OWX720906 PGS720905:PGT720906 PQO720905:PQP720906 QAK720905:QAL720906 QKG720905:QKH720906 QUC720905:QUD720906 RDY720905:RDZ720906 RNU720905:RNV720906 RXQ720905:RXR720906 SHM720905:SHN720906 SRI720905:SRJ720906 TBE720905:TBF720906 TLA720905:TLB720906 TUW720905:TUX720906 UES720905:UET720906 UOO720905:UOP720906 UYK720905:UYL720906 VIG720905:VIH720906 VSC720905:VSD720906 WBY720905:WBZ720906 WLU720905:WLV720906 WVQ720905:WVR720906 C786441:D786442 JE786441:JF786442 TA786441:TB786442 ACW786441:ACX786442 AMS786441:AMT786442 AWO786441:AWP786442 BGK786441:BGL786442 BQG786441:BQH786442 CAC786441:CAD786442 CJY786441:CJZ786442 CTU786441:CTV786442 DDQ786441:DDR786442 DNM786441:DNN786442 DXI786441:DXJ786442 EHE786441:EHF786442 ERA786441:ERB786442 FAW786441:FAX786442 FKS786441:FKT786442 FUO786441:FUP786442 GEK786441:GEL786442 GOG786441:GOH786442 GYC786441:GYD786442 HHY786441:HHZ786442 HRU786441:HRV786442 IBQ786441:IBR786442 ILM786441:ILN786442 IVI786441:IVJ786442 JFE786441:JFF786442 JPA786441:JPB786442 JYW786441:JYX786442 KIS786441:KIT786442 KSO786441:KSP786442 LCK786441:LCL786442 LMG786441:LMH786442 LWC786441:LWD786442 MFY786441:MFZ786442 MPU786441:MPV786442 MZQ786441:MZR786442 NJM786441:NJN786442 NTI786441:NTJ786442 ODE786441:ODF786442 ONA786441:ONB786442 OWW786441:OWX786442 PGS786441:PGT786442 PQO786441:PQP786442 QAK786441:QAL786442 QKG786441:QKH786442 QUC786441:QUD786442 RDY786441:RDZ786442 RNU786441:RNV786442 RXQ786441:RXR786442 SHM786441:SHN786442 SRI786441:SRJ786442 TBE786441:TBF786442 TLA786441:TLB786442 TUW786441:TUX786442 UES786441:UET786442 UOO786441:UOP786442 UYK786441:UYL786442 VIG786441:VIH786442 VSC786441:VSD786442 WBY786441:WBZ786442 WLU786441:WLV786442 WVQ786441:WVR786442 C851977:D851978 JE851977:JF851978 TA851977:TB851978 ACW851977:ACX851978 AMS851977:AMT851978 AWO851977:AWP851978 BGK851977:BGL851978 BQG851977:BQH851978 CAC851977:CAD851978 CJY851977:CJZ851978 CTU851977:CTV851978 DDQ851977:DDR851978 DNM851977:DNN851978 DXI851977:DXJ851978 EHE851977:EHF851978 ERA851977:ERB851978 FAW851977:FAX851978 FKS851977:FKT851978 FUO851977:FUP851978 GEK851977:GEL851978 GOG851977:GOH851978 GYC851977:GYD851978 HHY851977:HHZ851978 HRU851977:HRV851978 IBQ851977:IBR851978 ILM851977:ILN851978 IVI851977:IVJ851978 JFE851977:JFF851978 JPA851977:JPB851978 JYW851977:JYX851978 KIS851977:KIT851978 KSO851977:KSP851978 LCK851977:LCL851978 LMG851977:LMH851978 LWC851977:LWD851978 MFY851977:MFZ851978 MPU851977:MPV851978 MZQ851977:MZR851978 NJM851977:NJN851978 NTI851977:NTJ851978 ODE851977:ODF851978 ONA851977:ONB851978 OWW851977:OWX851978 PGS851977:PGT851978 PQO851977:PQP851978 QAK851977:QAL851978 QKG851977:QKH851978 QUC851977:QUD851978 RDY851977:RDZ851978 RNU851977:RNV851978 RXQ851977:RXR851978 SHM851977:SHN851978 SRI851977:SRJ851978 TBE851977:TBF851978 TLA851977:TLB851978 TUW851977:TUX851978 UES851977:UET851978 UOO851977:UOP851978 UYK851977:UYL851978 VIG851977:VIH851978 VSC851977:VSD851978 WBY851977:WBZ851978 WLU851977:WLV851978 WVQ851977:WVR851978 C917513:D917514 JE917513:JF917514 TA917513:TB917514 ACW917513:ACX917514 AMS917513:AMT917514 AWO917513:AWP917514 BGK917513:BGL917514 BQG917513:BQH917514 CAC917513:CAD917514 CJY917513:CJZ917514 CTU917513:CTV917514 DDQ917513:DDR917514 DNM917513:DNN917514 DXI917513:DXJ917514 EHE917513:EHF917514 ERA917513:ERB917514 FAW917513:FAX917514 FKS917513:FKT917514 FUO917513:FUP917514 GEK917513:GEL917514 GOG917513:GOH917514 GYC917513:GYD917514 HHY917513:HHZ917514 HRU917513:HRV917514 IBQ917513:IBR917514 ILM917513:ILN917514 IVI917513:IVJ917514 JFE917513:JFF917514 JPA917513:JPB917514 JYW917513:JYX917514 KIS917513:KIT917514 KSO917513:KSP917514 LCK917513:LCL917514 LMG917513:LMH917514 LWC917513:LWD917514 MFY917513:MFZ917514 MPU917513:MPV917514 MZQ917513:MZR917514 NJM917513:NJN917514 NTI917513:NTJ917514 ODE917513:ODF917514 ONA917513:ONB917514 OWW917513:OWX917514 PGS917513:PGT917514 PQO917513:PQP917514 QAK917513:QAL917514 QKG917513:QKH917514 QUC917513:QUD917514 RDY917513:RDZ917514 RNU917513:RNV917514 RXQ917513:RXR917514 SHM917513:SHN917514 SRI917513:SRJ917514 TBE917513:TBF917514 TLA917513:TLB917514 TUW917513:TUX917514 UES917513:UET917514 UOO917513:UOP917514 UYK917513:UYL917514 VIG917513:VIH917514 VSC917513:VSD917514 WBY917513:WBZ917514 WLU917513:WLV917514 WVQ917513:WVR917514 C983049:D983050 JE983049:JF983050 TA983049:TB983050 ACW983049:ACX983050 AMS983049:AMT983050 AWO983049:AWP983050 BGK983049:BGL983050 BQG983049:BQH983050 CAC983049:CAD983050 CJY983049:CJZ983050 CTU983049:CTV983050 DDQ983049:DDR983050 DNM983049:DNN983050 DXI983049:DXJ983050 EHE983049:EHF983050 ERA983049:ERB983050 FAW983049:FAX983050 FKS983049:FKT983050 FUO983049:FUP983050 GEK983049:GEL983050 GOG983049:GOH983050 GYC983049:GYD983050 HHY983049:HHZ983050 HRU983049:HRV983050 IBQ983049:IBR983050 ILM983049:ILN983050 IVI983049:IVJ983050 JFE983049:JFF983050 JPA983049:JPB983050 JYW983049:JYX983050 KIS983049:KIT983050 KSO983049:KSP983050 LCK983049:LCL983050 LMG983049:LMH983050 LWC983049:LWD983050 MFY983049:MFZ983050 MPU983049:MPV983050 MZQ983049:MZR983050 NJM983049:NJN983050 NTI983049:NTJ983050 ODE983049:ODF983050 ONA983049:ONB983050 OWW983049:OWX983050 PGS983049:PGT983050 PQO983049:PQP983050 QAK983049:QAL983050 QKG983049:QKH983050 QUC983049:QUD983050 RDY983049:RDZ983050 RNU983049:RNV983050 RXQ983049:RXR983050 SHM983049:SHN983050 SRI983049:SRJ983050 TBE983049:TBF983050 TLA983049:TLB983050 TUW983049:TUX983050 UES983049:UET983050 UOO983049:UOP983050 UYK983049:UYL983050 VIG983049:VIH983050 VSC983049:VSD983050 WBY983049:WBZ983050 WLU983049:WLV983050 WVQ983049:WVR983050 K11:N11 C7:D7" xr:uid="{79DD2E8C-71D1-4861-9A8F-54567ACE440D}"/>
  </dataValidations>
  <printOptions horizontalCentered="1"/>
  <pageMargins left="0.51181102362204722" right="0.35433070866141736" top="0.59055118110236227" bottom="0.59055118110236227" header="0.51181102362204722" footer="0.27559055118110237"/>
  <pageSetup paperSize="9" scale="89" orientation="portrait" r:id="rId1"/>
  <headerFooter alignWithMargins="0">
    <oddHeader>&amp;C&amp;"Calibri"&amp;10&amp;KFF0000 CONFIDENTIAL&amp;1#_x000D_</oddHeader>
    <oddFooter xml:space="preserve">&amp;R&amp;9法務-20230301&amp;11
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19516E65-AAA9-4B1B-88CF-347F9DEBDEBF}">
            <xm:f>OR(引用元!$G2=引用元!$S$1:$S$25)</xm:f>
            <x14:dxf>
              <font>
                <b/>
                <i val="0"/>
                <color auto="1"/>
              </font>
              <fill>
                <patternFill>
                  <bgColor rgb="FFFFE59B"/>
                </patternFill>
              </fill>
            </x14:dxf>
          </x14:cfRule>
          <xm:sqref>H33:J63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496DFF-2C06-4B2E-9B52-2C74CC706536}">
          <x14:formula1>
            <xm:f>引用元!$K$2:$K$51</xm:f>
          </x14:formula1>
          <xm:sqref>C15:D15</xm:sqref>
        </x14:dataValidation>
        <x14:dataValidation type="list" allowBlank="1" showInputMessage="1" showErrorMessage="1" xr:uid="{CA1AC339-0593-45A5-B979-28B4CA1985E3}">
          <x14:formula1>
            <xm:f>引用元!$A$2:$A$7</xm:f>
          </x14:formula1>
          <xm:sqref>C9:D9</xm:sqref>
        </x14:dataValidation>
        <x14:dataValidation type="list" allowBlank="1" showInputMessage="1" showErrorMessage="1" xr:uid="{C2F00EBC-EA75-42B4-9748-CD5DAB676C0B}">
          <x14:formula1>
            <xm:f>派遣元事業所リスト!$A$2:$A$49</xm:f>
          </x14:formula1>
          <xm:sqref>C12:D12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62EC-2478-44E9-849F-8F47F920938A}">
  <sheetPr codeName="Sheet2">
    <tabColor rgb="FFFFC000"/>
    <pageSetUpPr fitToPage="1"/>
  </sheetPr>
  <dimension ref="A1:AP76"/>
  <sheetViews>
    <sheetView tabSelected="1" topLeftCell="A40" zoomScaleNormal="100" zoomScaleSheetLayoutView="85" workbookViewId="0">
      <selection activeCell="N61" sqref="N61"/>
    </sheetView>
  </sheetViews>
  <sheetFormatPr defaultRowHeight="11.25" outlineLevelCol="1" x14ac:dyDescent="0.15"/>
  <cols>
    <col min="1" max="1" width="3.875" style="1" customWidth="1"/>
    <col min="2" max="2" width="4.125" style="1" customWidth="1"/>
    <col min="3" max="3" width="7.625" style="1" customWidth="1"/>
    <col min="4" max="4" width="8.875" style="1"/>
    <col min="5" max="5" width="8.5" style="1" customWidth="1"/>
    <col min="6" max="6" width="3.875" style="1" customWidth="1"/>
    <col min="7" max="7" width="0.5" style="1" customWidth="1"/>
    <col min="8" max="30" width="4.625" style="1" customWidth="1"/>
    <col min="31" max="31" width="0.5" style="1" customWidth="1"/>
    <col min="32" max="32" width="2.625" style="1" customWidth="1"/>
    <col min="33" max="33" width="4" style="1" hidden="1" customWidth="1" outlineLevel="1"/>
    <col min="34" max="34" width="4.875" style="1" hidden="1" customWidth="1" outlineLevel="1"/>
    <col min="35" max="36" width="5.5" style="1" hidden="1" customWidth="1" outlineLevel="1"/>
    <col min="37" max="38" width="6.375" style="1" hidden="1" customWidth="1" outlineLevel="1"/>
    <col min="39" max="39" width="5.625" style="1" hidden="1" customWidth="1" outlineLevel="1"/>
    <col min="40" max="40" width="7.125" style="1" hidden="1" customWidth="1" outlineLevel="1"/>
    <col min="41" max="41" width="6.375" style="1" hidden="1" customWidth="1" outlineLevel="1"/>
    <col min="42" max="42" width="8.875" style="1" collapsed="1"/>
    <col min="43" max="262" width="8.875" style="1"/>
    <col min="263" max="263" width="3.875" style="1" customWidth="1"/>
    <col min="264" max="264" width="4.125" style="1" customWidth="1"/>
    <col min="265" max="265" width="7.625" style="1" customWidth="1"/>
    <col min="266" max="266" width="8.875" style="1"/>
    <col min="267" max="267" width="8.5" style="1" customWidth="1"/>
    <col min="268" max="268" width="7.125" style="1" customWidth="1"/>
    <col min="269" max="269" width="0.5" style="1" customWidth="1"/>
    <col min="270" max="289" width="4.875" style="1" customWidth="1"/>
    <col min="290" max="290" width="0.5" style="1" customWidth="1"/>
    <col min="291" max="291" width="8.875" style="1"/>
    <col min="292" max="294" width="4.125" style="1" customWidth="1"/>
    <col min="295" max="518" width="8.875" style="1"/>
    <col min="519" max="519" width="3.875" style="1" customWidth="1"/>
    <col min="520" max="520" width="4.125" style="1" customWidth="1"/>
    <col min="521" max="521" width="7.625" style="1" customWidth="1"/>
    <col min="522" max="522" width="8.875" style="1"/>
    <col min="523" max="523" width="8.5" style="1" customWidth="1"/>
    <col min="524" max="524" width="7.125" style="1" customWidth="1"/>
    <col min="525" max="525" width="0.5" style="1" customWidth="1"/>
    <col min="526" max="545" width="4.875" style="1" customWidth="1"/>
    <col min="546" max="546" width="0.5" style="1" customWidth="1"/>
    <col min="547" max="547" width="8.875" style="1"/>
    <col min="548" max="550" width="4.125" style="1" customWidth="1"/>
    <col min="551" max="774" width="8.875" style="1"/>
    <col min="775" max="775" width="3.875" style="1" customWidth="1"/>
    <col min="776" max="776" width="4.125" style="1" customWidth="1"/>
    <col min="777" max="777" width="7.625" style="1" customWidth="1"/>
    <col min="778" max="778" width="8.875" style="1"/>
    <col min="779" max="779" width="8.5" style="1" customWidth="1"/>
    <col min="780" max="780" width="7.125" style="1" customWidth="1"/>
    <col min="781" max="781" width="0.5" style="1" customWidth="1"/>
    <col min="782" max="801" width="4.875" style="1" customWidth="1"/>
    <col min="802" max="802" width="0.5" style="1" customWidth="1"/>
    <col min="803" max="803" width="8.875" style="1"/>
    <col min="804" max="806" width="4.125" style="1" customWidth="1"/>
    <col min="807" max="1030" width="8.875" style="1"/>
    <col min="1031" max="1031" width="3.875" style="1" customWidth="1"/>
    <col min="1032" max="1032" width="4.125" style="1" customWidth="1"/>
    <col min="1033" max="1033" width="7.625" style="1" customWidth="1"/>
    <col min="1034" max="1034" width="8.875" style="1"/>
    <col min="1035" max="1035" width="8.5" style="1" customWidth="1"/>
    <col min="1036" max="1036" width="7.125" style="1" customWidth="1"/>
    <col min="1037" max="1037" width="0.5" style="1" customWidth="1"/>
    <col min="1038" max="1057" width="4.875" style="1" customWidth="1"/>
    <col min="1058" max="1058" width="0.5" style="1" customWidth="1"/>
    <col min="1059" max="1059" width="8.875" style="1"/>
    <col min="1060" max="1062" width="4.125" style="1" customWidth="1"/>
    <col min="1063" max="1286" width="8.875" style="1"/>
    <col min="1287" max="1287" width="3.875" style="1" customWidth="1"/>
    <col min="1288" max="1288" width="4.125" style="1" customWidth="1"/>
    <col min="1289" max="1289" width="7.625" style="1" customWidth="1"/>
    <col min="1290" max="1290" width="8.875" style="1"/>
    <col min="1291" max="1291" width="8.5" style="1" customWidth="1"/>
    <col min="1292" max="1292" width="7.125" style="1" customWidth="1"/>
    <col min="1293" max="1293" width="0.5" style="1" customWidth="1"/>
    <col min="1294" max="1313" width="4.875" style="1" customWidth="1"/>
    <col min="1314" max="1314" width="0.5" style="1" customWidth="1"/>
    <col min="1315" max="1315" width="8.875" style="1"/>
    <col min="1316" max="1318" width="4.125" style="1" customWidth="1"/>
    <col min="1319" max="1542" width="8.875" style="1"/>
    <col min="1543" max="1543" width="3.875" style="1" customWidth="1"/>
    <col min="1544" max="1544" width="4.125" style="1" customWidth="1"/>
    <col min="1545" max="1545" width="7.625" style="1" customWidth="1"/>
    <col min="1546" max="1546" width="8.875" style="1"/>
    <col min="1547" max="1547" width="8.5" style="1" customWidth="1"/>
    <col min="1548" max="1548" width="7.125" style="1" customWidth="1"/>
    <col min="1549" max="1549" width="0.5" style="1" customWidth="1"/>
    <col min="1550" max="1569" width="4.875" style="1" customWidth="1"/>
    <col min="1570" max="1570" width="0.5" style="1" customWidth="1"/>
    <col min="1571" max="1571" width="8.875" style="1"/>
    <col min="1572" max="1574" width="4.125" style="1" customWidth="1"/>
    <col min="1575" max="1798" width="8.875" style="1"/>
    <col min="1799" max="1799" width="3.875" style="1" customWidth="1"/>
    <col min="1800" max="1800" width="4.125" style="1" customWidth="1"/>
    <col min="1801" max="1801" width="7.625" style="1" customWidth="1"/>
    <col min="1802" max="1802" width="8.875" style="1"/>
    <col min="1803" max="1803" width="8.5" style="1" customWidth="1"/>
    <col min="1804" max="1804" width="7.125" style="1" customWidth="1"/>
    <col min="1805" max="1805" width="0.5" style="1" customWidth="1"/>
    <col min="1806" max="1825" width="4.875" style="1" customWidth="1"/>
    <col min="1826" max="1826" width="0.5" style="1" customWidth="1"/>
    <col min="1827" max="1827" width="8.875" style="1"/>
    <col min="1828" max="1830" width="4.125" style="1" customWidth="1"/>
    <col min="1831" max="2054" width="8.875" style="1"/>
    <col min="2055" max="2055" width="3.875" style="1" customWidth="1"/>
    <col min="2056" max="2056" width="4.125" style="1" customWidth="1"/>
    <col min="2057" max="2057" width="7.625" style="1" customWidth="1"/>
    <col min="2058" max="2058" width="8.875" style="1"/>
    <col min="2059" max="2059" width="8.5" style="1" customWidth="1"/>
    <col min="2060" max="2060" width="7.125" style="1" customWidth="1"/>
    <col min="2061" max="2061" width="0.5" style="1" customWidth="1"/>
    <col min="2062" max="2081" width="4.875" style="1" customWidth="1"/>
    <col min="2082" max="2082" width="0.5" style="1" customWidth="1"/>
    <col min="2083" max="2083" width="8.875" style="1"/>
    <col min="2084" max="2086" width="4.125" style="1" customWidth="1"/>
    <col min="2087" max="2310" width="8.875" style="1"/>
    <col min="2311" max="2311" width="3.875" style="1" customWidth="1"/>
    <col min="2312" max="2312" width="4.125" style="1" customWidth="1"/>
    <col min="2313" max="2313" width="7.625" style="1" customWidth="1"/>
    <col min="2314" max="2314" width="8.875" style="1"/>
    <col min="2315" max="2315" width="8.5" style="1" customWidth="1"/>
    <col min="2316" max="2316" width="7.125" style="1" customWidth="1"/>
    <col min="2317" max="2317" width="0.5" style="1" customWidth="1"/>
    <col min="2318" max="2337" width="4.875" style="1" customWidth="1"/>
    <col min="2338" max="2338" width="0.5" style="1" customWidth="1"/>
    <col min="2339" max="2339" width="8.875" style="1"/>
    <col min="2340" max="2342" width="4.125" style="1" customWidth="1"/>
    <col min="2343" max="2566" width="8.875" style="1"/>
    <col min="2567" max="2567" width="3.875" style="1" customWidth="1"/>
    <col min="2568" max="2568" width="4.125" style="1" customWidth="1"/>
    <col min="2569" max="2569" width="7.625" style="1" customWidth="1"/>
    <col min="2570" max="2570" width="8.875" style="1"/>
    <col min="2571" max="2571" width="8.5" style="1" customWidth="1"/>
    <col min="2572" max="2572" width="7.125" style="1" customWidth="1"/>
    <col min="2573" max="2573" width="0.5" style="1" customWidth="1"/>
    <col min="2574" max="2593" width="4.875" style="1" customWidth="1"/>
    <col min="2594" max="2594" width="0.5" style="1" customWidth="1"/>
    <col min="2595" max="2595" width="8.875" style="1"/>
    <col min="2596" max="2598" width="4.125" style="1" customWidth="1"/>
    <col min="2599" max="2822" width="8.875" style="1"/>
    <col min="2823" max="2823" width="3.875" style="1" customWidth="1"/>
    <col min="2824" max="2824" width="4.125" style="1" customWidth="1"/>
    <col min="2825" max="2825" width="7.625" style="1" customWidth="1"/>
    <col min="2826" max="2826" width="8.875" style="1"/>
    <col min="2827" max="2827" width="8.5" style="1" customWidth="1"/>
    <col min="2828" max="2828" width="7.125" style="1" customWidth="1"/>
    <col min="2829" max="2829" width="0.5" style="1" customWidth="1"/>
    <col min="2830" max="2849" width="4.875" style="1" customWidth="1"/>
    <col min="2850" max="2850" width="0.5" style="1" customWidth="1"/>
    <col min="2851" max="2851" width="8.875" style="1"/>
    <col min="2852" max="2854" width="4.125" style="1" customWidth="1"/>
    <col min="2855" max="3078" width="8.875" style="1"/>
    <col min="3079" max="3079" width="3.875" style="1" customWidth="1"/>
    <col min="3080" max="3080" width="4.125" style="1" customWidth="1"/>
    <col min="3081" max="3081" width="7.625" style="1" customWidth="1"/>
    <col min="3082" max="3082" width="8.875" style="1"/>
    <col min="3083" max="3083" width="8.5" style="1" customWidth="1"/>
    <col min="3084" max="3084" width="7.125" style="1" customWidth="1"/>
    <col min="3085" max="3085" width="0.5" style="1" customWidth="1"/>
    <col min="3086" max="3105" width="4.875" style="1" customWidth="1"/>
    <col min="3106" max="3106" width="0.5" style="1" customWidth="1"/>
    <col min="3107" max="3107" width="8.875" style="1"/>
    <col min="3108" max="3110" width="4.125" style="1" customWidth="1"/>
    <col min="3111" max="3334" width="8.875" style="1"/>
    <col min="3335" max="3335" width="3.875" style="1" customWidth="1"/>
    <col min="3336" max="3336" width="4.125" style="1" customWidth="1"/>
    <col min="3337" max="3337" width="7.625" style="1" customWidth="1"/>
    <col min="3338" max="3338" width="8.875" style="1"/>
    <col min="3339" max="3339" width="8.5" style="1" customWidth="1"/>
    <col min="3340" max="3340" width="7.125" style="1" customWidth="1"/>
    <col min="3341" max="3341" width="0.5" style="1" customWidth="1"/>
    <col min="3342" max="3361" width="4.875" style="1" customWidth="1"/>
    <col min="3362" max="3362" width="0.5" style="1" customWidth="1"/>
    <col min="3363" max="3363" width="8.875" style="1"/>
    <col min="3364" max="3366" width="4.125" style="1" customWidth="1"/>
    <col min="3367" max="3590" width="8.875" style="1"/>
    <col min="3591" max="3591" width="3.875" style="1" customWidth="1"/>
    <col min="3592" max="3592" width="4.125" style="1" customWidth="1"/>
    <col min="3593" max="3593" width="7.625" style="1" customWidth="1"/>
    <col min="3594" max="3594" width="8.875" style="1"/>
    <col min="3595" max="3595" width="8.5" style="1" customWidth="1"/>
    <col min="3596" max="3596" width="7.125" style="1" customWidth="1"/>
    <col min="3597" max="3597" width="0.5" style="1" customWidth="1"/>
    <col min="3598" max="3617" width="4.875" style="1" customWidth="1"/>
    <col min="3618" max="3618" width="0.5" style="1" customWidth="1"/>
    <col min="3619" max="3619" width="8.875" style="1"/>
    <col min="3620" max="3622" width="4.125" style="1" customWidth="1"/>
    <col min="3623" max="3846" width="8.875" style="1"/>
    <col min="3847" max="3847" width="3.875" style="1" customWidth="1"/>
    <col min="3848" max="3848" width="4.125" style="1" customWidth="1"/>
    <col min="3849" max="3849" width="7.625" style="1" customWidth="1"/>
    <col min="3850" max="3850" width="8.875" style="1"/>
    <col min="3851" max="3851" width="8.5" style="1" customWidth="1"/>
    <col min="3852" max="3852" width="7.125" style="1" customWidth="1"/>
    <col min="3853" max="3853" width="0.5" style="1" customWidth="1"/>
    <col min="3854" max="3873" width="4.875" style="1" customWidth="1"/>
    <col min="3874" max="3874" width="0.5" style="1" customWidth="1"/>
    <col min="3875" max="3875" width="8.875" style="1"/>
    <col min="3876" max="3878" width="4.125" style="1" customWidth="1"/>
    <col min="3879" max="4102" width="8.875" style="1"/>
    <col min="4103" max="4103" width="3.875" style="1" customWidth="1"/>
    <col min="4104" max="4104" width="4.125" style="1" customWidth="1"/>
    <col min="4105" max="4105" width="7.625" style="1" customWidth="1"/>
    <col min="4106" max="4106" width="8.875" style="1"/>
    <col min="4107" max="4107" width="8.5" style="1" customWidth="1"/>
    <col min="4108" max="4108" width="7.125" style="1" customWidth="1"/>
    <col min="4109" max="4109" width="0.5" style="1" customWidth="1"/>
    <col min="4110" max="4129" width="4.875" style="1" customWidth="1"/>
    <col min="4130" max="4130" width="0.5" style="1" customWidth="1"/>
    <col min="4131" max="4131" width="8.875" style="1"/>
    <col min="4132" max="4134" width="4.125" style="1" customWidth="1"/>
    <col min="4135" max="4358" width="8.875" style="1"/>
    <col min="4359" max="4359" width="3.875" style="1" customWidth="1"/>
    <col min="4360" max="4360" width="4.125" style="1" customWidth="1"/>
    <col min="4361" max="4361" width="7.625" style="1" customWidth="1"/>
    <col min="4362" max="4362" width="8.875" style="1"/>
    <col min="4363" max="4363" width="8.5" style="1" customWidth="1"/>
    <col min="4364" max="4364" width="7.125" style="1" customWidth="1"/>
    <col min="4365" max="4365" width="0.5" style="1" customWidth="1"/>
    <col min="4366" max="4385" width="4.875" style="1" customWidth="1"/>
    <col min="4386" max="4386" width="0.5" style="1" customWidth="1"/>
    <col min="4387" max="4387" width="8.875" style="1"/>
    <col min="4388" max="4390" width="4.125" style="1" customWidth="1"/>
    <col min="4391" max="4614" width="8.875" style="1"/>
    <col min="4615" max="4615" width="3.875" style="1" customWidth="1"/>
    <col min="4616" max="4616" width="4.125" style="1" customWidth="1"/>
    <col min="4617" max="4617" width="7.625" style="1" customWidth="1"/>
    <col min="4618" max="4618" width="8.875" style="1"/>
    <col min="4619" max="4619" width="8.5" style="1" customWidth="1"/>
    <col min="4620" max="4620" width="7.125" style="1" customWidth="1"/>
    <col min="4621" max="4621" width="0.5" style="1" customWidth="1"/>
    <col min="4622" max="4641" width="4.875" style="1" customWidth="1"/>
    <col min="4642" max="4642" width="0.5" style="1" customWidth="1"/>
    <col min="4643" max="4643" width="8.875" style="1"/>
    <col min="4644" max="4646" width="4.125" style="1" customWidth="1"/>
    <col min="4647" max="4870" width="8.875" style="1"/>
    <col min="4871" max="4871" width="3.875" style="1" customWidth="1"/>
    <col min="4872" max="4872" width="4.125" style="1" customWidth="1"/>
    <col min="4873" max="4873" width="7.625" style="1" customWidth="1"/>
    <col min="4874" max="4874" width="8.875" style="1"/>
    <col min="4875" max="4875" width="8.5" style="1" customWidth="1"/>
    <col min="4876" max="4876" width="7.125" style="1" customWidth="1"/>
    <col min="4877" max="4877" width="0.5" style="1" customWidth="1"/>
    <col min="4878" max="4897" width="4.875" style="1" customWidth="1"/>
    <col min="4898" max="4898" width="0.5" style="1" customWidth="1"/>
    <col min="4899" max="4899" width="8.875" style="1"/>
    <col min="4900" max="4902" width="4.125" style="1" customWidth="1"/>
    <col min="4903" max="5126" width="8.875" style="1"/>
    <col min="5127" max="5127" width="3.875" style="1" customWidth="1"/>
    <col min="5128" max="5128" width="4.125" style="1" customWidth="1"/>
    <col min="5129" max="5129" width="7.625" style="1" customWidth="1"/>
    <col min="5130" max="5130" width="8.875" style="1"/>
    <col min="5131" max="5131" width="8.5" style="1" customWidth="1"/>
    <col min="5132" max="5132" width="7.125" style="1" customWidth="1"/>
    <col min="5133" max="5133" width="0.5" style="1" customWidth="1"/>
    <col min="5134" max="5153" width="4.875" style="1" customWidth="1"/>
    <col min="5154" max="5154" width="0.5" style="1" customWidth="1"/>
    <col min="5155" max="5155" width="8.875" style="1"/>
    <col min="5156" max="5158" width="4.125" style="1" customWidth="1"/>
    <col min="5159" max="5382" width="8.875" style="1"/>
    <col min="5383" max="5383" width="3.875" style="1" customWidth="1"/>
    <col min="5384" max="5384" width="4.125" style="1" customWidth="1"/>
    <col min="5385" max="5385" width="7.625" style="1" customWidth="1"/>
    <col min="5386" max="5386" width="8.875" style="1"/>
    <col min="5387" max="5387" width="8.5" style="1" customWidth="1"/>
    <col min="5388" max="5388" width="7.125" style="1" customWidth="1"/>
    <col min="5389" max="5389" width="0.5" style="1" customWidth="1"/>
    <col min="5390" max="5409" width="4.875" style="1" customWidth="1"/>
    <col min="5410" max="5410" width="0.5" style="1" customWidth="1"/>
    <col min="5411" max="5411" width="8.875" style="1"/>
    <col min="5412" max="5414" width="4.125" style="1" customWidth="1"/>
    <col min="5415" max="5638" width="8.875" style="1"/>
    <col min="5639" max="5639" width="3.875" style="1" customWidth="1"/>
    <col min="5640" max="5640" width="4.125" style="1" customWidth="1"/>
    <col min="5641" max="5641" width="7.625" style="1" customWidth="1"/>
    <col min="5642" max="5642" width="8.875" style="1"/>
    <col min="5643" max="5643" width="8.5" style="1" customWidth="1"/>
    <col min="5644" max="5644" width="7.125" style="1" customWidth="1"/>
    <col min="5645" max="5645" width="0.5" style="1" customWidth="1"/>
    <col min="5646" max="5665" width="4.875" style="1" customWidth="1"/>
    <col min="5666" max="5666" width="0.5" style="1" customWidth="1"/>
    <col min="5667" max="5667" width="8.875" style="1"/>
    <col min="5668" max="5670" width="4.125" style="1" customWidth="1"/>
    <col min="5671" max="5894" width="8.875" style="1"/>
    <col min="5895" max="5895" width="3.875" style="1" customWidth="1"/>
    <col min="5896" max="5896" width="4.125" style="1" customWidth="1"/>
    <col min="5897" max="5897" width="7.625" style="1" customWidth="1"/>
    <col min="5898" max="5898" width="8.875" style="1"/>
    <col min="5899" max="5899" width="8.5" style="1" customWidth="1"/>
    <col min="5900" max="5900" width="7.125" style="1" customWidth="1"/>
    <col min="5901" max="5901" width="0.5" style="1" customWidth="1"/>
    <col min="5902" max="5921" width="4.875" style="1" customWidth="1"/>
    <col min="5922" max="5922" width="0.5" style="1" customWidth="1"/>
    <col min="5923" max="5923" width="8.875" style="1"/>
    <col min="5924" max="5926" width="4.125" style="1" customWidth="1"/>
    <col min="5927" max="6150" width="8.875" style="1"/>
    <col min="6151" max="6151" width="3.875" style="1" customWidth="1"/>
    <col min="6152" max="6152" width="4.125" style="1" customWidth="1"/>
    <col min="6153" max="6153" width="7.625" style="1" customWidth="1"/>
    <col min="6154" max="6154" width="8.875" style="1"/>
    <col min="6155" max="6155" width="8.5" style="1" customWidth="1"/>
    <col min="6156" max="6156" width="7.125" style="1" customWidth="1"/>
    <col min="6157" max="6157" width="0.5" style="1" customWidth="1"/>
    <col min="6158" max="6177" width="4.875" style="1" customWidth="1"/>
    <col min="6178" max="6178" width="0.5" style="1" customWidth="1"/>
    <col min="6179" max="6179" width="8.875" style="1"/>
    <col min="6180" max="6182" width="4.125" style="1" customWidth="1"/>
    <col min="6183" max="6406" width="8.875" style="1"/>
    <col min="6407" max="6407" width="3.875" style="1" customWidth="1"/>
    <col min="6408" max="6408" width="4.125" style="1" customWidth="1"/>
    <col min="6409" max="6409" width="7.625" style="1" customWidth="1"/>
    <col min="6410" max="6410" width="8.875" style="1"/>
    <col min="6411" max="6411" width="8.5" style="1" customWidth="1"/>
    <col min="6412" max="6412" width="7.125" style="1" customWidth="1"/>
    <col min="6413" max="6413" width="0.5" style="1" customWidth="1"/>
    <col min="6414" max="6433" width="4.875" style="1" customWidth="1"/>
    <col min="6434" max="6434" width="0.5" style="1" customWidth="1"/>
    <col min="6435" max="6435" width="8.875" style="1"/>
    <col min="6436" max="6438" width="4.125" style="1" customWidth="1"/>
    <col min="6439" max="6662" width="8.875" style="1"/>
    <col min="6663" max="6663" width="3.875" style="1" customWidth="1"/>
    <col min="6664" max="6664" width="4.125" style="1" customWidth="1"/>
    <col min="6665" max="6665" width="7.625" style="1" customWidth="1"/>
    <col min="6666" max="6666" width="8.875" style="1"/>
    <col min="6667" max="6667" width="8.5" style="1" customWidth="1"/>
    <col min="6668" max="6668" width="7.125" style="1" customWidth="1"/>
    <col min="6669" max="6669" width="0.5" style="1" customWidth="1"/>
    <col min="6670" max="6689" width="4.875" style="1" customWidth="1"/>
    <col min="6690" max="6690" width="0.5" style="1" customWidth="1"/>
    <col min="6691" max="6691" width="8.875" style="1"/>
    <col min="6692" max="6694" width="4.125" style="1" customWidth="1"/>
    <col min="6695" max="6918" width="8.875" style="1"/>
    <col min="6919" max="6919" width="3.875" style="1" customWidth="1"/>
    <col min="6920" max="6920" width="4.125" style="1" customWidth="1"/>
    <col min="6921" max="6921" width="7.625" style="1" customWidth="1"/>
    <col min="6922" max="6922" width="8.875" style="1"/>
    <col min="6923" max="6923" width="8.5" style="1" customWidth="1"/>
    <col min="6924" max="6924" width="7.125" style="1" customWidth="1"/>
    <col min="6925" max="6925" width="0.5" style="1" customWidth="1"/>
    <col min="6926" max="6945" width="4.875" style="1" customWidth="1"/>
    <col min="6946" max="6946" width="0.5" style="1" customWidth="1"/>
    <col min="6947" max="6947" width="8.875" style="1"/>
    <col min="6948" max="6950" width="4.125" style="1" customWidth="1"/>
    <col min="6951" max="7174" width="8.875" style="1"/>
    <col min="7175" max="7175" width="3.875" style="1" customWidth="1"/>
    <col min="7176" max="7176" width="4.125" style="1" customWidth="1"/>
    <col min="7177" max="7177" width="7.625" style="1" customWidth="1"/>
    <col min="7178" max="7178" width="8.875" style="1"/>
    <col min="7179" max="7179" width="8.5" style="1" customWidth="1"/>
    <col min="7180" max="7180" width="7.125" style="1" customWidth="1"/>
    <col min="7181" max="7181" width="0.5" style="1" customWidth="1"/>
    <col min="7182" max="7201" width="4.875" style="1" customWidth="1"/>
    <col min="7202" max="7202" width="0.5" style="1" customWidth="1"/>
    <col min="7203" max="7203" width="8.875" style="1"/>
    <col min="7204" max="7206" width="4.125" style="1" customWidth="1"/>
    <col min="7207" max="7430" width="8.875" style="1"/>
    <col min="7431" max="7431" width="3.875" style="1" customWidth="1"/>
    <col min="7432" max="7432" width="4.125" style="1" customWidth="1"/>
    <col min="7433" max="7433" width="7.625" style="1" customWidth="1"/>
    <col min="7434" max="7434" width="8.875" style="1"/>
    <col min="7435" max="7435" width="8.5" style="1" customWidth="1"/>
    <col min="7436" max="7436" width="7.125" style="1" customWidth="1"/>
    <col min="7437" max="7437" width="0.5" style="1" customWidth="1"/>
    <col min="7438" max="7457" width="4.875" style="1" customWidth="1"/>
    <col min="7458" max="7458" width="0.5" style="1" customWidth="1"/>
    <col min="7459" max="7459" width="8.875" style="1"/>
    <col min="7460" max="7462" width="4.125" style="1" customWidth="1"/>
    <col min="7463" max="7686" width="8.875" style="1"/>
    <col min="7687" max="7687" width="3.875" style="1" customWidth="1"/>
    <col min="7688" max="7688" width="4.125" style="1" customWidth="1"/>
    <col min="7689" max="7689" width="7.625" style="1" customWidth="1"/>
    <col min="7690" max="7690" width="8.875" style="1"/>
    <col min="7691" max="7691" width="8.5" style="1" customWidth="1"/>
    <col min="7692" max="7692" width="7.125" style="1" customWidth="1"/>
    <col min="7693" max="7693" width="0.5" style="1" customWidth="1"/>
    <col min="7694" max="7713" width="4.875" style="1" customWidth="1"/>
    <col min="7714" max="7714" width="0.5" style="1" customWidth="1"/>
    <col min="7715" max="7715" width="8.875" style="1"/>
    <col min="7716" max="7718" width="4.125" style="1" customWidth="1"/>
    <col min="7719" max="7942" width="8.875" style="1"/>
    <col min="7943" max="7943" width="3.875" style="1" customWidth="1"/>
    <col min="7944" max="7944" width="4.125" style="1" customWidth="1"/>
    <col min="7945" max="7945" width="7.625" style="1" customWidth="1"/>
    <col min="7946" max="7946" width="8.875" style="1"/>
    <col min="7947" max="7947" width="8.5" style="1" customWidth="1"/>
    <col min="7948" max="7948" width="7.125" style="1" customWidth="1"/>
    <col min="7949" max="7949" width="0.5" style="1" customWidth="1"/>
    <col min="7950" max="7969" width="4.875" style="1" customWidth="1"/>
    <col min="7970" max="7970" width="0.5" style="1" customWidth="1"/>
    <col min="7971" max="7971" width="8.875" style="1"/>
    <col min="7972" max="7974" width="4.125" style="1" customWidth="1"/>
    <col min="7975" max="8198" width="8.875" style="1"/>
    <col min="8199" max="8199" width="3.875" style="1" customWidth="1"/>
    <col min="8200" max="8200" width="4.125" style="1" customWidth="1"/>
    <col min="8201" max="8201" width="7.625" style="1" customWidth="1"/>
    <col min="8202" max="8202" width="8.875" style="1"/>
    <col min="8203" max="8203" width="8.5" style="1" customWidth="1"/>
    <col min="8204" max="8204" width="7.125" style="1" customWidth="1"/>
    <col min="8205" max="8205" width="0.5" style="1" customWidth="1"/>
    <col min="8206" max="8225" width="4.875" style="1" customWidth="1"/>
    <col min="8226" max="8226" width="0.5" style="1" customWidth="1"/>
    <col min="8227" max="8227" width="8.875" style="1"/>
    <col min="8228" max="8230" width="4.125" style="1" customWidth="1"/>
    <col min="8231" max="8454" width="8.875" style="1"/>
    <col min="8455" max="8455" width="3.875" style="1" customWidth="1"/>
    <col min="8456" max="8456" width="4.125" style="1" customWidth="1"/>
    <col min="8457" max="8457" width="7.625" style="1" customWidth="1"/>
    <col min="8458" max="8458" width="8.875" style="1"/>
    <col min="8459" max="8459" width="8.5" style="1" customWidth="1"/>
    <col min="8460" max="8460" width="7.125" style="1" customWidth="1"/>
    <col min="8461" max="8461" width="0.5" style="1" customWidth="1"/>
    <col min="8462" max="8481" width="4.875" style="1" customWidth="1"/>
    <col min="8482" max="8482" width="0.5" style="1" customWidth="1"/>
    <col min="8483" max="8483" width="8.875" style="1"/>
    <col min="8484" max="8486" width="4.125" style="1" customWidth="1"/>
    <col min="8487" max="8710" width="8.875" style="1"/>
    <col min="8711" max="8711" width="3.875" style="1" customWidth="1"/>
    <col min="8712" max="8712" width="4.125" style="1" customWidth="1"/>
    <col min="8713" max="8713" width="7.625" style="1" customWidth="1"/>
    <col min="8714" max="8714" width="8.875" style="1"/>
    <col min="8715" max="8715" width="8.5" style="1" customWidth="1"/>
    <col min="8716" max="8716" width="7.125" style="1" customWidth="1"/>
    <col min="8717" max="8717" width="0.5" style="1" customWidth="1"/>
    <col min="8718" max="8737" width="4.875" style="1" customWidth="1"/>
    <col min="8738" max="8738" width="0.5" style="1" customWidth="1"/>
    <col min="8739" max="8739" width="8.875" style="1"/>
    <col min="8740" max="8742" width="4.125" style="1" customWidth="1"/>
    <col min="8743" max="8966" width="8.875" style="1"/>
    <col min="8967" max="8967" width="3.875" style="1" customWidth="1"/>
    <col min="8968" max="8968" width="4.125" style="1" customWidth="1"/>
    <col min="8969" max="8969" width="7.625" style="1" customWidth="1"/>
    <col min="8970" max="8970" width="8.875" style="1"/>
    <col min="8971" max="8971" width="8.5" style="1" customWidth="1"/>
    <col min="8972" max="8972" width="7.125" style="1" customWidth="1"/>
    <col min="8973" max="8973" width="0.5" style="1" customWidth="1"/>
    <col min="8974" max="8993" width="4.875" style="1" customWidth="1"/>
    <col min="8994" max="8994" width="0.5" style="1" customWidth="1"/>
    <col min="8995" max="8995" width="8.875" style="1"/>
    <col min="8996" max="8998" width="4.125" style="1" customWidth="1"/>
    <col min="8999" max="9222" width="8.875" style="1"/>
    <col min="9223" max="9223" width="3.875" style="1" customWidth="1"/>
    <col min="9224" max="9224" width="4.125" style="1" customWidth="1"/>
    <col min="9225" max="9225" width="7.625" style="1" customWidth="1"/>
    <col min="9226" max="9226" width="8.875" style="1"/>
    <col min="9227" max="9227" width="8.5" style="1" customWidth="1"/>
    <col min="9228" max="9228" width="7.125" style="1" customWidth="1"/>
    <col min="9229" max="9229" width="0.5" style="1" customWidth="1"/>
    <col min="9230" max="9249" width="4.875" style="1" customWidth="1"/>
    <col min="9250" max="9250" width="0.5" style="1" customWidth="1"/>
    <col min="9251" max="9251" width="8.875" style="1"/>
    <col min="9252" max="9254" width="4.125" style="1" customWidth="1"/>
    <col min="9255" max="9478" width="8.875" style="1"/>
    <col min="9479" max="9479" width="3.875" style="1" customWidth="1"/>
    <col min="9480" max="9480" width="4.125" style="1" customWidth="1"/>
    <col min="9481" max="9481" width="7.625" style="1" customWidth="1"/>
    <col min="9482" max="9482" width="8.875" style="1"/>
    <col min="9483" max="9483" width="8.5" style="1" customWidth="1"/>
    <col min="9484" max="9484" width="7.125" style="1" customWidth="1"/>
    <col min="9485" max="9485" width="0.5" style="1" customWidth="1"/>
    <col min="9486" max="9505" width="4.875" style="1" customWidth="1"/>
    <col min="9506" max="9506" width="0.5" style="1" customWidth="1"/>
    <col min="9507" max="9507" width="8.875" style="1"/>
    <col min="9508" max="9510" width="4.125" style="1" customWidth="1"/>
    <col min="9511" max="9734" width="8.875" style="1"/>
    <col min="9735" max="9735" width="3.875" style="1" customWidth="1"/>
    <col min="9736" max="9736" width="4.125" style="1" customWidth="1"/>
    <col min="9737" max="9737" width="7.625" style="1" customWidth="1"/>
    <col min="9738" max="9738" width="8.875" style="1"/>
    <col min="9739" max="9739" width="8.5" style="1" customWidth="1"/>
    <col min="9740" max="9740" width="7.125" style="1" customWidth="1"/>
    <col min="9741" max="9741" width="0.5" style="1" customWidth="1"/>
    <col min="9742" max="9761" width="4.875" style="1" customWidth="1"/>
    <col min="9762" max="9762" width="0.5" style="1" customWidth="1"/>
    <col min="9763" max="9763" width="8.875" style="1"/>
    <col min="9764" max="9766" width="4.125" style="1" customWidth="1"/>
    <col min="9767" max="9990" width="8.875" style="1"/>
    <col min="9991" max="9991" width="3.875" style="1" customWidth="1"/>
    <col min="9992" max="9992" width="4.125" style="1" customWidth="1"/>
    <col min="9993" max="9993" width="7.625" style="1" customWidth="1"/>
    <col min="9994" max="9994" width="8.875" style="1"/>
    <col min="9995" max="9995" width="8.5" style="1" customWidth="1"/>
    <col min="9996" max="9996" width="7.125" style="1" customWidth="1"/>
    <col min="9997" max="9997" width="0.5" style="1" customWidth="1"/>
    <col min="9998" max="10017" width="4.875" style="1" customWidth="1"/>
    <col min="10018" max="10018" width="0.5" style="1" customWidth="1"/>
    <col min="10019" max="10019" width="8.875" style="1"/>
    <col min="10020" max="10022" width="4.125" style="1" customWidth="1"/>
    <col min="10023" max="10246" width="8.875" style="1"/>
    <col min="10247" max="10247" width="3.875" style="1" customWidth="1"/>
    <col min="10248" max="10248" width="4.125" style="1" customWidth="1"/>
    <col min="10249" max="10249" width="7.625" style="1" customWidth="1"/>
    <col min="10250" max="10250" width="8.875" style="1"/>
    <col min="10251" max="10251" width="8.5" style="1" customWidth="1"/>
    <col min="10252" max="10252" width="7.125" style="1" customWidth="1"/>
    <col min="10253" max="10253" width="0.5" style="1" customWidth="1"/>
    <col min="10254" max="10273" width="4.875" style="1" customWidth="1"/>
    <col min="10274" max="10274" width="0.5" style="1" customWidth="1"/>
    <col min="10275" max="10275" width="8.875" style="1"/>
    <col min="10276" max="10278" width="4.125" style="1" customWidth="1"/>
    <col min="10279" max="10502" width="8.875" style="1"/>
    <col min="10503" max="10503" width="3.875" style="1" customWidth="1"/>
    <col min="10504" max="10504" width="4.125" style="1" customWidth="1"/>
    <col min="10505" max="10505" width="7.625" style="1" customWidth="1"/>
    <col min="10506" max="10506" width="8.875" style="1"/>
    <col min="10507" max="10507" width="8.5" style="1" customWidth="1"/>
    <col min="10508" max="10508" width="7.125" style="1" customWidth="1"/>
    <col min="10509" max="10509" width="0.5" style="1" customWidth="1"/>
    <col min="10510" max="10529" width="4.875" style="1" customWidth="1"/>
    <col min="10530" max="10530" width="0.5" style="1" customWidth="1"/>
    <col min="10531" max="10531" width="8.875" style="1"/>
    <col min="10532" max="10534" width="4.125" style="1" customWidth="1"/>
    <col min="10535" max="10758" width="8.875" style="1"/>
    <col min="10759" max="10759" width="3.875" style="1" customWidth="1"/>
    <col min="10760" max="10760" width="4.125" style="1" customWidth="1"/>
    <col min="10761" max="10761" width="7.625" style="1" customWidth="1"/>
    <col min="10762" max="10762" width="8.875" style="1"/>
    <col min="10763" max="10763" width="8.5" style="1" customWidth="1"/>
    <col min="10764" max="10764" width="7.125" style="1" customWidth="1"/>
    <col min="10765" max="10765" width="0.5" style="1" customWidth="1"/>
    <col min="10766" max="10785" width="4.875" style="1" customWidth="1"/>
    <col min="10786" max="10786" width="0.5" style="1" customWidth="1"/>
    <col min="10787" max="10787" width="8.875" style="1"/>
    <col min="10788" max="10790" width="4.125" style="1" customWidth="1"/>
    <col min="10791" max="11014" width="8.875" style="1"/>
    <col min="11015" max="11015" width="3.875" style="1" customWidth="1"/>
    <col min="11016" max="11016" width="4.125" style="1" customWidth="1"/>
    <col min="11017" max="11017" width="7.625" style="1" customWidth="1"/>
    <col min="11018" max="11018" width="8.875" style="1"/>
    <col min="11019" max="11019" width="8.5" style="1" customWidth="1"/>
    <col min="11020" max="11020" width="7.125" style="1" customWidth="1"/>
    <col min="11021" max="11021" width="0.5" style="1" customWidth="1"/>
    <col min="11022" max="11041" width="4.875" style="1" customWidth="1"/>
    <col min="11042" max="11042" width="0.5" style="1" customWidth="1"/>
    <col min="11043" max="11043" width="8.875" style="1"/>
    <col min="11044" max="11046" width="4.125" style="1" customWidth="1"/>
    <col min="11047" max="11270" width="8.875" style="1"/>
    <col min="11271" max="11271" width="3.875" style="1" customWidth="1"/>
    <col min="11272" max="11272" width="4.125" style="1" customWidth="1"/>
    <col min="11273" max="11273" width="7.625" style="1" customWidth="1"/>
    <col min="11274" max="11274" width="8.875" style="1"/>
    <col min="11275" max="11275" width="8.5" style="1" customWidth="1"/>
    <col min="11276" max="11276" width="7.125" style="1" customWidth="1"/>
    <col min="11277" max="11277" width="0.5" style="1" customWidth="1"/>
    <col min="11278" max="11297" width="4.875" style="1" customWidth="1"/>
    <col min="11298" max="11298" width="0.5" style="1" customWidth="1"/>
    <col min="11299" max="11299" width="8.875" style="1"/>
    <col min="11300" max="11302" width="4.125" style="1" customWidth="1"/>
    <col min="11303" max="11526" width="8.875" style="1"/>
    <col min="11527" max="11527" width="3.875" style="1" customWidth="1"/>
    <col min="11528" max="11528" width="4.125" style="1" customWidth="1"/>
    <col min="11529" max="11529" width="7.625" style="1" customWidth="1"/>
    <col min="11530" max="11530" width="8.875" style="1"/>
    <col min="11531" max="11531" width="8.5" style="1" customWidth="1"/>
    <col min="11532" max="11532" width="7.125" style="1" customWidth="1"/>
    <col min="11533" max="11533" width="0.5" style="1" customWidth="1"/>
    <col min="11534" max="11553" width="4.875" style="1" customWidth="1"/>
    <col min="11554" max="11554" width="0.5" style="1" customWidth="1"/>
    <col min="11555" max="11555" width="8.875" style="1"/>
    <col min="11556" max="11558" width="4.125" style="1" customWidth="1"/>
    <col min="11559" max="11782" width="8.875" style="1"/>
    <col min="11783" max="11783" width="3.875" style="1" customWidth="1"/>
    <col min="11784" max="11784" width="4.125" style="1" customWidth="1"/>
    <col min="11785" max="11785" width="7.625" style="1" customWidth="1"/>
    <col min="11786" max="11786" width="8.875" style="1"/>
    <col min="11787" max="11787" width="8.5" style="1" customWidth="1"/>
    <col min="11788" max="11788" width="7.125" style="1" customWidth="1"/>
    <col min="11789" max="11789" width="0.5" style="1" customWidth="1"/>
    <col min="11790" max="11809" width="4.875" style="1" customWidth="1"/>
    <col min="11810" max="11810" width="0.5" style="1" customWidth="1"/>
    <col min="11811" max="11811" width="8.875" style="1"/>
    <col min="11812" max="11814" width="4.125" style="1" customWidth="1"/>
    <col min="11815" max="12038" width="8.875" style="1"/>
    <col min="12039" max="12039" width="3.875" style="1" customWidth="1"/>
    <col min="12040" max="12040" width="4.125" style="1" customWidth="1"/>
    <col min="12041" max="12041" width="7.625" style="1" customWidth="1"/>
    <col min="12042" max="12042" width="8.875" style="1"/>
    <col min="12043" max="12043" width="8.5" style="1" customWidth="1"/>
    <col min="12044" max="12044" width="7.125" style="1" customWidth="1"/>
    <col min="12045" max="12045" width="0.5" style="1" customWidth="1"/>
    <col min="12046" max="12065" width="4.875" style="1" customWidth="1"/>
    <col min="12066" max="12066" width="0.5" style="1" customWidth="1"/>
    <col min="12067" max="12067" width="8.875" style="1"/>
    <col min="12068" max="12070" width="4.125" style="1" customWidth="1"/>
    <col min="12071" max="12294" width="8.875" style="1"/>
    <col min="12295" max="12295" width="3.875" style="1" customWidth="1"/>
    <col min="12296" max="12296" width="4.125" style="1" customWidth="1"/>
    <col min="12297" max="12297" width="7.625" style="1" customWidth="1"/>
    <col min="12298" max="12298" width="8.875" style="1"/>
    <col min="12299" max="12299" width="8.5" style="1" customWidth="1"/>
    <col min="12300" max="12300" width="7.125" style="1" customWidth="1"/>
    <col min="12301" max="12301" width="0.5" style="1" customWidth="1"/>
    <col min="12302" max="12321" width="4.875" style="1" customWidth="1"/>
    <col min="12322" max="12322" width="0.5" style="1" customWidth="1"/>
    <col min="12323" max="12323" width="8.875" style="1"/>
    <col min="12324" max="12326" width="4.125" style="1" customWidth="1"/>
    <col min="12327" max="12550" width="8.875" style="1"/>
    <col min="12551" max="12551" width="3.875" style="1" customWidth="1"/>
    <col min="12552" max="12552" width="4.125" style="1" customWidth="1"/>
    <col min="12553" max="12553" width="7.625" style="1" customWidth="1"/>
    <col min="12554" max="12554" width="8.875" style="1"/>
    <col min="12555" max="12555" width="8.5" style="1" customWidth="1"/>
    <col min="12556" max="12556" width="7.125" style="1" customWidth="1"/>
    <col min="12557" max="12557" width="0.5" style="1" customWidth="1"/>
    <col min="12558" max="12577" width="4.875" style="1" customWidth="1"/>
    <col min="12578" max="12578" width="0.5" style="1" customWidth="1"/>
    <col min="12579" max="12579" width="8.875" style="1"/>
    <col min="12580" max="12582" width="4.125" style="1" customWidth="1"/>
    <col min="12583" max="12806" width="8.875" style="1"/>
    <col min="12807" max="12807" width="3.875" style="1" customWidth="1"/>
    <col min="12808" max="12808" width="4.125" style="1" customWidth="1"/>
    <col min="12809" max="12809" width="7.625" style="1" customWidth="1"/>
    <col min="12810" max="12810" width="8.875" style="1"/>
    <col min="12811" max="12811" width="8.5" style="1" customWidth="1"/>
    <col min="12812" max="12812" width="7.125" style="1" customWidth="1"/>
    <col min="12813" max="12813" width="0.5" style="1" customWidth="1"/>
    <col min="12814" max="12833" width="4.875" style="1" customWidth="1"/>
    <col min="12834" max="12834" width="0.5" style="1" customWidth="1"/>
    <col min="12835" max="12835" width="8.875" style="1"/>
    <col min="12836" max="12838" width="4.125" style="1" customWidth="1"/>
    <col min="12839" max="13062" width="8.875" style="1"/>
    <col min="13063" max="13063" width="3.875" style="1" customWidth="1"/>
    <col min="13064" max="13064" width="4.125" style="1" customWidth="1"/>
    <col min="13065" max="13065" width="7.625" style="1" customWidth="1"/>
    <col min="13066" max="13066" width="8.875" style="1"/>
    <col min="13067" max="13067" width="8.5" style="1" customWidth="1"/>
    <col min="13068" max="13068" width="7.125" style="1" customWidth="1"/>
    <col min="13069" max="13069" width="0.5" style="1" customWidth="1"/>
    <col min="13070" max="13089" width="4.875" style="1" customWidth="1"/>
    <col min="13090" max="13090" width="0.5" style="1" customWidth="1"/>
    <col min="13091" max="13091" width="8.875" style="1"/>
    <col min="13092" max="13094" width="4.125" style="1" customWidth="1"/>
    <col min="13095" max="13318" width="8.875" style="1"/>
    <col min="13319" max="13319" width="3.875" style="1" customWidth="1"/>
    <col min="13320" max="13320" width="4.125" style="1" customWidth="1"/>
    <col min="13321" max="13321" width="7.625" style="1" customWidth="1"/>
    <col min="13322" max="13322" width="8.875" style="1"/>
    <col min="13323" max="13323" width="8.5" style="1" customWidth="1"/>
    <col min="13324" max="13324" width="7.125" style="1" customWidth="1"/>
    <col min="13325" max="13325" width="0.5" style="1" customWidth="1"/>
    <col min="13326" max="13345" width="4.875" style="1" customWidth="1"/>
    <col min="13346" max="13346" width="0.5" style="1" customWidth="1"/>
    <col min="13347" max="13347" width="8.875" style="1"/>
    <col min="13348" max="13350" width="4.125" style="1" customWidth="1"/>
    <col min="13351" max="13574" width="8.875" style="1"/>
    <col min="13575" max="13575" width="3.875" style="1" customWidth="1"/>
    <col min="13576" max="13576" width="4.125" style="1" customWidth="1"/>
    <col min="13577" max="13577" width="7.625" style="1" customWidth="1"/>
    <col min="13578" max="13578" width="8.875" style="1"/>
    <col min="13579" max="13579" width="8.5" style="1" customWidth="1"/>
    <col min="13580" max="13580" width="7.125" style="1" customWidth="1"/>
    <col min="13581" max="13581" width="0.5" style="1" customWidth="1"/>
    <col min="13582" max="13601" width="4.875" style="1" customWidth="1"/>
    <col min="13602" max="13602" width="0.5" style="1" customWidth="1"/>
    <col min="13603" max="13603" width="8.875" style="1"/>
    <col min="13604" max="13606" width="4.125" style="1" customWidth="1"/>
    <col min="13607" max="13830" width="8.875" style="1"/>
    <col min="13831" max="13831" width="3.875" style="1" customWidth="1"/>
    <col min="13832" max="13832" width="4.125" style="1" customWidth="1"/>
    <col min="13833" max="13833" width="7.625" style="1" customWidth="1"/>
    <col min="13834" max="13834" width="8.875" style="1"/>
    <col min="13835" max="13835" width="8.5" style="1" customWidth="1"/>
    <col min="13836" max="13836" width="7.125" style="1" customWidth="1"/>
    <col min="13837" max="13837" width="0.5" style="1" customWidth="1"/>
    <col min="13838" max="13857" width="4.875" style="1" customWidth="1"/>
    <col min="13858" max="13858" width="0.5" style="1" customWidth="1"/>
    <col min="13859" max="13859" width="8.875" style="1"/>
    <col min="13860" max="13862" width="4.125" style="1" customWidth="1"/>
    <col min="13863" max="14086" width="8.875" style="1"/>
    <col min="14087" max="14087" width="3.875" style="1" customWidth="1"/>
    <col min="14088" max="14088" width="4.125" style="1" customWidth="1"/>
    <col min="14089" max="14089" width="7.625" style="1" customWidth="1"/>
    <col min="14090" max="14090" width="8.875" style="1"/>
    <col min="14091" max="14091" width="8.5" style="1" customWidth="1"/>
    <col min="14092" max="14092" width="7.125" style="1" customWidth="1"/>
    <col min="14093" max="14093" width="0.5" style="1" customWidth="1"/>
    <col min="14094" max="14113" width="4.875" style="1" customWidth="1"/>
    <col min="14114" max="14114" width="0.5" style="1" customWidth="1"/>
    <col min="14115" max="14115" width="8.875" style="1"/>
    <col min="14116" max="14118" width="4.125" style="1" customWidth="1"/>
    <col min="14119" max="14342" width="8.875" style="1"/>
    <col min="14343" max="14343" width="3.875" style="1" customWidth="1"/>
    <col min="14344" max="14344" width="4.125" style="1" customWidth="1"/>
    <col min="14345" max="14345" width="7.625" style="1" customWidth="1"/>
    <col min="14346" max="14346" width="8.875" style="1"/>
    <col min="14347" max="14347" width="8.5" style="1" customWidth="1"/>
    <col min="14348" max="14348" width="7.125" style="1" customWidth="1"/>
    <col min="14349" max="14349" width="0.5" style="1" customWidth="1"/>
    <col min="14350" max="14369" width="4.875" style="1" customWidth="1"/>
    <col min="14370" max="14370" width="0.5" style="1" customWidth="1"/>
    <col min="14371" max="14371" width="8.875" style="1"/>
    <col min="14372" max="14374" width="4.125" style="1" customWidth="1"/>
    <col min="14375" max="14598" width="8.875" style="1"/>
    <col min="14599" max="14599" width="3.875" style="1" customWidth="1"/>
    <col min="14600" max="14600" width="4.125" style="1" customWidth="1"/>
    <col min="14601" max="14601" width="7.625" style="1" customWidth="1"/>
    <col min="14602" max="14602" width="8.875" style="1"/>
    <col min="14603" max="14603" width="8.5" style="1" customWidth="1"/>
    <col min="14604" max="14604" width="7.125" style="1" customWidth="1"/>
    <col min="14605" max="14605" width="0.5" style="1" customWidth="1"/>
    <col min="14606" max="14625" width="4.875" style="1" customWidth="1"/>
    <col min="14626" max="14626" width="0.5" style="1" customWidth="1"/>
    <col min="14627" max="14627" width="8.875" style="1"/>
    <col min="14628" max="14630" width="4.125" style="1" customWidth="1"/>
    <col min="14631" max="14854" width="8.875" style="1"/>
    <col min="14855" max="14855" width="3.875" style="1" customWidth="1"/>
    <col min="14856" max="14856" width="4.125" style="1" customWidth="1"/>
    <col min="14857" max="14857" width="7.625" style="1" customWidth="1"/>
    <col min="14858" max="14858" width="8.875" style="1"/>
    <col min="14859" max="14859" width="8.5" style="1" customWidth="1"/>
    <col min="14860" max="14860" width="7.125" style="1" customWidth="1"/>
    <col min="14861" max="14861" width="0.5" style="1" customWidth="1"/>
    <col min="14862" max="14881" width="4.875" style="1" customWidth="1"/>
    <col min="14882" max="14882" width="0.5" style="1" customWidth="1"/>
    <col min="14883" max="14883" width="8.875" style="1"/>
    <col min="14884" max="14886" width="4.125" style="1" customWidth="1"/>
    <col min="14887" max="15110" width="8.875" style="1"/>
    <col min="15111" max="15111" width="3.875" style="1" customWidth="1"/>
    <col min="15112" max="15112" width="4.125" style="1" customWidth="1"/>
    <col min="15113" max="15113" width="7.625" style="1" customWidth="1"/>
    <col min="15114" max="15114" width="8.875" style="1"/>
    <col min="15115" max="15115" width="8.5" style="1" customWidth="1"/>
    <col min="15116" max="15116" width="7.125" style="1" customWidth="1"/>
    <col min="15117" max="15117" width="0.5" style="1" customWidth="1"/>
    <col min="15118" max="15137" width="4.875" style="1" customWidth="1"/>
    <col min="15138" max="15138" width="0.5" style="1" customWidth="1"/>
    <col min="15139" max="15139" width="8.875" style="1"/>
    <col min="15140" max="15142" width="4.125" style="1" customWidth="1"/>
    <col min="15143" max="15366" width="8.875" style="1"/>
    <col min="15367" max="15367" width="3.875" style="1" customWidth="1"/>
    <col min="15368" max="15368" width="4.125" style="1" customWidth="1"/>
    <col min="15369" max="15369" width="7.625" style="1" customWidth="1"/>
    <col min="15370" max="15370" width="8.875" style="1"/>
    <col min="15371" max="15371" width="8.5" style="1" customWidth="1"/>
    <col min="15372" max="15372" width="7.125" style="1" customWidth="1"/>
    <col min="15373" max="15373" width="0.5" style="1" customWidth="1"/>
    <col min="15374" max="15393" width="4.875" style="1" customWidth="1"/>
    <col min="15394" max="15394" width="0.5" style="1" customWidth="1"/>
    <col min="15395" max="15395" width="8.875" style="1"/>
    <col min="15396" max="15398" width="4.125" style="1" customWidth="1"/>
    <col min="15399" max="15622" width="8.875" style="1"/>
    <col min="15623" max="15623" width="3.875" style="1" customWidth="1"/>
    <col min="15624" max="15624" width="4.125" style="1" customWidth="1"/>
    <col min="15625" max="15625" width="7.625" style="1" customWidth="1"/>
    <col min="15626" max="15626" width="8.875" style="1"/>
    <col min="15627" max="15627" width="8.5" style="1" customWidth="1"/>
    <col min="15628" max="15628" width="7.125" style="1" customWidth="1"/>
    <col min="15629" max="15629" width="0.5" style="1" customWidth="1"/>
    <col min="15630" max="15649" width="4.875" style="1" customWidth="1"/>
    <col min="15650" max="15650" width="0.5" style="1" customWidth="1"/>
    <col min="15651" max="15651" width="8.875" style="1"/>
    <col min="15652" max="15654" width="4.125" style="1" customWidth="1"/>
    <col min="15655" max="15878" width="8.875" style="1"/>
    <col min="15879" max="15879" width="3.875" style="1" customWidth="1"/>
    <col min="15880" max="15880" width="4.125" style="1" customWidth="1"/>
    <col min="15881" max="15881" width="7.625" style="1" customWidth="1"/>
    <col min="15882" max="15882" width="8.875" style="1"/>
    <col min="15883" max="15883" width="8.5" style="1" customWidth="1"/>
    <col min="15884" max="15884" width="7.125" style="1" customWidth="1"/>
    <col min="15885" max="15885" width="0.5" style="1" customWidth="1"/>
    <col min="15886" max="15905" width="4.875" style="1" customWidth="1"/>
    <col min="15906" max="15906" width="0.5" style="1" customWidth="1"/>
    <col min="15907" max="15907" width="8.875" style="1"/>
    <col min="15908" max="15910" width="4.125" style="1" customWidth="1"/>
    <col min="15911" max="16134" width="8.875" style="1"/>
    <col min="16135" max="16135" width="3.875" style="1" customWidth="1"/>
    <col min="16136" max="16136" width="4.125" style="1" customWidth="1"/>
    <col min="16137" max="16137" width="7.625" style="1" customWidth="1"/>
    <col min="16138" max="16138" width="8.875" style="1"/>
    <col min="16139" max="16139" width="8.5" style="1" customWidth="1"/>
    <col min="16140" max="16140" width="7.125" style="1" customWidth="1"/>
    <col min="16141" max="16141" width="0.5" style="1" customWidth="1"/>
    <col min="16142" max="16161" width="4.875" style="1" customWidth="1"/>
    <col min="16162" max="16162" width="0.5" style="1" customWidth="1"/>
    <col min="16163" max="16163" width="8.875" style="1"/>
    <col min="16164" max="16166" width="4.125" style="1" customWidth="1"/>
    <col min="16167" max="16384" width="8.875" style="1"/>
  </cols>
  <sheetData>
    <row r="1" spans="1:31" ht="3.75" customHeight="1" thickBot="1" x14ac:dyDescent="0.2"/>
    <row r="2" spans="1:31" ht="3" customHeight="1" x14ac:dyDescent="0.15"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</row>
    <row r="3" spans="1:31" ht="18.75" x14ac:dyDescent="0.15">
      <c r="A3" s="5" t="s">
        <v>50</v>
      </c>
      <c r="B3" s="33"/>
      <c r="C3" s="44"/>
      <c r="D3" s="6"/>
      <c r="E3" s="33"/>
      <c r="G3" s="7"/>
      <c r="H3" s="249" t="s">
        <v>51</v>
      </c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8"/>
    </row>
    <row r="4" spans="1:31" ht="4.5" customHeight="1" thickBot="1" x14ac:dyDescent="0.2">
      <c r="B4" s="6"/>
      <c r="C4" s="6"/>
      <c r="D4" s="6"/>
      <c r="G4" s="7"/>
      <c r="N4" s="9"/>
      <c r="AE4" s="8"/>
    </row>
    <row r="5" spans="1:31" s="33" customFormat="1" ht="14.25" customHeight="1" thickTop="1" x14ac:dyDescent="0.15">
      <c r="A5" s="6"/>
      <c r="B5" s="101" t="s">
        <v>0</v>
      </c>
      <c r="C5" s="102"/>
      <c r="D5" s="102"/>
      <c r="E5" s="103"/>
      <c r="G5" s="39"/>
      <c r="H5" s="250">
        <f>C7</f>
        <v>2025</v>
      </c>
      <c r="I5" s="250"/>
      <c r="J5" s="250"/>
      <c r="K5" s="40" t="s">
        <v>1</v>
      </c>
      <c r="L5" s="40">
        <f>C8</f>
        <v>9</v>
      </c>
      <c r="M5" s="40" t="s">
        <v>2</v>
      </c>
      <c r="N5" s="41"/>
      <c r="O5" s="60">
        <f>MONTH(引用元!D1)</f>
        <v>9</v>
      </c>
      <c r="P5" s="60" t="s">
        <v>5</v>
      </c>
      <c r="Q5" s="60">
        <f>DAY(引用元!D1)</f>
        <v>1</v>
      </c>
      <c r="R5" s="60" t="s">
        <v>47</v>
      </c>
      <c r="S5" s="60" t="s">
        <v>52</v>
      </c>
      <c r="T5" s="60">
        <f>MONTH(引用元!D2)</f>
        <v>9</v>
      </c>
      <c r="U5" s="60" t="s">
        <v>5</v>
      </c>
      <c r="V5" s="40">
        <f>DAY(引用元!D2)</f>
        <v>30</v>
      </c>
      <c r="W5" s="40" t="s">
        <v>47</v>
      </c>
      <c r="X5" s="251" t="str">
        <f>"（ "&amp;IF(C9="選択して下さい","　　",C9&amp;"")&amp;"日締 ）"</f>
        <v>（ 末日締 ）</v>
      </c>
      <c r="Y5" s="251"/>
      <c r="Z5" s="251"/>
      <c r="AA5" s="252"/>
      <c r="AB5" s="252"/>
      <c r="AC5" s="252"/>
      <c r="AD5" s="252"/>
      <c r="AE5" s="42"/>
    </row>
    <row r="6" spans="1:31" ht="4.5" customHeight="1" thickBot="1" x14ac:dyDescent="0.2">
      <c r="A6" s="6"/>
      <c r="B6" s="104"/>
      <c r="C6" s="98"/>
      <c r="D6" s="98"/>
      <c r="E6" s="105"/>
      <c r="G6" s="7"/>
      <c r="AE6" s="8"/>
    </row>
    <row r="7" spans="1:31" s="6" customFormat="1" ht="14.25" customHeight="1" thickBot="1" x14ac:dyDescent="0.2">
      <c r="B7" s="106"/>
      <c r="C7" s="174">
        <v>2025</v>
      </c>
      <c r="D7" s="175"/>
      <c r="E7" s="107" t="s">
        <v>1</v>
      </c>
      <c r="G7" s="11"/>
      <c r="H7" s="253" t="s">
        <v>3</v>
      </c>
      <c r="I7" s="195"/>
      <c r="J7" s="195"/>
      <c r="K7" s="195"/>
      <c r="L7" s="195"/>
      <c r="M7" s="195"/>
      <c r="N7" s="196"/>
      <c r="O7" s="100"/>
      <c r="P7" s="253" t="s">
        <v>4</v>
      </c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6"/>
      <c r="AE7" s="12"/>
    </row>
    <row r="8" spans="1:31" s="6" customFormat="1" ht="14.25" customHeight="1" thickBot="1" x14ac:dyDescent="0.2">
      <c r="B8" s="106"/>
      <c r="C8" s="174">
        <v>9</v>
      </c>
      <c r="D8" s="175"/>
      <c r="E8" s="107" t="s">
        <v>5</v>
      </c>
      <c r="G8" s="11"/>
      <c r="H8" s="235" t="s">
        <v>828</v>
      </c>
      <c r="I8" s="236"/>
      <c r="J8" s="236"/>
      <c r="K8" s="236"/>
      <c r="L8" s="236"/>
      <c r="M8" s="236"/>
      <c r="N8" s="237"/>
      <c r="O8" s="100"/>
      <c r="P8" s="245" t="s">
        <v>820</v>
      </c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7"/>
      <c r="AE8" s="12"/>
    </row>
    <row r="9" spans="1:31" s="6" customFormat="1" ht="14.25" customHeight="1" thickBot="1" x14ac:dyDescent="0.2">
      <c r="B9" s="106"/>
      <c r="C9" s="246" t="s">
        <v>8</v>
      </c>
      <c r="D9" s="247"/>
      <c r="E9" s="107" t="s">
        <v>9</v>
      </c>
      <c r="G9" s="11"/>
      <c r="H9" s="235"/>
      <c r="I9" s="236"/>
      <c r="J9" s="236"/>
      <c r="K9" s="236"/>
      <c r="L9" s="236"/>
      <c r="M9" s="236"/>
      <c r="N9" s="237"/>
      <c r="O9" s="100"/>
      <c r="P9" s="235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7"/>
      <c r="AE9" s="12"/>
    </row>
    <row r="10" spans="1:31" s="6" customFormat="1" ht="14.25" customHeight="1" x14ac:dyDescent="0.15">
      <c r="B10" s="106"/>
      <c r="C10" s="232" t="s">
        <v>10</v>
      </c>
      <c r="D10" s="232"/>
      <c r="E10" s="107"/>
      <c r="G10" s="11"/>
      <c r="H10" s="235"/>
      <c r="I10" s="236"/>
      <c r="J10" s="236"/>
      <c r="K10" s="236"/>
      <c r="L10" s="236"/>
      <c r="M10" s="236"/>
      <c r="N10" s="237"/>
      <c r="O10" s="100"/>
      <c r="P10" s="235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7"/>
      <c r="AE10" s="12"/>
    </row>
    <row r="11" spans="1:31" s="6" customFormat="1" ht="14.25" customHeight="1" thickBot="1" x14ac:dyDescent="0.2">
      <c r="B11" s="106" t="s">
        <v>11</v>
      </c>
      <c r="C11" s="100"/>
      <c r="D11" s="100"/>
      <c r="E11" s="107"/>
      <c r="G11" s="11"/>
      <c r="H11" s="248" t="s">
        <v>12</v>
      </c>
      <c r="I11" s="181"/>
      <c r="J11" s="182"/>
      <c r="K11" s="215">
        <v>336599</v>
      </c>
      <c r="L11" s="215"/>
      <c r="M11" s="215"/>
      <c r="N11" s="216"/>
      <c r="O11" s="100"/>
      <c r="P11" s="238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6"/>
      <c r="AE11" s="12"/>
    </row>
    <row r="12" spans="1:31" s="6" customFormat="1" ht="14.25" customHeight="1" thickBot="1" x14ac:dyDescent="0.2">
      <c r="A12" s="33"/>
      <c r="B12" s="106"/>
      <c r="C12" s="174" t="s">
        <v>187</v>
      </c>
      <c r="D12" s="175"/>
      <c r="E12" s="107"/>
      <c r="G12" s="11"/>
      <c r="H12" s="100"/>
      <c r="I12" s="100"/>
      <c r="J12" s="100"/>
      <c r="K12" s="100"/>
      <c r="L12" s="100"/>
      <c r="M12" s="100"/>
      <c r="N12" s="100"/>
      <c r="O12" s="100"/>
      <c r="P12" s="229" t="s">
        <v>14</v>
      </c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1"/>
      <c r="AE12" s="12"/>
    </row>
    <row r="13" spans="1:31" s="6" customFormat="1" ht="14.25" customHeight="1" x14ac:dyDescent="0.15">
      <c r="B13" s="106"/>
      <c r="C13" s="232" t="s">
        <v>10</v>
      </c>
      <c r="D13" s="232"/>
      <c r="E13" s="107"/>
      <c r="G13" s="11"/>
      <c r="H13" s="233" t="s">
        <v>15</v>
      </c>
      <c r="I13" s="233"/>
      <c r="J13" s="233"/>
      <c r="K13" s="233"/>
      <c r="L13" s="233"/>
      <c r="M13" s="233"/>
      <c r="N13" s="233"/>
      <c r="O13" s="234"/>
      <c r="P13" s="235" t="s">
        <v>821</v>
      </c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7"/>
      <c r="AE13" s="12"/>
    </row>
    <row r="14" spans="1:31" s="6" customFormat="1" ht="14.25" customHeight="1" thickBot="1" x14ac:dyDescent="0.2">
      <c r="B14" s="106" t="s">
        <v>16</v>
      </c>
      <c r="C14" s="100"/>
      <c r="D14" s="100"/>
      <c r="E14" s="107"/>
      <c r="G14" s="11"/>
      <c r="H14" s="100"/>
      <c r="I14" s="100"/>
      <c r="J14" s="100"/>
      <c r="K14" s="100"/>
      <c r="L14" s="100"/>
      <c r="M14" s="100"/>
      <c r="N14" s="100"/>
      <c r="O14" s="100"/>
      <c r="P14" s="235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7"/>
      <c r="AE14" s="12"/>
    </row>
    <row r="15" spans="1:31" s="33" customFormat="1" ht="14.25" customHeight="1" thickBot="1" x14ac:dyDescent="0.2">
      <c r="A15" s="6"/>
      <c r="B15" s="106"/>
      <c r="C15" s="174" t="s">
        <v>819</v>
      </c>
      <c r="D15" s="175"/>
      <c r="E15" s="107"/>
      <c r="G15" s="39"/>
      <c r="H15" s="99"/>
      <c r="I15" s="99"/>
      <c r="J15" s="99"/>
      <c r="K15" s="99"/>
      <c r="L15" s="99"/>
      <c r="M15" s="99"/>
      <c r="N15" s="100"/>
      <c r="O15" s="100"/>
      <c r="P15" s="238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6"/>
      <c r="AE15" s="42"/>
    </row>
    <row r="16" spans="1:31" s="33" customFormat="1" ht="7.35" customHeight="1" thickBot="1" x14ac:dyDescent="0.2">
      <c r="A16" s="6"/>
      <c r="B16" s="108"/>
      <c r="C16" s="99"/>
      <c r="D16" s="99"/>
      <c r="E16" s="109"/>
      <c r="G16" s="3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42"/>
    </row>
    <row r="17" spans="1:41" s="33" customFormat="1" ht="13.5" x14ac:dyDescent="0.15">
      <c r="A17" s="6"/>
      <c r="B17" s="108"/>
      <c r="C17" s="99"/>
      <c r="D17" s="99"/>
      <c r="E17" s="109"/>
      <c r="G17" s="39"/>
      <c r="H17" s="193" t="s">
        <v>494</v>
      </c>
      <c r="I17" s="194"/>
      <c r="J17" s="194"/>
      <c r="K17" s="194"/>
      <c r="L17" s="194"/>
      <c r="M17" s="194"/>
      <c r="N17" s="194"/>
      <c r="O17" s="194"/>
      <c r="P17" s="239" t="s">
        <v>822</v>
      </c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40"/>
      <c r="AE17" s="42"/>
    </row>
    <row r="18" spans="1:41" s="6" customFormat="1" ht="14.25" customHeight="1" x14ac:dyDescent="0.15">
      <c r="B18" s="106"/>
      <c r="C18" s="232" t="s">
        <v>10</v>
      </c>
      <c r="D18" s="232"/>
      <c r="E18" s="110"/>
      <c r="G18" s="11"/>
      <c r="H18" s="241" t="s">
        <v>468</v>
      </c>
      <c r="I18" s="242"/>
      <c r="J18" s="242"/>
      <c r="K18" s="242"/>
      <c r="L18" s="242"/>
      <c r="M18" s="242"/>
      <c r="N18" s="242"/>
      <c r="O18" s="242"/>
      <c r="P18" s="243" t="s">
        <v>822</v>
      </c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4"/>
      <c r="AE18" s="12"/>
    </row>
    <row r="19" spans="1:41" s="6" customFormat="1" ht="14.25" customHeight="1" thickBot="1" x14ac:dyDescent="0.2">
      <c r="B19" s="106" t="s">
        <v>17</v>
      </c>
      <c r="C19" s="100"/>
      <c r="D19" s="100"/>
      <c r="E19" s="107"/>
      <c r="G19" s="11"/>
      <c r="H19" s="217" t="s">
        <v>270</v>
      </c>
      <c r="I19" s="218"/>
      <c r="J19" s="218"/>
      <c r="K19" s="218"/>
      <c r="L19" s="218"/>
      <c r="M19" s="218"/>
      <c r="N19" s="218"/>
      <c r="O19" s="219"/>
      <c r="P19" s="223" t="s">
        <v>827</v>
      </c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5"/>
      <c r="AE19" s="12"/>
    </row>
    <row r="20" spans="1:41" s="6" customFormat="1" ht="14.25" customHeight="1" thickBot="1" x14ac:dyDescent="0.2">
      <c r="B20" s="106"/>
      <c r="C20" s="111">
        <v>8</v>
      </c>
      <c r="D20" s="100" t="s">
        <v>18</v>
      </c>
      <c r="E20" s="107"/>
      <c r="G20" s="11"/>
      <c r="H20" s="220"/>
      <c r="I20" s="221"/>
      <c r="J20" s="221"/>
      <c r="K20" s="221"/>
      <c r="L20" s="221"/>
      <c r="M20" s="221"/>
      <c r="N20" s="221"/>
      <c r="O20" s="222"/>
      <c r="P20" s="226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8"/>
      <c r="AE20" s="12"/>
    </row>
    <row r="21" spans="1:41" s="6" customFormat="1" ht="14.25" customHeight="1" thickBot="1" x14ac:dyDescent="0.2">
      <c r="B21" s="106"/>
      <c r="C21" s="111">
        <v>0</v>
      </c>
      <c r="D21" s="100" t="s">
        <v>19</v>
      </c>
      <c r="E21" s="107"/>
      <c r="G21" s="11"/>
      <c r="H21" s="204" t="s">
        <v>269</v>
      </c>
      <c r="I21" s="205"/>
      <c r="J21" s="205"/>
      <c r="K21" s="205"/>
      <c r="L21" s="205"/>
      <c r="M21" s="205"/>
      <c r="N21" s="205"/>
      <c r="O21" s="206"/>
      <c r="P21" s="207" t="s">
        <v>826</v>
      </c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9"/>
      <c r="AE21" s="12"/>
    </row>
    <row r="22" spans="1:41" s="6" customFormat="1" ht="14.25" customHeight="1" x14ac:dyDescent="0.15">
      <c r="B22" s="106"/>
      <c r="C22" s="100" t="s">
        <v>20</v>
      </c>
      <c r="D22" s="100"/>
      <c r="E22" s="107"/>
      <c r="G22" s="11"/>
      <c r="H22" s="197" t="s">
        <v>267</v>
      </c>
      <c r="I22" s="198"/>
      <c r="J22" s="198"/>
      <c r="K22" s="198"/>
      <c r="L22" s="198"/>
      <c r="M22" s="198"/>
      <c r="N22" s="198"/>
      <c r="O22" s="198"/>
      <c r="P22" s="210" t="s">
        <v>825</v>
      </c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2"/>
      <c r="AE22" s="12"/>
    </row>
    <row r="23" spans="1:41" s="6" customFormat="1" ht="14.25" customHeight="1" thickBot="1" x14ac:dyDescent="0.2">
      <c r="B23" s="106"/>
      <c r="C23" s="100"/>
      <c r="D23" s="100"/>
      <c r="E23" s="107"/>
      <c r="G23" s="11"/>
      <c r="H23" s="178" t="s">
        <v>268</v>
      </c>
      <c r="I23" s="179"/>
      <c r="J23" s="179"/>
      <c r="K23" s="179"/>
      <c r="L23" s="179"/>
      <c r="M23" s="179"/>
      <c r="N23" s="179"/>
      <c r="O23" s="179"/>
      <c r="P23" s="213" t="s">
        <v>823</v>
      </c>
      <c r="Q23" s="214"/>
      <c r="R23" s="214"/>
      <c r="S23" s="214"/>
      <c r="T23" s="214"/>
      <c r="U23" s="214"/>
      <c r="V23" s="214"/>
      <c r="W23" s="214"/>
      <c r="X23" s="215" t="s">
        <v>824</v>
      </c>
      <c r="Y23" s="215"/>
      <c r="Z23" s="215"/>
      <c r="AA23" s="215"/>
      <c r="AB23" s="215"/>
      <c r="AC23" s="215"/>
      <c r="AD23" s="216"/>
      <c r="AE23" s="12"/>
    </row>
    <row r="24" spans="1:41" s="6" customFormat="1" ht="7.5" customHeight="1" thickBot="1" x14ac:dyDescent="0.2">
      <c r="B24" s="106"/>
      <c r="C24" s="112" t="s">
        <v>10</v>
      </c>
      <c r="D24" s="112"/>
      <c r="E24" s="107"/>
      <c r="G24" s="11"/>
      <c r="H24" s="13"/>
      <c r="I24" s="13"/>
      <c r="J24" s="13"/>
      <c r="K24" s="13"/>
      <c r="L24" s="13"/>
      <c r="M24" s="13"/>
      <c r="N24" s="13"/>
      <c r="O24" s="13"/>
      <c r="AE24" s="12"/>
    </row>
    <row r="25" spans="1:41" s="6" customFormat="1" ht="14.25" customHeight="1" thickBot="1" x14ac:dyDescent="0.2">
      <c r="B25" s="106" t="s">
        <v>22</v>
      </c>
      <c r="C25" s="100"/>
      <c r="D25" s="100"/>
      <c r="E25" s="107"/>
      <c r="G25" s="11"/>
      <c r="H25" s="193" t="s">
        <v>21</v>
      </c>
      <c r="I25" s="194"/>
      <c r="J25" s="194"/>
      <c r="K25" s="194"/>
      <c r="L25" s="194"/>
      <c r="M25" s="194"/>
      <c r="N25" s="194"/>
      <c r="O25" s="194"/>
      <c r="P25" s="195" t="s">
        <v>818</v>
      </c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6"/>
      <c r="AE25" s="12"/>
    </row>
    <row r="26" spans="1:41" s="6" customFormat="1" ht="14.25" customHeight="1" thickBot="1" x14ac:dyDescent="0.2">
      <c r="B26" s="106"/>
      <c r="C26" s="111" t="s">
        <v>496</v>
      </c>
      <c r="D26" s="100" t="s">
        <v>53</v>
      </c>
      <c r="E26" s="145" t="str">
        <f>IF(C26="日","土","日")</f>
        <v>土</v>
      </c>
      <c r="G26" s="11"/>
      <c r="H26" s="197" t="s">
        <v>23</v>
      </c>
      <c r="I26" s="198"/>
      <c r="J26" s="198"/>
      <c r="K26" s="198"/>
      <c r="L26" s="198"/>
      <c r="M26" s="198"/>
      <c r="N26" s="198"/>
      <c r="O26" s="198"/>
      <c r="P26" s="199" t="str">
        <f>IFERROR(S11&amp;" "&amp;VLOOKUP(C12,派遣元事業所リスト!A:I,2,0),"")</f>
        <v xml:space="preserve"> 株式会社BREXA Technology　刈谷支店</v>
      </c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1"/>
      <c r="AE26" s="12"/>
    </row>
    <row r="27" spans="1:41" s="6" customFormat="1" ht="14.25" customHeight="1" x14ac:dyDescent="0.15">
      <c r="B27" s="106"/>
      <c r="C27" s="112" t="s">
        <v>10</v>
      </c>
      <c r="D27" s="112"/>
      <c r="E27" s="107"/>
      <c r="G27" s="11"/>
      <c r="H27" s="197" t="s">
        <v>24</v>
      </c>
      <c r="I27" s="198"/>
      <c r="J27" s="198"/>
      <c r="K27" s="198"/>
      <c r="L27" s="198"/>
      <c r="M27" s="198"/>
      <c r="N27" s="198"/>
      <c r="O27" s="198"/>
      <c r="P27" s="202" t="str">
        <f>IFERROR("〒"&amp;VLOOKUP(C12,派遣元事業所リスト!A:I,5,0)&amp;" "&amp;VLOOKUP(C12,派遣元事業所リスト!A:I,6,0)&amp;" "&amp;VLOOKUP(C12,派遣元事業所リスト!A:I,7,0)&amp;CHAR(10)&amp;" TEL："&amp;VLOOKUP(C12,派遣元事業所リスト!A:I,8,0)&amp;" FAX："&amp;VLOOKUP(C12,派遣元事業所リスト!A:I,9,0),"")</f>
        <v>〒448-0025 愛知県刈谷市幸町2-5-7　 NOMURA BLDGⅡ１階
 TEL：0566-63-5170 FAX：0566-63-5860</v>
      </c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3"/>
      <c r="AE27" s="12"/>
    </row>
    <row r="28" spans="1:41" s="6" customFormat="1" ht="14.25" customHeight="1" thickBot="1" x14ac:dyDescent="0.2">
      <c r="B28" s="106" t="s">
        <v>54</v>
      </c>
      <c r="C28" s="100"/>
      <c r="D28" s="100"/>
      <c r="E28" s="107"/>
      <c r="G28" s="11"/>
      <c r="H28" s="197"/>
      <c r="I28" s="198"/>
      <c r="J28" s="198"/>
      <c r="K28" s="198"/>
      <c r="L28" s="198"/>
      <c r="M28" s="198"/>
      <c r="N28" s="198"/>
      <c r="O28" s="198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3"/>
      <c r="AE28" s="12"/>
    </row>
    <row r="29" spans="1:41" s="6" customFormat="1" ht="14.25" customHeight="1" thickBot="1" x14ac:dyDescent="0.2">
      <c r="B29" s="108"/>
      <c r="C29" s="113">
        <v>1</v>
      </c>
      <c r="D29" s="99" t="s">
        <v>55</v>
      </c>
      <c r="E29" s="109"/>
      <c r="G29" s="11"/>
      <c r="H29" s="178" t="s">
        <v>25</v>
      </c>
      <c r="I29" s="179"/>
      <c r="J29" s="179"/>
      <c r="K29" s="179"/>
      <c r="L29" s="179"/>
      <c r="M29" s="179"/>
      <c r="N29" s="179"/>
      <c r="O29" s="179"/>
      <c r="P29" s="180" t="str">
        <f>IF(C15&lt;&gt;0,C15,"")</f>
        <v>武藤　翔</v>
      </c>
      <c r="Q29" s="181"/>
      <c r="R29" s="181"/>
      <c r="S29" s="181"/>
      <c r="T29" s="181"/>
      <c r="U29" s="181"/>
      <c r="V29" s="181"/>
      <c r="W29" s="182"/>
      <c r="X29" s="180" t="str">
        <f>IFERROR("TEL："&amp;VLOOKUP(C12,派遣元事業所リスト!A:I,8,0),"")</f>
        <v>TEL：0566-63-5170</v>
      </c>
      <c r="Y29" s="181"/>
      <c r="Z29" s="181"/>
      <c r="AA29" s="181"/>
      <c r="AB29" s="181"/>
      <c r="AC29" s="181"/>
      <c r="AD29" s="183"/>
      <c r="AE29" s="12"/>
    </row>
    <row r="30" spans="1:41" s="33" customFormat="1" ht="14.25" customHeight="1" thickBot="1" x14ac:dyDescent="0.2">
      <c r="B30" s="114"/>
      <c r="C30" s="115"/>
      <c r="D30" s="116" t="s">
        <v>512</v>
      </c>
      <c r="E30" s="117"/>
      <c r="G30" s="39"/>
      <c r="AE30" s="42"/>
    </row>
    <row r="31" spans="1:41" s="14" customFormat="1" ht="14.25" customHeight="1" thickTop="1" thickBot="1" x14ac:dyDescent="0.2">
      <c r="B31" s="118"/>
      <c r="C31" s="115"/>
      <c r="D31" s="116" t="s">
        <v>57</v>
      </c>
      <c r="E31" s="119"/>
      <c r="G31" s="15"/>
      <c r="H31" s="184" t="s">
        <v>26</v>
      </c>
      <c r="I31" s="185"/>
      <c r="J31" s="185"/>
      <c r="K31" s="186" t="s">
        <v>27</v>
      </c>
      <c r="L31" s="187"/>
      <c r="M31" s="188" t="s">
        <v>28</v>
      </c>
      <c r="N31" s="189"/>
      <c r="O31" s="139" t="s">
        <v>29</v>
      </c>
      <c r="P31" s="190" t="s">
        <v>30</v>
      </c>
      <c r="Q31" s="191"/>
      <c r="R31" s="192" t="s">
        <v>31</v>
      </c>
      <c r="S31" s="191"/>
      <c r="T31" s="192" t="s">
        <v>32</v>
      </c>
      <c r="U31" s="191"/>
      <c r="V31" s="192" t="s">
        <v>33</v>
      </c>
      <c r="W31" s="191"/>
      <c r="X31" s="168" t="s">
        <v>34</v>
      </c>
      <c r="Y31" s="169"/>
      <c r="Z31" s="170" t="s">
        <v>40</v>
      </c>
      <c r="AA31" s="170" t="s">
        <v>56</v>
      </c>
      <c r="AB31" s="170" t="s">
        <v>35</v>
      </c>
      <c r="AC31" s="170"/>
      <c r="AD31" s="172"/>
      <c r="AE31" s="16"/>
      <c r="AL31" s="17">
        <f>C20*60+C21</f>
        <v>480</v>
      </c>
    </row>
    <row r="32" spans="1:41" s="17" customFormat="1" ht="14.25" customHeight="1" x14ac:dyDescent="0.15">
      <c r="B32" s="106"/>
      <c r="C32" s="112" t="s">
        <v>10</v>
      </c>
      <c r="D32" s="112"/>
      <c r="E32" s="105"/>
      <c r="G32" s="18"/>
      <c r="H32" s="19" t="s">
        <v>5</v>
      </c>
      <c r="I32" s="20" t="s">
        <v>36</v>
      </c>
      <c r="J32" s="48" t="s">
        <v>58</v>
      </c>
      <c r="K32" s="140" t="s">
        <v>37</v>
      </c>
      <c r="L32" s="141" t="s">
        <v>19</v>
      </c>
      <c r="M32" s="142" t="s">
        <v>37</v>
      </c>
      <c r="N32" s="143" t="s">
        <v>19</v>
      </c>
      <c r="O32" s="144" t="s">
        <v>38</v>
      </c>
      <c r="P32" s="91" t="s">
        <v>18</v>
      </c>
      <c r="Q32" s="92" t="s">
        <v>19</v>
      </c>
      <c r="R32" s="93" t="s">
        <v>18</v>
      </c>
      <c r="S32" s="92" t="s">
        <v>19</v>
      </c>
      <c r="T32" s="93" t="s">
        <v>18</v>
      </c>
      <c r="U32" s="92" t="s">
        <v>19</v>
      </c>
      <c r="V32" s="93" t="s">
        <v>18</v>
      </c>
      <c r="W32" s="92" t="s">
        <v>19</v>
      </c>
      <c r="X32" s="93" t="s">
        <v>18</v>
      </c>
      <c r="Y32" s="92" t="s">
        <v>19</v>
      </c>
      <c r="Z32" s="171"/>
      <c r="AA32" s="171"/>
      <c r="AB32" s="171"/>
      <c r="AC32" s="171"/>
      <c r="AD32" s="173"/>
      <c r="AE32" s="21"/>
      <c r="AG32" s="46" t="s">
        <v>59</v>
      </c>
      <c r="AH32" s="46"/>
      <c r="AI32" s="46"/>
      <c r="AJ32" s="46"/>
      <c r="AK32" s="46" t="s">
        <v>60</v>
      </c>
      <c r="AL32" s="17" t="s">
        <v>61</v>
      </c>
      <c r="AM32" s="17" t="s">
        <v>62</v>
      </c>
      <c r="AN32" s="17" t="s">
        <v>63</v>
      </c>
      <c r="AO32" s="17" t="s">
        <v>64</v>
      </c>
    </row>
    <row r="33" spans="1:41" ht="14.25" customHeight="1" x14ac:dyDescent="0.15">
      <c r="A33" s="10"/>
      <c r="B33" s="100" t="s">
        <v>65</v>
      </c>
      <c r="C33" s="100"/>
      <c r="D33" s="98"/>
      <c r="E33" s="105"/>
      <c r="G33" s="7"/>
      <c r="H33" s="22">
        <f>IFERROR(MONTH(引用元!G2),"")</f>
        <v>9</v>
      </c>
      <c r="I33" s="23">
        <f>IFERROR(DAY(引用元!G2),"")</f>
        <v>1</v>
      </c>
      <c r="J33" s="49" t="str">
        <f>引用元!H2</f>
        <v>月</v>
      </c>
      <c r="K33" s="121">
        <v>7</v>
      </c>
      <c r="L33" s="122">
        <v>41</v>
      </c>
      <c r="M33" s="123">
        <v>18</v>
      </c>
      <c r="N33" s="124">
        <v>16</v>
      </c>
      <c r="O33" s="125">
        <v>60</v>
      </c>
      <c r="P33" s="94">
        <f>IF(AK33=0,"",INT(AK33/60))</f>
        <v>8</v>
      </c>
      <c r="Q33" s="95">
        <f t="shared" ref="Q33:Q63" si="0">IF(AK33=0,"",AK33-P33*60)</f>
        <v>0</v>
      </c>
      <c r="R33" s="96">
        <f>IF(AL33=0,"",INT(AL33/60))</f>
        <v>1</v>
      </c>
      <c r="S33" s="95">
        <f t="shared" ref="S33:S63" si="1">IF(AL33=0,"",AL33-R33*60)</f>
        <v>35</v>
      </c>
      <c r="T33" s="96" t="str">
        <f>IF(AM33=0,"",INT(AM33/60))</f>
        <v/>
      </c>
      <c r="U33" s="95" t="str">
        <f t="shared" ref="U33:U63" si="2">IF(AM33=0,"",AM33-T33*60)</f>
        <v/>
      </c>
      <c r="V33" s="96" t="str">
        <f>IF(AN33=0,"",INT(AN33/60))</f>
        <v/>
      </c>
      <c r="W33" s="95" t="str">
        <f>IF(AN33=0,"",AN33-V33*60)</f>
        <v/>
      </c>
      <c r="X33" s="96" t="str">
        <f>IF(AO33=0,"",INT(AO33/60))</f>
        <v/>
      </c>
      <c r="Y33" s="95" t="str">
        <f t="shared" ref="Y33:Y63" si="3">IF(AO33=0,"",AO33-X33*60)</f>
        <v/>
      </c>
      <c r="Z33" s="120"/>
      <c r="AA33" s="120"/>
      <c r="AB33" s="126"/>
      <c r="AC33" s="127"/>
      <c r="AD33" s="128"/>
      <c r="AE33" s="8"/>
      <c r="AG33" s="1">
        <f>K33*60+L33</f>
        <v>461</v>
      </c>
      <c r="AH33" s="1">
        <f>M33*60+N33</f>
        <v>1096</v>
      </c>
      <c r="AI33" s="1">
        <f t="shared" ref="AI33:AI63" si="4">AH33-AG33-O33</f>
        <v>575</v>
      </c>
      <c r="AJ33" s="1">
        <f t="shared" ref="AJ33:AJ63" si="5">IF(K33="",0,IF($C$31="",AI33,IF($C$31="月ごと",AI33,(IF($C$31="日ごと",IF($C$30="切り捨て",_xlfn.FLOOR.MATH(AI33,$C$29),IF($C$30="切り上げ",_xlfn.CEILING.MATH(AI33,$C$29),AI33)))))))</f>
        <v>575</v>
      </c>
      <c r="AK33" s="1" cm="1">
        <f t="array" ref="AK33">IF(J33="土",0,IF(J33="日",0,IF(OR(引用元!G2=引用元!$S:$S),IF($C$35="法定外休日",0,IF(AJ33&gt;=$AL$31,$AL$31,AJ33)),IF(AJ33&gt;=$AL$31,$AL$31,AJ33))))</f>
        <v>480</v>
      </c>
      <c r="AL33" s="1">
        <f>IF(K33="",0,IF(J33="土",0,IF(J33="日",0,IF(AK33=0,0,IF(AJ33&lt;=$AL$31,0,AJ33-AK33)))))</f>
        <v>95</v>
      </c>
      <c r="AM33" s="1">
        <f t="shared" ref="AM33:AM63" si="6">IF(M33&lt;22,0,(M33-22)*60+N33)</f>
        <v>0</v>
      </c>
      <c r="AN33" s="1" cm="1">
        <f t="array" ref="AN33">IF(J33="日",0,IF(J33=$E$26,AJ33,IF(OR(引用元!$G2=引用元!$S:$S),IF($C$35="所定出勤日",0,AJ33),0)))</f>
        <v>0</v>
      </c>
      <c r="AO33" s="1">
        <f t="shared" ref="AO33:AO63" si="7">IF(J33=$C$26,AJ33,0)</f>
        <v>0</v>
      </c>
    </row>
    <row r="34" spans="1:41" ht="14.25" customHeight="1" thickBot="1" x14ac:dyDescent="0.2">
      <c r="A34" s="10"/>
      <c r="B34" s="98"/>
      <c r="E34" s="105"/>
      <c r="G34" s="7"/>
      <c r="H34" s="22">
        <f>IFERROR(MONTH(引用元!G3),"")</f>
        <v>9</v>
      </c>
      <c r="I34" s="23">
        <f>IFERROR(DAY(引用元!G3),"")</f>
        <v>2</v>
      </c>
      <c r="J34" s="49" t="str">
        <f>引用元!H3</f>
        <v>火</v>
      </c>
      <c r="K34" s="121">
        <v>7</v>
      </c>
      <c r="L34" s="122">
        <v>41</v>
      </c>
      <c r="M34" s="123">
        <v>18</v>
      </c>
      <c r="N34" s="124">
        <v>46</v>
      </c>
      <c r="O34" s="125">
        <v>60</v>
      </c>
      <c r="P34" s="94">
        <f t="shared" ref="P34:P63" si="8">IF(AK34=0,"",INT(AK34/60))</f>
        <v>8</v>
      </c>
      <c r="Q34" s="95">
        <f t="shared" si="0"/>
        <v>0</v>
      </c>
      <c r="R34" s="96">
        <f t="shared" ref="R34:R63" si="9">IF(AL34=0,"",INT(AL34/60))</f>
        <v>2</v>
      </c>
      <c r="S34" s="95">
        <f t="shared" si="1"/>
        <v>5</v>
      </c>
      <c r="T34" s="96" t="str">
        <f t="shared" ref="T34:T63" si="10">IF(AM34=0,"",INT(AM34/60))</f>
        <v/>
      </c>
      <c r="U34" s="95" t="str">
        <f t="shared" si="2"/>
        <v/>
      </c>
      <c r="V34" s="96" t="str">
        <f>IF(AN34=0,"",INT(AN34/60))</f>
        <v/>
      </c>
      <c r="W34" s="95" t="str">
        <f>IF(AN34=0,"",AN34-V34*60)</f>
        <v/>
      </c>
      <c r="X34" s="96" t="str">
        <f t="shared" ref="X34:X63" si="11">IF(AO34=0,"",INT(AO34/60))</f>
        <v/>
      </c>
      <c r="Y34" s="95" t="str">
        <f t="shared" si="3"/>
        <v/>
      </c>
      <c r="Z34" s="120"/>
      <c r="AA34" s="120"/>
      <c r="AB34" s="126"/>
      <c r="AC34" s="127"/>
      <c r="AD34" s="128"/>
      <c r="AE34" s="8"/>
      <c r="AG34" s="1">
        <f t="shared" ref="AG34:AG41" si="12">K34*60+L34</f>
        <v>461</v>
      </c>
      <c r="AH34" s="1">
        <f t="shared" ref="AH34:AH63" si="13">M34*60+N34</f>
        <v>1126</v>
      </c>
      <c r="AI34" s="1">
        <f t="shared" si="4"/>
        <v>605</v>
      </c>
      <c r="AJ34" s="1">
        <f t="shared" si="5"/>
        <v>605</v>
      </c>
      <c r="AK34" s="1" cm="1">
        <f t="array" ref="AK34">IF(J34="土",0,IF(J34="日",0,IF(OR(引用元!G3=引用元!$S:$S),IF($C$35="法定外休日",0,IF(AJ34&gt;=$AL$31,$AL$31,AJ34)),IF(AJ34&gt;=$AL$31,$AL$31,AJ34))))</f>
        <v>480</v>
      </c>
      <c r="AL34" s="1">
        <f t="shared" ref="AL34:AL43" si="14">IF(K34="",0,IF(J34="土",0,IF(J34="日",0,IF(AK34=0,0,IF(AJ34&lt;=$AL$31,0,AJ34-AK34)))))</f>
        <v>125</v>
      </c>
      <c r="AM34" s="1">
        <f t="shared" si="6"/>
        <v>0</v>
      </c>
      <c r="AN34" s="1" cm="1">
        <f t="array" ref="AN34">IF(J34="日",0,IF(J34=$E$26,AJ34,IF(OR(引用元!$G3=引用元!$S:$S),IF($C$35="所定出勤日",0,AJ34),0)))</f>
        <v>0</v>
      </c>
      <c r="AO34" s="1">
        <f t="shared" si="7"/>
        <v>0</v>
      </c>
    </row>
    <row r="35" spans="1:41" ht="14.25" customHeight="1" thickBot="1" x14ac:dyDescent="0.2">
      <c r="A35" s="10"/>
      <c r="B35" s="150"/>
      <c r="C35" s="174" t="s">
        <v>829</v>
      </c>
      <c r="D35" s="175"/>
      <c r="E35" s="107"/>
      <c r="G35" s="7"/>
      <c r="H35" s="22">
        <f>IFERROR(MONTH(引用元!G4),"")</f>
        <v>9</v>
      </c>
      <c r="I35" s="23">
        <f>IFERROR(DAY(引用元!G4),"")</f>
        <v>3</v>
      </c>
      <c r="J35" s="49" t="str">
        <f>引用元!H4</f>
        <v>水</v>
      </c>
      <c r="K35" s="121">
        <v>7</v>
      </c>
      <c r="L35" s="122">
        <v>41</v>
      </c>
      <c r="M35" s="123">
        <v>18</v>
      </c>
      <c r="N35" s="124">
        <v>46</v>
      </c>
      <c r="O35" s="125">
        <v>60</v>
      </c>
      <c r="P35" s="94">
        <f t="shared" si="8"/>
        <v>8</v>
      </c>
      <c r="Q35" s="95">
        <f t="shared" si="0"/>
        <v>0</v>
      </c>
      <c r="R35" s="96">
        <f t="shared" si="9"/>
        <v>2</v>
      </c>
      <c r="S35" s="95">
        <f t="shared" si="1"/>
        <v>5</v>
      </c>
      <c r="T35" s="96" t="str">
        <f t="shared" si="10"/>
        <v/>
      </c>
      <c r="U35" s="95" t="str">
        <f t="shared" si="2"/>
        <v/>
      </c>
      <c r="V35" s="96" t="str">
        <f t="shared" ref="V35:V63" si="15">IF(AN35=0,"",INT(AN35/60))</f>
        <v/>
      </c>
      <c r="W35" s="95" t="str">
        <f t="shared" ref="W35:W63" si="16">IF(AN35=0,"",AN35-V35*60)</f>
        <v/>
      </c>
      <c r="X35" s="96" t="str">
        <f t="shared" si="11"/>
        <v/>
      </c>
      <c r="Y35" s="95" t="str">
        <f t="shared" si="3"/>
        <v/>
      </c>
      <c r="Z35" s="120"/>
      <c r="AA35" s="120"/>
      <c r="AB35" s="126"/>
      <c r="AC35" s="127"/>
      <c r="AD35" s="128"/>
      <c r="AE35" s="8"/>
      <c r="AG35" s="1">
        <f t="shared" si="12"/>
        <v>461</v>
      </c>
      <c r="AH35" s="1">
        <f t="shared" si="13"/>
        <v>1126</v>
      </c>
      <c r="AI35" s="1">
        <f t="shared" si="4"/>
        <v>605</v>
      </c>
      <c r="AJ35" s="1">
        <f t="shared" si="5"/>
        <v>605</v>
      </c>
      <c r="AK35" s="1" cm="1">
        <f t="array" ref="AK35">IF(J35="土",0,IF(J35="日",0,IF(OR(引用元!G4=引用元!$S:$S),IF($C$35="法定外休日",0,IF(AJ35&gt;=$AL$31,$AL$31,AJ35)),IF(AJ35&gt;=$AL$31,$AL$31,AJ35))))</f>
        <v>480</v>
      </c>
      <c r="AL35" s="1">
        <f t="shared" si="14"/>
        <v>125</v>
      </c>
      <c r="AM35" s="1">
        <f t="shared" si="6"/>
        <v>0</v>
      </c>
      <c r="AN35" s="1" cm="1">
        <f t="array" ref="AN35">IF(J35="日",0,IF(J35=$E$26,AJ35,IF(OR(引用元!$G4=引用元!$S:$S),IF($C$35="所定出勤日",0,AJ35),0)))</f>
        <v>0</v>
      </c>
      <c r="AO35" s="1">
        <f t="shared" si="7"/>
        <v>0</v>
      </c>
    </row>
    <row r="36" spans="1:41" ht="14.25" customHeight="1" thickBot="1" x14ac:dyDescent="0.2">
      <c r="B36" s="151"/>
      <c r="C36" s="152"/>
      <c r="D36" s="152"/>
      <c r="E36" s="149"/>
      <c r="G36" s="7"/>
      <c r="H36" s="22">
        <f>IFERROR(MONTH(引用元!G5),"")</f>
        <v>9</v>
      </c>
      <c r="I36" s="23">
        <f>IFERROR(DAY(引用元!G5),"")</f>
        <v>4</v>
      </c>
      <c r="J36" s="49" t="str">
        <f>引用元!H5</f>
        <v>木</v>
      </c>
      <c r="K36" s="121">
        <v>7</v>
      </c>
      <c r="L36" s="122">
        <v>40</v>
      </c>
      <c r="M36" s="123">
        <v>18</v>
      </c>
      <c r="N36" s="124">
        <v>15</v>
      </c>
      <c r="O36" s="125">
        <v>60</v>
      </c>
      <c r="P36" s="94">
        <f t="shared" si="8"/>
        <v>8</v>
      </c>
      <c r="Q36" s="95">
        <f t="shared" si="0"/>
        <v>0</v>
      </c>
      <c r="R36" s="96">
        <f>IF(AL36=0,"",INT(AL36/60))</f>
        <v>1</v>
      </c>
      <c r="S36" s="95">
        <f t="shared" si="1"/>
        <v>35</v>
      </c>
      <c r="T36" s="96" t="str">
        <f t="shared" si="10"/>
        <v/>
      </c>
      <c r="U36" s="95" t="str">
        <f t="shared" si="2"/>
        <v/>
      </c>
      <c r="V36" s="96" t="str">
        <f t="shared" si="15"/>
        <v/>
      </c>
      <c r="W36" s="95" t="str">
        <f t="shared" si="16"/>
        <v/>
      </c>
      <c r="X36" s="96" t="str">
        <f t="shared" si="11"/>
        <v/>
      </c>
      <c r="Y36" s="95" t="str">
        <f t="shared" si="3"/>
        <v/>
      </c>
      <c r="Z36" s="120"/>
      <c r="AA36" s="120"/>
      <c r="AB36" s="126"/>
      <c r="AC36" s="127"/>
      <c r="AD36" s="128"/>
      <c r="AE36" s="8"/>
      <c r="AG36" s="1">
        <f t="shared" si="12"/>
        <v>460</v>
      </c>
      <c r="AH36" s="1">
        <f t="shared" si="13"/>
        <v>1095</v>
      </c>
      <c r="AI36" s="1">
        <f t="shared" si="4"/>
        <v>575</v>
      </c>
      <c r="AJ36" s="1">
        <f t="shared" si="5"/>
        <v>575</v>
      </c>
      <c r="AK36" s="1" cm="1">
        <f t="array" ref="AK36">IF(J36="土",0,IF(J36="日",0,IF(OR(引用元!G5=引用元!$S:$S),IF($C$35="法定外休日",0,IF(AJ36&gt;=$AL$31,$AL$31,AJ36)),IF(AJ36&gt;=$AL$31,$AL$31,AJ36))))</f>
        <v>480</v>
      </c>
      <c r="AL36" s="1">
        <f t="shared" si="14"/>
        <v>95</v>
      </c>
      <c r="AM36" s="1">
        <f>IF(M36&lt;22,0,(M36-22)*60+N36)</f>
        <v>0</v>
      </c>
      <c r="AN36" s="1" cm="1">
        <f t="array" ref="AN36">IF(J36="日",0,IF(J36=$E$26,AJ36,IF(OR(引用元!$G5=引用元!$S:$S),IF($C$35="所定出勤日",0,AJ36),0)))</f>
        <v>0</v>
      </c>
      <c r="AO36" s="1">
        <f t="shared" si="7"/>
        <v>0</v>
      </c>
    </row>
    <row r="37" spans="1:41" ht="14.25" customHeight="1" thickTop="1" x14ac:dyDescent="0.15">
      <c r="G37" s="7"/>
      <c r="H37" s="22">
        <f>IFERROR(MONTH(引用元!G6),"")</f>
        <v>9</v>
      </c>
      <c r="I37" s="23">
        <f>IFERROR(DAY(引用元!G6),"")</f>
        <v>5</v>
      </c>
      <c r="J37" s="49" t="str">
        <f>引用元!H6</f>
        <v>金</v>
      </c>
      <c r="K37" s="121">
        <v>7</v>
      </c>
      <c r="L37" s="122">
        <v>45</v>
      </c>
      <c r="M37" s="123">
        <v>18</v>
      </c>
      <c r="N37" s="124">
        <v>45</v>
      </c>
      <c r="O37" s="125">
        <v>60</v>
      </c>
      <c r="P37" s="94">
        <f t="shared" si="8"/>
        <v>8</v>
      </c>
      <c r="Q37" s="95">
        <f t="shared" si="0"/>
        <v>0</v>
      </c>
      <c r="R37" s="96">
        <f t="shared" si="9"/>
        <v>2</v>
      </c>
      <c r="S37" s="95">
        <f t="shared" si="1"/>
        <v>0</v>
      </c>
      <c r="T37" s="96" t="str">
        <f t="shared" si="10"/>
        <v/>
      </c>
      <c r="U37" s="95" t="str">
        <f t="shared" si="2"/>
        <v/>
      </c>
      <c r="V37" s="96" t="str">
        <f t="shared" si="15"/>
        <v/>
      </c>
      <c r="W37" s="95" t="str">
        <f t="shared" si="16"/>
        <v/>
      </c>
      <c r="X37" s="96" t="str">
        <f t="shared" si="11"/>
        <v/>
      </c>
      <c r="Y37" s="95" t="str">
        <f t="shared" si="3"/>
        <v/>
      </c>
      <c r="Z37" s="120"/>
      <c r="AA37" s="120"/>
      <c r="AB37" s="126"/>
      <c r="AC37" s="127"/>
      <c r="AD37" s="128"/>
      <c r="AE37" s="8"/>
      <c r="AG37" s="1">
        <f t="shared" si="12"/>
        <v>465</v>
      </c>
      <c r="AH37" s="1">
        <f t="shared" si="13"/>
        <v>1125</v>
      </c>
      <c r="AI37" s="1">
        <f t="shared" si="4"/>
        <v>600</v>
      </c>
      <c r="AJ37" s="1">
        <f t="shared" si="5"/>
        <v>600</v>
      </c>
      <c r="AK37" s="1" cm="1">
        <f t="array" ref="AK37">IF(J37="土",0,IF(J37="日",0,IF(OR(引用元!G6=引用元!$S:$S),IF($C$35="法定外休日",0,IF(AJ37&gt;=$AL$31,$AL$31,AJ37)),IF(AJ37&gt;=$AL$31,$AL$31,AJ37))))</f>
        <v>480</v>
      </c>
      <c r="AL37" s="1">
        <f t="shared" si="14"/>
        <v>120</v>
      </c>
      <c r="AM37" s="1">
        <f t="shared" si="6"/>
        <v>0</v>
      </c>
      <c r="AN37" s="1" cm="1">
        <f t="array" ref="AN37">IF(J37="日",0,IF(J37=$E$26,AJ37,IF(OR(引用元!$G6=引用元!$S:$S),IF($C$35="所定出勤日",0,AJ37),0)))</f>
        <v>0</v>
      </c>
      <c r="AO37" s="1">
        <f t="shared" si="7"/>
        <v>0</v>
      </c>
    </row>
    <row r="38" spans="1:41" ht="14.25" customHeight="1" x14ac:dyDescent="0.15">
      <c r="G38" s="7"/>
      <c r="H38" s="22">
        <f>IFERROR(MONTH(引用元!G7),"")</f>
        <v>9</v>
      </c>
      <c r="I38" s="23">
        <f>IFERROR(DAY(引用元!G7),"")</f>
        <v>6</v>
      </c>
      <c r="J38" s="49" t="str">
        <f>引用元!H7</f>
        <v>土</v>
      </c>
      <c r="K38" s="121"/>
      <c r="L38" s="122"/>
      <c r="M38" s="123"/>
      <c r="N38" s="124"/>
      <c r="O38" s="125"/>
      <c r="P38" s="94" t="str">
        <f t="shared" si="8"/>
        <v/>
      </c>
      <c r="Q38" s="95" t="str">
        <f t="shared" si="0"/>
        <v/>
      </c>
      <c r="R38" s="96" t="str">
        <f t="shared" si="9"/>
        <v/>
      </c>
      <c r="S38" s="97" t="str">
        <f t="shared" si="1"/>
        <v/>
      </c>
      <c r="T38" s="96" t="str">
        <f t="shared" si="10"/>
        <v/>
      </c>
      <c r="U38" s="95" t="str">
        <f t="shared" si="2"/>
        <v/>
      </c>
      <c r="V38" s="96" t="str">
        <f t="shared" si="15"/>
        <v/>
      </c>
      <c r="W38" s="95" t="str">
        <f t="shared" si="16"/>
        <v/>
      </c>
      <c r="X38" s="96" t="str">
        <f t="shared" si="11"/>
        <v/>
      </c>
      <c r="Y38" s="95" t="str">
        <f t="shared" si="3"/>
        <v/>
      </c>
      <c r="Z38" s="120"/>
      <c r="AA38" s="120"/>
      <c r="AB38" s="126"/>
      <c r="AC38" s="127"/>
      <c r="AD38" s="128"/>
      <c r="AE38" s="8"/>
      <c r="AG38" s="1">
        <f t="shared" si="12"/>
        <v>0</v>
      </c>
      <c r="AH38" s="1">
        <f t="shared" si="13"/>
        <v>0</v>
      </c>
      <c r="AI38" s="1">
        <f t="shared" si="4"/>
        <v>0</v>
      </c>
      <c r="AJ38" s="1">
        <f t="shared" si="5"/>
        <v>0</v>
      </c>
      <c r="AK38" s="1" cm="1">
        <f t="array" ref="AK38">IF(J38="土",0,IF(J38="日",0,IF(OR(引用元!G7=引用元!$S:$S),IF($C$35="法定外休日",0,IF(AJ38&gt;=$AL$31,$AL$31,AJ38)),IF(AJ38&gt;=$AL$31,$AL$31,AJ38))))</f>
        <v>0</v>
      </c>
      <c r="AL38" s="1">
        <f t="shared" si="14"/>
        <v>0</v>
      </c>
      <c r="AM38" s="1">
        <f t="shared" si="6"/>
        <v>0</v>
      </c>
      <c r="AN38" s="1" cm="1">
        <f t="array" ref="AN38">IF(J38="日",0,IF(J38=$E$26,AJ38,IF(OR(引用元!$G7=引用元!$S:$S),IF($C$35="所定出勤日",0,AJ38),0)))</f>
        <v>0</v>
      </c>
      <c r="AO38" s="1">
        <f t="shared" si="7"/>
        <v>0</v>
      </c>
    </row>
    <row r="39" spans="1:41" ht="14.25" customHeight="1" x14ac:dyDescent="0.15">
      <c r="G39" s="7"/>
      <c r="H39" s="22">
        <f>IFERROR(MONTH(引用元!G8),"")</f>
        <v>9</v>
      </c>
      <c r="I39" s="23">
        <f>IFERROR(DAY(引用元!G8),"")</f>
        <v>7</v>
      </c>
      <c r="J39" s="49" t="str">
        <f>引用元!H8</f>
        <v>日</v>
      </c>
      <c r="K39" s="121"/>
      <c r="L39" s="122"/>
      <c r="M39" s="123"/>
      <c r="N39" s="124"/>
      <c r="O39" s="125"/>
      <c r="P39" s="94" t="str">
        <f t="shared" si="8"/>
        <v/>
      </c>
      <c r="Q39" s="95" t="str">
        <f t="shared" si="0"/>
        <v/>
      </c>
      <c r="R39" s="96" t="str">
        <f t="shared" si="9"/>
        <v/>
      </c>
      <c r="S39" s="95" t="str">
        <f t="shared" si="1"/>
        <v/>
      </c>
      <c r="T39" s="96" t="str">
        <f t="shared" si="10"/>
        <v/>
      </c>
      <c r="U39" s="95" t="str">
        <f t="shared" si="2"/>
        <v/>
      </c>
      <c r="V39" s="96" t="str">
        <f t="shared" si="15"/>
        <v/>
      </c>
      <c r="W39" s="95" t="str">
        <f t="shared" si="16"/>
        <v/>
      </c>
      <c r="X39" s="96" t="str">
        <f t="shared" si="11"/>
        <v/>
      </c>
      <c r="Y39" s="95" t="str">
        <f t="shared" si="3"/>
        <v/>
      </c>
      <c r="Z39" s="120"/>
      <c r="AA39" s="120"/>
      <c r="AB39" s="126"/>
      <c r="AC39" s="127"/>
      <c r="AD39" s="128"/>
      <c r="AE39" s="8"/>
      <c r="AG39" s="1">
        <f t="shared" si="12"/>
        <v>0</v>
      </c>
      <c r="AH39" s="1">
        <f t="shared" si="13"/>
        <v>0</v>
      </c>
      <c r="AI39" s="1">
        <f t="shared" si="4"/>
        <v>0</v>
      </c>
      <c r="AJ39" s="1">
        <f t="shared" si="5"/>
        <v>0</v>
      </c>
      <c r="AK39" s="1" cm="1">
        <f t="array" ref="AK39">IF(J39="土",0,IF(J39="日",0,IF(OR(引用元!G8=引用元!$S:$S),IF($C$35="法定外休日",0,IF(AJ39&gt;=$AL$31,$AL$31,AJ39)),IF(AJ39&gt;=$AL$31,$AL$31,AJ39))))</f>
        <v>0</v>
      </c>
      <c r="AL39" s="1">
        <f t="shared" si="14"/>
        <v>0</v>
      </c>
      <c r="AM39" s="1">
        <f t="shared" si="6"/>
        <v>0</v>
      </c>
      <c r="AN39" s="1" cm="1">
        <f t="array" ref="AN39">IF(J39="日",0,IF(J39=$E$26,AJ39,IF(OR(引用元!$G8=引用元!$S:$S),IF($C$35="所定出勤日",0,AJ39),0)))</f>
        <v>0</v>
      </c>
      <c r="AO39" s="1">
        <f t="shared" si="7"/>
        <v>0</v>
      </c>
    </row>
    <row r="40" spans="1:41" ht="14.25" customHeight="1" x14ac:dyDescent="0.15">
      <c r="G40" s="7"/>
      <c r="H40" s="22">
        <f>IFERROR(MONTH(引用元!G9),"")</f>
        <v>9</v>
      </c>
      <c r="I40" s="23">
        <f>IFERROR(DAY(引用元!G9),"")</f>
        <v>8</v>
      </c>
      <c r="J40" s="49" t="str">
        <f>引用元!H9</f>
        <v>月</v>
      </c>
      <c r="K40" s="121">
        <v>7</v>
      </c>
      <c r="L40" s="122">
        <v>41</v>
      </c>
      <c r="M40" s="123">
        <v>18</v>
      </c>
      <c r="N40" s="124">
        <v>16</v>
      </c>
      <c r="O40" s="125">
        <v>60</v>
      </c>
      <c r="P40" s="94">
        <f t="shared" si="8"/>
        <v>8</v>
      </c>
      <c r="Q40" s="95">
        <f t="shared" si="0"/>
        <v>0</v>
      </c>
      <c r="R40" s="96">
        <f t="shared" si="9"/>
        <v>1</v>
      </c>
      <c r="S40" s="95">
        <f t="shared" si="1"/>
        <v>35</v>
      </c>
      <c r="T40" s="96" t="str">
        <f t="shared" si="10"/>
        <v/>
      </c>
      <c r="U40" s="95" t="str">
        <f t="shared" si="2"/>
        <v/>
      </c>
      <c r="V40" s="96" t="str">
        <f t="shared" si="15"/>
        <v/>
      </c>
      <c r="W40" s="95" t="str">
        <f t="shared" si="16"/>
        <v/>
      </c>
      <c r="X40" s="96" t="str">
        <f t="shared" si="11"/>
        <v/>
      </c>
      <c r="Y40" s="95" t="str">
        <f t="shared" si="3"/>
        <v/>
      </c>
      <c r="Z40" s="120"/>
      <c r="AA40" s="120"/>
      <c r="AB40" s="126"/>
      <c r="AC40" s="127"/>
      <c r="AD40" s="128"/>
      <c r="AE40" s="8"/>
      <c r="AG40" s="1">
        <f t="shared" si="12"/>
        <v>461</v>
      </c>
      <c r="AH40" s="1">
        <f t="shared" si="13"/>
        <v>1096</v>
      </c>
      <c r="AI40" s="1">
        <f t="shared" si="4"/>
        <v>575</v>
      </c>
      <c r="AJ40" s="1">
        <f t="shared" si="5"/>
        <v>575</v>
      </c>
      <c r="AK40" s="1" cm="1">
        <f t="array" ref="AK40">IF(J40="土",0,IF(J40="日",0,IF(OR(引用元!G9=引用元!$S:$S),IF($C$35="法定外休日",0,IF(AJ40&gt;=$AL$31,$AL$31,AJ40)),IF(AJ40&gt;=$AL$31,$AL$31,AJ40))))</f>
        <v>480</v>
      </c>
      <c r="AL40" s="1">
        <f t="shared" si="14"/>
        <v>95</v>
      </c>
      <c r="AM40" s="1">
        <f t="shared" si="6"/>
        <v>0</v>
      </c>
      <c r="AN40" s="1" cm="1">
        <f t="array" ref="AN40">IF(J40="日",0,IF(J40=$E$26,AJ40,IF(OR(引用元!$G9=引用元!$S:$S),IF($C$35="所定出勤日",0,AJ40),0)))</f>
        <v>0</v>
      </c>
      <c r="AO40" s="1">
        <f t="shared" si="7"/>
        <v>0</v>
      </c>
    </row>
    <row r="41" spans="1:41" ht="14.25" customHeight="1" x14ac:dyDescent="0.15">
      <c r="G41" s="7"/>
      <c r="H41" s="22">
        <f>IFERROR(MONTH(引用元!G10),"")</f>
        <v>9</v>
      </c>
      <c r="I41" s="23">
        <f>IFERROR(DAY(引用元!G10),"")</f>
        <v>9</v>
      </c>
      <c r="J41" s="49" t="str">
        <f>引用元!H10</f>
        <v>火</v>
      </c>
      <c r="K41" s="121">
        <v>7</v>
      </c>
      <c r="L41" s="122">
        <v>45</v>
      </c>
      <c r="M41" s="123">
        <v>18</v>
      </c>
      <c r="N41" s="124">
        <v>45</v>
      </c>
      <c r="O41" s="125">
        <v>60</v>
      </c>
      <c r="P41" s="94">
        <f t="shared" si="8"/>
        <v>8</v>
      </c>
      <c r="Q41" s="95">
        <f t="shared" si="0"/>
        <v>0</v>
      </c>
      <c r="R41" s="96">
        <f t="shared" si="9"/>
        <v>2</v>
      </c>
      <c r="S41" s="95">
        <f t="shared" si="1"/>
        <v>0</v>
      </c>
      <c r="T41" s="96" t="str">
        <f t="shared" si="10"/>
        <v/>
      </c>
      <c r="U41" s="95" t="str">
        <f t="shared" si="2"/>
        <v/>
      </c>
      <c r="V41" s="96" t="str">
        <f t="shared" si="15"/>
        <v/>
      </c>
      <c r="W41" s="95" t="str">
        <f t="shared" si="16"/>
        <v/>
      </c>
      <c r="X41" s="96" t="str">
        <f t="shared" si="11"/>
        <v/>
      </c>
      <c r="Y41" s="95" t="str">
        <f t="shared" si="3"/>
        <v/>
      </c>
      <c r="Z41" s="120"/>
      <c r="AA41" s="120"/>
      <c r="AB41" s="126"/>
      <c r="AC41" s="127"/>
      <c r="AD41" s="128"/>
      <c r="AE41" s="8"/>
      <c r="AG41" s="1">
        <f t="shared" si="12"/>
        <v>465</v>
      </c>
      <c r="AH41" s="1">
        <f t="shared" si="13"/>
        <v>1125</v>
      </c>
      <c r="AI41" s="1">
        <f t="shared" si="4"/>
        <v>600</v>
      </c>
      <c r="AJ41" s="1">
        <f t="shared" si="5"/>
        <v>600</v>
      </c>
      <c r="AK41" s="1" cm="1">
        <f t="array" ref="AK41">IF(J41="土",0,IF(J41="日",0,IF(OR(引用元!G10=引用元!$S:$S),IF($C$35="法定外休日",0,IF(AJ41&gt;=$AL$31,$AL$31,AJ41)),IF(AJ41&gt;=$AL$31,$AL$31,AJ41))))</f>
        <v>480</v>
      </c>
      <c r="AL41" s="1">
        <f t="shared" si="14"/>
        <v>120</v>
      </c>
      <c r="AM41" s="1">
        <f t="shared" si="6"/>
        <v>0</v>
      </c>
      <c r="AN41" s="1" cm="1">
        <f t="array" ref="AN41">IF(J41="日",0,IF(J41=$E$26,AJ41,IF(OR(引用元!$G10=引用元!$S:$S),IF($C$35="所定出勤日",0,AJ41),0)))</f>
        <v>0</v>
      </c>
      <c r="AO41" s="1">
        <f t="shared" si="7"/>
        <v>0</v>
      </c>
    </row>
    <row r="42" spans="1:41" ht="14.25" customHeight="1" x14ac:dyDescent="0.15">
      <c r="G42" s="7"/>
      <c r="H42" s="22">
        <f>IFERROR(MONTH(引用元!G11),"")</f>
        <v>9</v>
      </c>
      <c r="I42" s="23">
        <f>IFERROR(DAY(引用元!G11),"")</f>
        <v>10</v>
      </c>
      <c r="J42" s="49" t="str">
        <f>引用元!H11</f>
        <v>水</v>
      </c>
      <c r="K42" s="121">
        <v>7</v>
      </c>
      <c r="L42" s="122">
        <v>41</v>
      </c>
      <c r="M42" s="123">
        <v>18</v>
      </c>
      <c r="N42" s="124">
        <v>16</v>
      </c>
      <c r="O42" s="125">
        <v>60</v>
      </c>
      <c r="P42" s="94">
        <f t="shared" si="8"/>
        <v>8</v>
      </c>
      <c r="Q42" s="95">
        <f t="shared" si="0"/>
        <v>0</v>
      </c>
      <c r="R42" s="96">
        <f t="shared" si="9"/>
        <v>1</v>
      </c>
      <c r="S42" s="95">
        <f t="shared" si="1"/>
        <v>35</v>
      </c>
      <c r="T42" s="96" t="str">
        <f t="shared" si="10"/>
        <v/>
      </c>
      <c r="U42" s="95" t="str">
        <f t="shared" si="2"/>
        <v/>
      </c>
      <c r="V42" s="96" t="str">
        <f t="shared" si="15"/>
        <v/>
      </c>
      <c r="W42" s="95" t="str">
        <f t="shared" si="16"/>
        <v/>
      </c>
      <c r="X42" s="96" t="str">
        <f t="shared" si="11"/>
        <v/>
      </c>
      <c r="Y42" s="95" t="str">
        <f t="shared" si="3"/>
        <v/>
      </c>
      <c r="Z42" s="120"/>
      <c r="AA42" s="120"/>
      <c r="AB42" s="126"/>
      <c r="AC42" s="127"/>
      <c r="AD42" s="128"/>
      <c r="AE42" s="8"/>
      <c r="AG42" s="1">
        <f>K42*60+L42</f>
        <v>461</v>
      </c>
      <c r="AH42" s="1">
        <f t="shared" si="13"/>
        <v>1096</v>
      </c>
      <c r="AI42" s="1">
        <f t="shared" si="4"/>
        <v>575</v>
      </c>
      <c r="AJ42" s="1">
        <f t="shared" si="5"/>
        <v>575</v>
      </c>
      <c r="AK42" s="1" cm="1">
        <f t="array" ref="AK42">IF(J42="土",0,IF(J42="日",0,IF(OR(引用元!G11=引用元!$S:$S),IF($C$35="法定外休日",0,IF(AJ42&gt;=$AL$31,$AL$31,AJ42)),IF(AJ42&gt;=$AL$31,$AL$31,AJ42))))</f>
        <v>480</v>
      </c>
      <c r="AL42" s="1">
        <f t="shared" si="14"/>
        <v>95</v>
      </c>
      <c r="AM42" s="1">
        <f t="shared" si="6"/>
        <v>0</v>
      </c>
      <c r="AN42" s="1" cm="1">
        <f t="array" ref="AN42">IF(J42="日",0,IF(J42=$E$26,AJ42,IF(OR(引用元!$G11=引用元!$S:$S),IF($C$35="所定出勤日",0,AJ42),0)))</f>
        <v>0</v>
      </c>
      <c r="AO42" s="1">
        <f t="shared" si="7"/>
        <v>0</v>
      </c>
    </row>
    <row r="43" spans="1:41" ht="14.25" customHeight="1" x14ac:dyDescent="0.15">
      <c r="G43" s="7"/>
      <c r="H43" s="22">
        <f>IFERROR(MONTH(引用元!G12),"")</f>
        <v>9</v>
      </c>
      <c r="I43" s="23">
        <f>IFERROR(DAY(引用元!G12),"")</f>
        <v>11</v>
      </c>
      <c r="J43" s="49" t="str">
        <f>引用元!H12</f>
        <v>木</v>
      </c>
      <c r="K43" s="121">
        <v>7</v>
      </c>
      <c r="L43" s="122">
        <v>40</v>
      </c>
      <c r="M43" s="123">
        <v>18</v>
      </c>
      <c r="N43" s="124">
        <v>15</v>
      </c>
      <c r="O43" s="125">
        <v>60</v>
      </c>
      <c r="P43" s="94">
        <f t="shared" si="8"/>
        <v>8</v>
      </c>
      <c r="Q43" s="95">
        <f t="shared" si="0"/>
        <v>0</v>
      </c>
      <c r="R43" s="96">
        <f t="shared" si="9"/>
        <v>1</v>
      </c>
      <c r="S43" s="95">
        <f t="shared" si="1"/>
        <v>35</v>
      </c>
      <c r="T43" s="96" t="str">
        <f t="shared" si="10"/>
        <v/>
      </c>
      <c r="U43" s="95" t="str">
        <f t="shared" si="2"/>
        <v/>
      </c>
      <c r="V43" s="96" t="str">
        <f t="shared" si="15"/>
        <v/>
      </c>
      <c r="W43" s="95" t="str">
        <f t="shared" si="16"/>
        <v/>
      </c>
      <c r="X43" s="96" t="str">
        <f t="shared" si="11"/>
        <v/>
      </c>
      <c r="Y43" s="95" t="str">
        <f t="shared" si="3"/>
        <v/>
      </c>
      <c r="Z43" s="120"/>
      <c r="AA43" s="120"/>
      <c r="AB43" s="126"/>
      <c r="AC43" s="127"/>
      <c r="AD43" s="128"/>
      <c r="AE43" s="8"/>
      <c r="AG43" s="1">
        <f t="shared" ref="AG43:AG63" si="17">K43*60+L43</f>
        <v>460</v>
      </c>
      <c r="AH43" s="1">
        <f t="shared" si="13"/>
        <v>1095</v>
      </c>
      <c r="AI43" s="1">
        <f t="shared" si="4"/>
        <v>575</v>
      </c>
      <c r="AJ43" s="1">
        <f t="shared" si="5"/>
        <v>575</v>
      </c>
      <c r="AK43" s="1" cm="1">
        <f t="array" ref="AK43">IF(J43="土",0,IF(J43="日",0,IF(OR(引用元!G12=引用元!$S:$S),IF($C$35="法定外休日",0,IF(AJ43&gt;=$AL$31,$AL$31,AJ43)),IF(AJ43&gt;=$AL$31,$AL$31,AJ43))))</f>
        <v>480</v>
      </c>
      <c r="AL43" s="1">
        <f t="shared" si="14"/>
        <v>95</v>
      </c>
      <c r="AM43" s="1">
        <f t="shared" si="6"/>
        <v>0</v>
      </c>
      <c r="AN43" s="1" cm="1">
        <f t="array" ref="AN43">IF(J43="日",0,IF(J43=$E$26,AJ43,IF(OR(引用元!$G12=引用元!$S:$S),IF($C$35="所定出勤日",0,AJ43),0)))</f>
        <v>0</v>
      </c>
      <c r="AO43" s="1">
        <f t="shared" si="7"/>
        <v>0</v>
      </c>
    </row>
    <row r="44" spans="1:41" ht="14.25" customHeight="1" x14ac:dyDescent="0.15">
      <c r="G44" s="7"/>
      <c r="H44" s="22">
        <f>IFERROR(MONTH(引用元!G13),"")</f>
        <v>9</v>
      </c>
      <c r="I44" s="23">
        <f>IFERROR(DAY(引用元!G13),"")</f>
        <v>12</v>
      </c>
      <c r="J44" s="49" t="str">
        <f>引用元!H13</f>
        <v>金</v>
      </c>
      <c r="K44" s="121">
        <v>7</v>
      </c>
      <c r="L44" s="122">
        <v>41</v>
      </c>
      <c r="M44" s="123">
        <v>18</v>
      </c>
      <c r="N44" s="124">
        <v>11</v>
      </c>
      <c r="O44" s="125">
        <v>60</v>
      </c>
      <c r="P44" s="94">
        <f t="shared" si="8"/>
        <v>8</v>
      </c>
      <c r="Q44" s="95">
        <f t="shared" si="0"/>
        <v>0</v>
      </c>
      <c r="R44" s="96">
        <f t="shared" si="9"/>
        <v>1</v>
      </c>
      <c r="S44" s="95">
        <f t="shared" si="1"/>
        <v>30</v>
      </c>
      <c r="T44" s="96" t="str">
        <f t="shared" si="10"/>
        <v/>
      </c>
      <c r="U44" s="95" t="str">
        <f t="shared" si="2"/>
        <v/>
      </c>
      <c r="V44" s="96" t="str">
        <f t="shared" si="15"/>
        <v/>
      </c>
      <c r="W44" s="95" t="str">
        <f t="shared" si="16"/>
        <v/>
      </c>
      <c r="X44" s="96" t="str">
        <f t="shared" si="11"/>
        <v/>
      </c>
      <c r="Y44" s="95" t="str">
        <f t="shared" si="3"/>
        <v/>
      </c>
      <c r="Z44" s="120"/>
      <c r="AA44" s="120"/>
      <c r="AB44" s="126"/>
      <c r="AC44" s="127"/>
      <c r="AD44" s="128"/>
      <c r="AE44" s="8"/>
      <c r="AG44" s="1">
        <f t="shared" si="17"/>
        <v>461</v>
      </c>
      <c r="AH44" s="1">
        <f t="shared" si="13"/>
        <v>1091</v>
      </c>
      <c r="AI44" s="1">
        <f t="shared" si="4"/>
        <v>570</v>
      </c>
      <c r="AJ44" s="1">
        <f t="shared" si="5"/>
        <v>570</v>
      </c>
      <c r="AK44" s="1" cm="1">
        <f t="array" ref="AK44">IF(J44="土",0,IF(J44="日",0,IF(OR(引用元!G13=引用元!$S:$S),IF($C$35="法定外休日",0,IF(AJ44&gt;=$AL$31,$AL$31,AJ44)),IF(AJ44&gt;=$AL$31,$AL$31,AJ44))))</f>
        <v>480</v>
      </c>
      <c r="AL44" s="1">
        <f t="shared" ref="AL44:AL63" si="18">IF(K44="",0,IF(J44="土",0,IF(J44="日",0,IF(AK44=0,0,IF(AJ44&lt;=$AL$31,0,AJ44-AK44)))))</f>
        <v>90</v>
      </c>
      <c r="AM44" s="1">
        <f t="shared" si="6"/>
        <v>0</v>
      </c>
      <c r="AN44" s="1" cm="1">
        <f t="array" ref="AN44">IF(J44="日",0,IF(J44=$E$26,AJ44,IF(OR(引用元!$G13=引用元!$S:$S),IF($C$35="所定出勤日",0,AJ44),0)))</f>
        <v>0</v>
      </c>
      <c r="AO44" s="1">
        <f t="shared" si="7"/>
        <v>0</v>
      </c>
    </row>
    <row r="45" spans="1:41" ht="14.25" customHeight="1" x14ac:dyDescent="0.15">
      <c r="G45" s="7"/>
      <c r="H45" s="22">
        <f>IFERROR(MONTH(引用元!G14),"")</f>
        <v>9</v>
      </c>
      <c r="I45" s="23">
        <f>IFERROR(DAY(引用元!G14),"")</f>
        <v>13</v>
      </c>
      <c r="J45" s="49" t="str">
        <f>引用元!H14</f>
        <v>土</v>
      </c>
      <c r="K45" s="121"/>
      <c r="L45" s="122"/>
      <c r="M45" s="123"/>
      <c r="N45" s="124"/>
      <c r="O45" s="125"/>
      <c r="P45" s="94" t="str">
        <f t="shared" si="8"/>
        <v/>
      </c>
      <c r="Q45" s="95" t="str">
        <f t="shared" si="0"/>
        <v/>
      </c>
      <c r="R45" s="96" t="str">
        <f t="shared" si="9"/>
        <v/>
      </c>
      <c r="S45" s="95" t="str">
        <f t="shared" si="1"/>
        <v/>
      </c>
      <c r="T45" s="96" t="str">
        <f t="shared" si="10"/>
        <v/>
      </c>
      <c r="U45" s="95" t="str">
        <f t="shared" si="2"/>
        <v/>
      </c>
      <c r="V45" s="96" t="str">
        <f t="shared" si="15"/>
        <v/>
      </c>
      <c r="W45" s="95" t="str">
        <f t="shared" si="16"/>
        <v/>
      </c>
      <c r="X45" s="96" t="str">
        <f t="shared" si="11"/>
        <v/>
      </c>
      <c r="Y45" s="95" t="str">
        <f t="shared" si="3"/>
        <v/>
      </c>
      <c r="Z45" s="120"/>
      <c r="AA45" s="120"/>
      <c r="AB45" s="126"/>
      <c r="AC45" s="127"/>
      <c r="AD45" s="128"/>
      <c r="AE45" s="8"/>
      <c r="AG45" s="1">
        <f t="shared" si="17"/>
        <v>0</v>
      </c>
      <c r="AH45" s="1">
        <f t="shared" si="13"/>
        <v>0</v>
      </c>
      <c r="AI45" s="1">
        <f t="shared" si="4"/>
        <v>0</v>
      </c>
      <c r="AJ45" s="1">
        <f t="shared" si="5"/>
        <v>0</v>
      </c>
      <c r="AK45" s="1" cm="1">
        <f t="array" ref="AK45">IF(J45="土",0,IF(J45="日",0,IF(OR(引用元!G14=引用元!$S:$S),IF($C$35="法定外休日",0,IF(AJ45&gt;=$AL$31,$AL$31,AJ45)),IF(AJ45&gt;=$AL$31,$AL$31,AJ45))))</f>
        <v>0</v>
      </c>
      <c r="AL45" s="1">
        <f t="shared" si="18"/>
        <v>0</v>
      </c>
      <c r="AM45" s="1">
        <f t="shared" si="6"/>
        <v>0</v>
      </c>
      <c r="AN45" s="1" cm="1">
        <f t="array" ref="AN45">IF(J45="日",0,IF(J45=$E$26,AJ45,IF(OR(引用元!$G14=引用元!$S:$S),IF($C$35="所定出勤日",0,AJ45),0)))</f>
        <v>0</v>
      </c>
      <c r="AO45" s="1">
        <f t="shared" si="7"/>
        <v>0</v>
      </c>
    </row>
    <row r="46" spans="1:41" ht="14.25" customHeight="1" x14ac:dyDescent="0.15">
      <c r="G46" s="7"/>
      <c r="H46" s="22">
        <f>IFERROR(MONTH(引用元!G15),"")</f>
        <v>9</v>
      </c>
      <c r="I46" s="23">
        <f>IFERROR(DAY(引用元!G15),"")</f>
        <v>14</v>
      </c>
      <c r="J46" s="49" t="str">
        <f>引用元!H15</f>
        <v>日</v>
      </c>
      <c r="K46" s="121"/>
      <c r="L46" s="122"/>
      <c r="M46" s="123"/>
      <c r="N46" s="124"/>
      <c r="O46" s="125"/>
      <c r="P46" s="94" t="str">
        <f t="shared" si="8"/>
        <v/>
      </c>
      <c r="Q46" s="95" t="str">
        <f t="shared" si="0"/>
        <v/>
      </c>
      <c r="R46" s="96" t="str">
        <f t="shared" si="9"/>
        <v/>
      </c>
      <c r="S46" s="95" t="str">
        <f t="shared" si="1"/>
        <v/>
      </c>
      <c r="T46" s="96" t="str">
        <f t="shared" si="10"/>
        <v/>
      </c>
      <c r="U46" s="95" t="str">
        <f t="shared" si="2"/>
        <v/>
      </c>
      <c r="V46" s="96" t="str">
        <f t="shared" si="15"/>
        <v/>
      </c>
      <c r="W46" s="95" t="str">
        <f t="shared" si="16"/>
        <v/>
      </c>
      <c r="X46" s="96" t="str">
        <f t="shared" si="11"/>
        <v/>
      </c>
      <c r="Y46" s="95" t="str">
        <f t="shared" si="3"/>
        <v/>
      </c>
      <c r="Z46" s="120"/>
      <c r="AA46" s="120"/>
      <c r="AB46" s="126"/>
      <c r="AC46" s="127"/>
      <c r="AD46" s="128"/>
      <c r="AE46" s="8"/>
      <c r="AG46" s="1">
        <f t="shared" si="17"/>
        <v>0</v>
      </c>
      <c r="AH46" s="1">
        <f t="shared" si="13"/>
        <v>0</v>
      </c>
      <c r="AI46" s="1">
        <f t="shared" si="4"/>
        <v>0</v>
      </c>
      <c r="AJ46" s="1">
        <f t="shared" si="5"/>
        <v>0</v>
      </c>
      <c r="AK46" s="1" cm="1">
        <f t="array" ref="AK46">IF(J46="土",0,IF(J46="日",0,IF(OR(引用元!G15=引用元!$S:$S),IF($C$35="法定外休日",0,IF(AJ46&gt;=$AL$31,$AL$31,AJ46)),IF(AJ46&gt;=$AL$31,$AL$31,AJ46))))</f>
        <v>0</v>
      </c>
      <c r="AL46" s="1">
        <f t="shared" si="18"/>
        <v>0</v>
      </c>
      <c r="AM46" s="1">
        <f t="shared" si="6"/>
        <v>0</v>
      </c>
      <c r="AN46" s="1" cm="1">
        <f t="array" ref="AN46">IF(J46="日",0,IF(J46=$E$26,AJ46,IF(OR(引用元!$G15=引用元!$S:$S),IF($C$35="所定出勤日",0,AJ46),0)))</f>
        <v>0</v>
      </c>
      <c r="AO46" s="1">
        <f t="shared" si="7"/>
        <v>0</v>
      </c>
    </row>
    <row r="47" spans="1:41" ht="14.25" customHeight="1" x14ac:dyDescent="0.15">
      <c r="G47" s="7"/>
      <c r="H47" s="22">
        <f>IFERROR(MONTH(引用元!G16),"")</f>
        <v>9</v>
      </c>
      <c r="I47" s="23">
        <f>IFERROR(DAY(引用元!G16),"")</f>
        <v>15</v>
      </c>
      <c r="J47" s="49" t="str">
        <f>引用元!H16</f>
        <v>月</v>
      </c>
      <c r="K47" s="121">
        <v>7</v>
      </c>
      <c r="L47" s="122">
        <v>40</v>
      </c>
      <c r="M47" s="123">
        <v>18</v>
      </c>
      <c r="N47" s="124">
        <v>10</v>
      </c>
      <c r="O47" s="125">
        <v>60</v>
      </c>
      <c r="P47" s="94">
        <f t="shared" si="8"/>
        <v>8</v>
      </c>
      <c r="Q47" s="95">
        <f t="shared" si="0"/>
        <v>0</v>
      </c>
      <c r="R47" s="96">
        <f t="shared" si="9"/>
        <v>1</v>
      </c>
      <c r="S47" s="95">
        <f t="shared" si="1"/>
        <v>30</v>
      </c>
      <c r="T47" s="96" t="str">
        <f t="shared" si="10"/>
        <v/>
      </c>
      <c r="U47" s="95" t="str">
        <f t="shared" si="2"/>
        <v/>
      </c>
      <c r="V47" s="96" t="str">
        <f t="shared" si="15"/>
        <v/>
      </c>
      <c r="W47" s="95" t="str">
        <f t="shared" si="16"/>
        <v/>
      </c>
      <c r="X47" s="96" t="str">
        <f t="shared" si="11"/>
        <v/>
      </c>
      <c r="Y47" s="95" t="str">
        <f t="shared" si="3"/>
        <v/>
      </c>
      <c r="Z47" s="120"/>
      <c r="AA47" s="120"/>
      <c r="AB47" s="126"/>
      <c r="AC47" s="127"/>
      <c r="AD47" s="128"/>
      <c r="AE47" s="8"/>
      <c r="AG47" s="1">
        <f t="shared" si="17"/>
        <v>460</v>
      </c>
      <c r="AH47" s="1">
        <f t="shared" si="13"/>
        <v>1090</v>
      </c>
      <c r="AI47" s="1">
        <f t="shared" si="4"/>
        <v>570</v>
      </c>
      <c r="AJ47" s="1">
        <f t="shared" si="5"/>
        <v>570</v>
      </c>
      <c r="AK47" s="1" cm="1">
        <f t="array" ref="AK47">IF(J47="土",0,IF(J47="日",0,IF(OR(引用元!G16=引用元!$S:$S),IF($C$35="法定外休日",0,IF(AJ47&gt;=$AL$31,$AL$31,AJ47)),IF(AJ47&gt;=$AL$31,$AL$31,AJ47))))</f>
        <v>480</v>
      </c>
      <c r="AL47" s="1">
        <f t="shared" si="18"/>
        <v>90</v>
      </c>
      <c r="AM47" s="1">
        <f t="shared" si="6"/>
        <v>0</v>
      </c>
      <c r="AN47" s="1" cm="1">
        <f t="array" ref="AN47">IF(J47="日",0,IF(J47=$E$26,AJ47,IF(OR(引用元!$G16=引用元!$S:$S),IF($C$35="所定出勤日",0,AJ47),0)))</f>
        <v>0</v>
      </c>
      <c r="AO47" s="1">
        <f t="shared" si="7"/>
        <v>0</v>
      </c>
    </row>
    <row r="48" spans="1:41" ht="14.25" customHeight="1" x14ac:dyDescent="0.15">
      <c r="G48" s="7"/>
      <c r="H48" s="22">
        <f>IFERROR(MONTH(引用元!G17),"")</f>
        <v>9</v>
      </c>
      <c r="I48" s="23">
        <f>IFERROR(DAY(引用元!G17),"")</f>
        <v>16</v>
      </c>
      <c r="J48" s="49" t="str">
        <f>引用元!H17</f>
        <v>火</v>
      </c>
      <c r="K48" s="121">
        <v>7</v>
      </c>
      <c r="L48" s="122">
        <v>40</v>
      </c>
      <c r="M48" s="123">
        <v>18</v>
      </c>
      <c r="N48" s="124">
        <v>15</v>
      </c>
      <c r="O48" s="125">
        <v>60</v>
      </c>
      <c r="P48" s="94">
        <f t="shared" si="8"/>
        <v>8</v>
      </c>
      <c r="Q48" s="95">
        <f t="shared" si="0"/>
        <v>0</v>
      </c>
      <c r="R48" s="96">
        <f t="shared" si="9"/>
        <v>1</v>
      </c>
      <c r="S48" s="95">
        <f t="shared" si="1"/>
        <v>35</v>
      </c>
      <c r="T48" s="96" t="str">
        <f t="shared" si="10"/>
        <v/>
      </c>
      <c r="U48" s="95" t="str">
        <f t="shared" si="2"/>
        <v/>
      </c>
      <c r="V48" s="96" t="str">
        <f t="shared" si="15"/>
        <v/>
      </c>
      <c r="W48" s="95" t="str">
        <f t="shared" si="16"/>
        <v/>
      </c>
      <c r="X48" s="96" t="str">
        <f t="shared" si="11"/>
        <v/>
      </c>
      <c r="Y48" s="95" t="str">
        <f t="shared" si="3"/>
        <v/>
      </c>
      <c r="Z48" s="120"/>
      <c r="AA48" s="120"/>
      <c r="AB48" s="126"/>
      <c r="AC48" s="127"/>
      <c r="AD48" s="128"/>
      <c r="AE48" s="8"/>
      <c r="AG48" s="1">
        <f t="shared" si="17"/>
        <v>460</v>
      </c>
      <c r="AH48" s="1">
        <f t="shared" si="13"/>
        <v>1095</v>
      </c>
      <c r="AI48" s="1">
        <f t="shared" si="4"/>
        <v>575</v>
      </c>
      <c r="AJ48" s="1">
        <f t="shared" si="5"/>
        <v>575</v>
      </c>
      <c r="AK48" s="1" cm="1">
        <f t="array" ref="AK48">IF(J48="土",0,IF(J48="日",0,IF(OR(引用元!G17=引用元!$S:$S),IF($C$35="法定外休日",0,IF(AJ48&gt;=$AL$31,$AL$31,AJ48)),IF(AJ48&gt;=$AL$31,$AL$31,AJ48))))</f>
        <v>480</v>
      </c>
      <c r="AL48" s="1">
        <f t="shared" si="18"/>
        <v>95</v>
      </c>
      <c r="AM48" s="1">
        <f t="shared" si="6"/>
        <v>0</v>
      </c>
      <c r="AN48" s="1" cm="1">
        <f t="array" ref="AN48">IF(J48="日",0,IF(J48=$E$26,AJ48,IF(OR(引用元!$G17=引用元!$S:$S),IF($C$35="所定出勤日",0,AJ48),0)))</f>
        <v>0</v>
      </c>
      <c r="AO48" s="1">
        <f t="shared" si="7"/>
        <v>0</v>
      </c>
    </row>
    <row r="49" spans="7:41" ht="14.25" customHeight="1" x14ac:dyDescent="0.15">
      <c r="G49" s="7"/>
      <c r="H49" s="22">
        <f>IFERROR(MONTH(引用元!G18),"")</f>
        <v>9</v>
      </c>
      <c r="I49" s="23">
        <f>IFERROR(DAY(引用元!G18),"")</f>
        <v>17</v>
      </c>
      <c r="J49" s="49" t="str">
        <f>引用元!H18</f>
        <v>水</v>
      </c>
      <c r="K49" s="121">
        <v>7</v>
      </c>
      <c r="L49" s="122">
        <v>41</v>
      </c>
      <c r="M49" s="123">
        <v>18</v>
      </c>
      <c r="N49" s="124">
        <v>11</v>
      </c>
      <c r="O49" s="125">
        <v>60</v>
      </c>
      <c r="P49" s="94">
        <f t="shared" si="8"/>
        <v>8</v>
      </c>
      <c r="Q49" s="95">
        <f t="shared" si="0"/>
        <v>0</v>
      </c>
      <c r="R49" s="96">
        <f t="shared" si="9"/>
        <v>1</v>
      </c>
      <c r="S49" s="95">
        <f t="shared" si="1"/>
        <v>30</v>
      </c>
      <c r="T49" s="96" t="str">
        <f t="shared" si="10"/>
        <v/>
      </c>
      <c r="U49" s="95" t="str">
        <f t="shared" si="2"/>
        <v/>
      </c>
      <c r="V49" s="96" t="str">
        <f t="shared" si="15"/>
        <v/>
      </c>
      <c r="W49" s="95" t="str">
        <f t="shared" si="16"/>
        <v/>
      </c>
      <c r="X49" s="96" t="str">
        <f t="shared" si="11"/>
        <v/>
      </c>
      <c r="Y49" s="95" t="str">
        <f t="shared" si="3"/>
        <v/>
      </c>
      <c r="Z49" s="120"/>
      <c r="AA49" s="120"/>
      <c r="AB49" s="126"/>
      <c r="AC49" s="127"/>
      <c r="AD49" s="128"/>
      <c r="AE49" s="8"/>
      <c r="AG49" s="1">
        <f t="shared" si="17"/>
        <v>461</v>
      </c>
      <c r="AH49" s="1">
        <f t="shared" si="13"/>
        <v>1091</v>
      </c>
      <c r="AI49" s="1">
        <f t="shared" si="4"/>
        <v>570</v>
      </c>
      <c r="AJ49" s="1">
        <f t="shared" si="5"/>
        <v>570</v>
      </c>
      <c r="AK49" s="1" cm="1">
        <f t="array" ref="AK49">IF(J49="土",0,IF(J49="日",0,IF(OR(引用元!G18=引用元!$S:$S),IF($C$35="法定外休日",0,IF(AJ49&gt;=$AL$31,$AL$31,AJ49)),IF(AJ49&gt;=$AL$31,$AL$31,AJ49))))</f>
        <v>480</v>
      </c>
      <c r="AL49" s="1">
        <f t="shared" si="18"/>
        <v>90</v>
      </c>
      <c r="AM49" s="1">
        <f t="shared" si="6"/>
        <v>0</v>
      </c>
      <c r="AN49" s="1" cm="1">
        <f t="array" ref="AN49">IF(J49="日",0,IF(J49=$E$26,AJ49,IF(OR(引用元!$G18=引用元!$S:$S),IF($C$35="所定出勤日",0,AJ49),0)))</f>
        <v>0</v>
      </c>
      <c r="AO49" s="1">
        <f t="shared" si="7"/>
        <v>0</v>
      </c>
    </row>
    <row r="50" spans="7:41" ht="14.25" customHeight="1" x14ac:dyDescent="0.15">
      <c r="G50" s="7"/>
      <c r="H50" s="22">
        <f>IFERROR(MONTH(引用元!G19),"")</f>
        <v>9</v>
      </c>
      <c r="I50" s="23">
        <f>IFERROR(DAY(引用元!G19),"")</f>
        <v>18</v>
      </c>
      <c r="J50" s="49" t="str">
        <f>引用元!H19</f>
        <v>木</v>
      </c>
      <c r="K50" s="121">
        <v>7</v>
      </c>
      <c r="L50" s="122">
        <v>40</v>
      </c>
      <c r="M50" s="123">
        <v>18</v>
      </c>
      <c r="N50" s="124">
        <v>10</v>
      </c>
      <c r="O50" s="125">
        <v>60</v>
      </c>
      <c r="P50" s="94">
        <f t="shared" si="8"/>
        <v>8</v>
      </c>
      <c r="Q50" s="95">
        <f t="shared" si="0"/>
        <v>0</v>
      </c>
      <c r="R50" s="96">
        <f t="shared" si="9"/>
        <v>1</v>
      </c>
      <c r="S50" s="95">
        <f t="shared" si="1"/>
        <v>30</v>
      </c>
      <c r="T50" s="96" t="str">
        <f t="shared" si="10"/>
        <v/>
      </c>
      <c r="U50" s="95" t="str">
        <f t="shared" si="2"/>
        <v/>
      </c>
      <c r="V50" s="96" t="str">
        <f t="shared" si="15"/>
        <v/>
      </c>
      <c r="W50" s="95" t="str">
        <f t="shared" si="16"/>
        <v/>
      </c>
      <c r="X50" s="96" t="str">
        <f t="shared" si="11"/>
        <v/>
      </c>
      <c r="Y50" s="95" t="str">
        <f t="shared" si="3"/>
        <v/>
      </c>
      <c r="Z50" s="120"/>
      <c r="AA50" s="120"/>
      <c r="AB50" s="126"/>
      <c r="AC50" s="127"/>
      <c r="AD50" s="128"/>
      <c r="AE50" s="8"/>
      <c r="AG50" s="1">
        <f t="shared" si="17"/>
        <v>460</v>
      </c>
      <c r="AH50" s="1">
        <f t="shared" si="13"/>
        <v>1090</v>
      </c>
      <c r="AI50" s="1">
        <f t="shared" si="4"/>
        <v>570</v>
      </c>
      <c r="AJ50" s="1">
        <f t="shared" si="5"/>
        <v>570</v>
      </c>
      <c r="AK50" s="1" cm="1">
        <f t="array" ref="AK50">IF(J50="土",0,IF(J50="日",0,IF(OR(引用元!G19=引用元!$S:$S),IF($C$35="法定外休日",0,IF(AJ50&gt;=$AL$31,$AL$31,AJ50)),IF(AJ50&gt;=$AL$31,$AL$31,AJ50))))</f>
        <v>480</v>
      </c>
      <c r="AL50" s="1">
        <f t="shared" si="18"/>
        <v>90</v>
      </c>
      <c r="AM50" s="1">
        <f t="shared" si="6"/>
        <v>0</v>
      </c>
      <c r="AN50" s="1" cm="1">
        <f t="array" ref="AN50">IF(J50="日",0,IF(J50=$E$26,AJ50,IF(OR(引用元!$G19=引用元!$S:$S),IF($C$35="所定出勤日",0,AJ50),0)))</f>
        <v>0</v>
      </c>
      <c r="AO50" s="1">
        <f t="shared" si="7"/>
        <v>0</v>
      </c>
    </row>
    <row r="51" spans="7:41" ht="14.25" customHeight="1" x14ac:dyDescent="0.15">
      <c r="G51" s="7"/>
      <c r="H51" s="22">
        <f>IFERROR(MONTH(引用元!G20),"")</f>
        <v>9</v>
      </c>
      <c r="I51" s="23">
        <f>IFERROR(DAY(引用元!G20),"")</f>
        <v>19</v>
      </c>
      <c r="J51" s="49" t="str">
        <f>引用元!H20</f>
        <v>金</v>
      </c>
      <c r="K51" s="121">
        <v>7</v>
      </c>
      <c r="L51" s="122">
        <v>45</v>
      </c>
      <c r="M51" s="123">
        <v>18</v>
      </c>
      <c r="N51" s="124">
        <v>10</v>
      </c>
      <c r="O51" s="125">
        <v>60</v>
      </c>
      <c r="P51" s="94">
        <f t="shared" si="8"/>
        <v>8</v>
      </c>
      <c r="Q51" s="95">
        <f t="shared" si="0"/>
        <v>0</v>
      </c>
      <c r="R51" s="96">
        <f t="shared" si="9"/>
        <v>1</v>
      </c>
      <c r="S51" s="95">
        <f t="shared" si="1"/>
        <v>25</v>
      </c>
      <c r="T51" s="96" t="str">
        <f t="shared" si="10"/>
        <v/>
      </c>
      <c r="U51" s="95" t="str">
        <f t="shared" si="2"/>
        <v/>
      </c>
      <c r="V51" s="96" t="str">
        <f t="shared" si="15"/>
        <v/>
      </c>
      <c r="W51" s="95" t="str">
        <f t="shared" si="16"/>
        <v/>
      </c>
      <c r="X51" s="96" t="str">
        <f t="shared" si="11"/>
        <v/>
      </c>
      <c r="Y51" s="95" t="str">
        <f t="shared" si="3"/>
        <v/>
      </c>
      <c r="Z51" s="120"/>
      <c r="AA51" s="120"/>
      <c r="AB51" s="126"/>
      <c r="AC51" s="127"/>
      <c r="AD51" s="128"/>
      <c r="AE51" s="8"/>
      <c r="AG51" s="1">
        <f t="shared" si="17"/>
        <v>465</v>
      </c>
      <c r="AH51" s="1">
        <f t="shared" si="13"/>
        <v>1090</v>
      </c>
      <c r="AI51" s="1">
        <f t="shared" si="4"/>
        <v>565</v>
      </c>
      <c r="AJ51" s="1">
        <f t="shared" si="5"/>
        <v>565</v>
      </c>
      <c r="AK51" s="1" cm="1">
        <f t="array" ref="AK51">IF(J51="土",0,IF(J51="日",0,IF(OR(引用元!G20=引用元!$S:$S),IF($C$35="法定外休日",0,IF(AJ51&gt;=$AL$31,$AL$31,AJ51)),IF(AJ51&gt;=$AL$31,$AL$31,AJ51))))</f>
        <v>480</v>
      </c>
      <c r="AL51" s="1">
        <f t="shared" si="18"/>
        <v>85</v>
      </c>
      <c r="AM51" s="1">
        <f t="shared" si="6"/>
        <v>0</v>
      </c>
      <c r="AN51" s="1" cm="1">
        <f t="array" ref="AN51">IF(J51="日",0,IF(J51=$E$26,AJ51,IF(OR(引用元!$G20=引用元!$S:$S),IF($C$35="所定出勤日",0,AJ51),0)))</f>
        <v>0</v>
      </c>
      <c r="AO51" s="1">
        <f t="shared" si="7"/>
        <v>0</v>
      </c>
    </row>
    <row r="52" spans="7:41" ht="14.25" customHeight="1" x14ac:dyDescent="0.15">
      <c r="G52" s="7"/>
      <c r="H52" s="22">
        <f>IFERROR(MONTH(引用元!G21),"")</f>
        <v>9</v>
      </c>
      <c r="I52" s="23">
        <f>IFERROR(DAY(引用元!G21),"")</f>
        <v>20</v>
      </c>
      <c r="J52" s="49" t="str">
        <f>引用元!H21</f>
        <v>土</v>
      </c>
      <c r="K52" s="121"/>
      <c r="L52" s="122"/>
      <c r="M52" s="123"/>
      <c r="N52" s="124"/>
      <c r="O52" s="125"/>
      <c r="P52" s="94" t="str">
        <f t="shared" si="8"/>
        <v/>
      </c>
      <c r="Q52" s="95" t="str">
        <f t="shared" si="0"/>
        <v/>
      </c>
      <c r="R52" s="96" t="str">
        <f t="shared" si="9"/>
        <v/>
      </c>
      <c r="S52" s="95" t="str">
        <f t="shared" si="1"/>
        <v/>
      </c>
      <c r="T52" s="96" t="str">
        <f t="shared" si="10"/>
        <v/>
      </c>
      <c r="U52" s="95" t="str">
        <f t="shared" si="2"/>
        <v/>
      </c>
      <c r="V52" s="96" t="str">
        <f t="shared" si="15"/>
        <v/>
      </c>
      <c r="W52" s="95" t="str">
        <f t="shared" si="16"/>
        <v/>
      </c>
      <c r="X52" s="96" t="str">
        <f t="shared" si="11"/>
        <v/>
      </c>
      <c r="Y52" s="95" t="str">
        <f t="shared" si="3"/>
        <v/>
      </c>
      <c r="Z52" s="120"/>
      <c r="AA52" s="120"/>
      <c r="AB52" s="126"/>
      <c r="AC52" s="127"/>
      <c r="AD52" s="128"/>
      <c r="AE52" s="8"/>
      <c r="AG52" s="1">
        <f t="shared" si="17"/>
        <v>0</v>
      </c>
      <c r="AH52" s="1">
        <f t="shared" si="13"/>
        <v>0</v>
      </c>
      <c r="AI52" s="1">
        <f t="shared" si="4"/>
        <v>0</v>
      </c>
      <c r="AJ52" s="1">
        <f t="shared" si="5"/>
        <v>0</v>
      </c>
      <c r="AK52" s="1" cm="1">
        <f t="array" ref="AK52">IF(J52="土",0,IF(J52="日",0,IF(OR(引用元!G21=引用元!$S:$S),IF($C$35="法定外休日",0,IF(AJ52&gt;=$AL$31,$AL$31,AJ52)),IF(AJ52&gt;=$AL$31,$AL$31,AJ52))))</f>
        <v>0</v>
      </c>
      <c r="AL52" s="1">
        <f t="shared" si="18"/>
        <v>0</v>
      </c>
      <c r="AM52" s="1">
        <f t="shared" si="6"/>
        <v>0</v>
      </c>
      <c r="AN52" s="1" cm="1">
        <f t="array" ref="AN52">IF(J52="日",0,IF(J52=$E$26,AJ52,IF(OR(引用元!$G21=引用元!$S:$S),IF($C$35="所定出勤日",0,AJ52),0)))</f>
        <v>0</v>
      </c>
      <c r="AO52" s="1">
        <f t="shared" si="7"/>
        <v>0</v>
      </c>
    </row>
    <row r="53" spans="7:41" ht="14.25" customHeight="1" x14ac:dyDescent="0.15">
      <c r="G53" s="7"/>
      <c r="H53" s="22">
        <f>IFERROR(MONTH(引用元!G22),"")</f>
        <v>9</v>
      </c>
      <c r="I53" s="23">
        <f>IFERROR(DAY(引用元!G22),"")</f>
        <v>21</v>
      </c>
      <c r="J53" s="49" t="str">
        <f>引用元!H22</f>
        <v>日</v>
      </c>
      <c r="K53" s="121"/>
      <c r="L53" s="122"/>
      <c r="M53" s="123"/>
      <c r="N53" s="124"/>
      <c r="O53" s="125"/>
      <c r="P53" s="94" t="str">
        <f t="shared" si="8"/>
        <v/>
      </c>
      <c r="Q53" s="95" t="str">
        <f t="shared" si="0"/>
        <v/>
      </c>
      <c r="R53" s="96" t="str">
        <f t="shared" si="9"/>
        <v/>
      </c>
      <c r="S53" s="95" t="str">
        <f t="shared" si="1"/>
        <v/>
      </c>
      <c r="T53" s="96" t="str">
        <f t="shared" si="10"/>
        <v/>
      </c>
      <c r="U53" s="95" t="str">
        <f t="shared" si="2"/>
        <v/>
      </c>
      <c r="V53" s="96" t="str">
        <f t="shared" si="15"/>
        <v/>
      </c>
      <c r="W53" s="95" t="str">
        <f t="shared" si="16"/>
        <v/>
      </c>
      <c r="X53" s="96" t="str">
        <f t="shared" si="11"/>
        <v/>
      </c>
      <c r="Y53" s="95" t="str">
        <f t="shared" si="3"/>
        <v/>
      </c>
      <c r="Z53" s="120"/>
      <c r="AA53" s="120"/>
      <c r="AB53" s="126"/>
      <c r="AC53" s="127"/>
      <c r="AD53" s="128"/>
      <c r="AE53" s="8"/>
      <c r="AG53" s="1">
        <f t="shared" si="17"/>
        <v>0</v>
      </c>
      <c r="AH53" s="1">
        <f t="shared" si="13"/>
        <v>0</v>
      </c>
      <c r="AI53" s="1">
        <f t="shared" si="4"/>
        <v>0</v>
      </c>
      <c r="AJ53" s="1">
        <f t="shared" si="5"/>
        <v>0</v>
      </c>
      <c r="AK53" s="1" cm="1">
        <f t="array" ref="AK53">IF(J53="土",0,IF(J53="日",0,IF(OR(引用元!G22=引用元!$S:$S),IF($C$35="法定外休日",0,IF(AJ53&gt;=$AL$31,$AL$31,AJ53)),IF(AJ53&gt;=$AL$31,$AL$31,AJ53))))</f>
        <v>0</v>
      </c>
      <c r="AL53" s="1">
        <f t="shared" si="18"/>
        <v>0</v>
      </c>
      <c r="AM53" s="1">
        <f t="shared" si="6"/>
        <v>0</v>
      </c>
      <c r="AN53" s="1" cm="1">
        <f t="array" ref="AN53">IF(J53="日",0,IF(J53=$E$26,AJ53,IF(OR(引用元!$G22=引用元!$S:$S),IF($C$35="所定出勤日",0,AJ53),0)))</f>
        <v>0</v>
      </c>
      <c r="AO53" s="1">
        <f t="shared" si="7"/>
        <v>0</v>
      </c>
    </row>
    <row r="54" spans="7:41" ht="14.25" customHeight="1" x14ac:dyDescent="0.15">
      <c r="G54" s="7"/>
      <c r="H54" s="22">
        <f>IFERROR(MONTH(引用元!G23),"")</f>
        <v>9</v>
      </c>
      <c r="I54" s="23">
        <f>IFERROR(DAY(引用元!G23),"")</f>
        <v>22</v>
      </c>
      <c r="J54" s="49" t="str">
        <f>引用元!H23</f>
        <v>月</v>
      </c>
      <c r="K54" s="121">
        <v>7</v>
      </c>
      <c r="L54" s="122">
        <v>40</v>
      </c>
      <c r="M54" s="123">
        <v>17</v>
      </c>
      <c r="N54" s="124">
        <v>15</v>
      </c>
      <c r="O54" s="125">
        <v>60</v>
      </c>
      <c r="P54" s="94">
        <f t="shared" si="8"/>
        <v>8</v>
      </c>
      <c r="Q54" s="95">
        <f t="shared" si="0"/>
        <v>0</v>
      </c>
      <c r="R54" s="96">
        <f t="shared" si="9"/>
        <v>0</v>
      </c>
      <c r="S54" s="95">
        <f t="shared" si="1"/>
        <v>35</v>
      </c>
      <c r="T54" s="96" t="str">
        <f t="shared" si="10"/>
        <v/>
      </c>
      <c r="U54" s="95" t="str">
        <f t="shared" si="2"/>
        <v/>
      </c>
      <c r="V54" s="96" t="str">
        <f t="shared" si="15"/>
        <v/>
      </c>
      <c r="W54" s="95" t="str">
        <f t="shared" si="16"/>
        <v/>
      </c>
      <c r="X54" s="96" t="str">
        <f t="shared" si="11"/>
        <v/>
      </c>
      <c r="Y54" s="95" t="str">
        <f t="shared" si="3"/>
        <v/>
      </c>
      <c r="Z54" s="120"/>
      <c r="AA54" s="120"/>
      <c r="AB54" s="126"/>
      <c r="AC54" s="127"/>
      <c r="AD54" s="128"/>
      <c r="AE54" s="8"/>
      <c r="AG54" s="1">
        <f t="shared" si="17"/>
        <v>460</v>
      </c>
      <c r="AH54" s="1">
        <f t="shared" si="13"/>
        <v>1035</v>
      </c>
      <c r="AI54" s="1">
        <f t="shared" si="4"/>
        <v>515</v>
      </c>
      <c r="AJ54" s="1">
        <f t="shared" si="5"/>
        <v>515</v>
      </c>
      <c r="AK54" s="1" cm="1">
        <f t="array" ref="AK54">IF(J54="土",0,IF(J54="日",0,IF(OR(引用元!G23=引用元!$S:$S),IF($C$35="法定外休日",0,IF(AJ54&gt;=$AL$31,$AL$31,AJ54)),IF(AJ54&gt;=$AL$31,$AL$31,AJ54))))</f>
        <v>480</v>
      </c>
      <c r="AL54" s="1">
        <f t="shared" si="18"/>
        <v>35</v>
      </c>
      <c r="AM54" s="1">
        <f t="shared" si="6"/>
        <v>0</v>
      </c>
      <c r="AN54" s="1" cm="1">
        <f t="array" ref="AN54">IF(J54="日",0,IF(J54=$E$26,AJ54,IF(OR(引用元!$G23=引用元!$S:$S),IF($C$35="所定出勤日",0,AJ54),0)))</f>
        <v>0</v>
      </c>
      <c r="AO54" s="1">
        <f t="shared" si="7"/>
        <v>0</v>
      </c>
    </row>
    <row r="55" spans="7:41" ht="14.25" customHeight="1" x14ac:dyDescent="0.15">
      <c r="G55" s="7"/>
      <c r="H55" s="22">
        <f>IFERROR(MONTH(引用元!G24),"")</f>
        <v>9</v>
      </c>
      <c r="I55" s="23">
        <f>IFERROR(DAY(引用元!G24),"")</f>
        <v>23</v>
      </c>
      <c r="J55" s="49" t="str">
        <f>引用元!H24</f>
        <v>火</v>
      </c>
      <c r="K55" s="121">
        <v>7</v>
      </c>
      <c r="L55" s="122">
        <v>40</v>
      </c>
      <c r="M55" s="123">
        <v>17</v>
      </c>
      <c r="N55" s="124">
        <v>40</v>
      </c>
      <c r="O55" s="125">
        <v>60</v>
      </c>
      <c r="P55" s="94">
        <f t="shared" si="8"/>
        <v>8</v>
      </c>
      <c r="Q55" s="95">
        <f t="shared" si="0"/>
        <v>0</v>
      </c>
      <c r="R55" s="96">
        <f t="shared" si="9"/>
        <v>1</v>
      </c>
      <c r="S55" s="95">
        <f t="shared" si="1"/>
        <v>0</v>
      </c>
      <c r="T55" s="96" t="str">
        <f t="shared" si="10"/>
        <v/>
      </c>
      <c r="U55" s="95" t="str">
        <f t="shared" si="2"/>
        <v/>
      </c>
      <c r="V55" s="96" t="str">
        <f t="shared" si="15"/>
        <v/>
      </c>
      <c r="W55" s="95" t="str">
        <f t="shared" si="16"/>
        <v/>
      </c>
      <c r="X55" s="96" t="str">
        <f t="shared" si="11"/>
        <v/>
      </c>
      <c r="Y55" s="95" t="str">
        <f t="shared" si="3"/>
        <v/>
      </c>
      <c r="Z55" s="120"/>
      <c r="AA55" s="120"/>
      <c r="AB55" s="126"/>
      <c r="AC55" s="127"/>
      <c r="AD55" s="128"/>
      <c r="AE55" s="8"/>
      <c r="AG55" s="1">
        <f t="shared" si="17"/>
        <v>460</v>
      </c>
      <c r="AH55" s="1">
        <f t="shared" si="13"/>
        <v>1060</v>
      </c>
      <c r="AI55" s="1">
        <f t="shared" si="4"/>
        <v>540</v>
      </c>
      <c r="AJ55" s="1">
        <f t="shared" si="5"/>
        <v>540</v>
      </c>
      <c r="AK55" s="1" cm="1">
        <f t="array" ref="AK55">IF(J55="土",0,IF(J55="日",0,IF(OR(引用元!G24=引用元!$S:$S),IF($C$35="法定外休日",0,IF(AJ55&gt;=$AL$31,$AL$31,AJ55)),IF(AJ55&gt;=$AL$31,$AL$31,AJ55))))</f>
        <v>480</v>
      </c>
      <c r="AL55" s="1">
        <f t="shared" si="18"/>
        <v>60</v>
      </c>
      <c r="AM55" s="1">
        <f t="shared" si="6"/>
        <v>0</v>
      </c>
      <c r="AN55" s="1" cm="1">
        <f t="array" ref="AN55">IF(J55="日",0,IF(J55=$E$26,AJ55,IF(OR(引用元!$G24=引用元!$S:$S),IF($C$35="所定出勤日",0,AJ55),0)))</f>
        <v>0</v>
      </c>
      <c r="AO55" s="1">
        <f t="shared" si="7"/>
        <v>0</v>
      </c>
    </row>
    <row r="56" spans="7:41" ht="14.25" customHeight="1" x14ac:dyDescent="0.15">
      <c r="G56" s="7"/>
      <c r="H56" s="22">
        <f>IFERROR(MONTH(引用元!G25),"")</f>
        <v>9</v>
      </c>
      <c r="I56" s="23">
        <f>IFERROR(DAY(引用元!G25),"")</f>
        <v>24</v>
      </c>
      <c r="J56" s="49" t="str">
        <f>引用元!H25</f>
        <v>水</v>
      </c>
      <c r="K56" s="121"/>
      <c r="L56" s="122"/>
      <c r="M56" s="123"/>
      <c r="N56" s="124"/>
      <c r="O56" s="125"/>
      <c r="P56" s="94" t="str">
        <f t="shared" si="8"/>
        <v/>
      </c>
      <c r="Q56" s="95" t="str">
        <f t="shared" si="0"/>
        <v/>
      </c>
      <c r="R56" s="96" t="str">
        <f t="shared" si="9"/>
        <v/>
      </c>
      <c r="S56" s="95" t="str">
        <f t="shared" si="1"/>
        <v/>
      </c>
      <c r="T56" s="96" t="str">
        <f t="shared" si="10"/>
        <v/>
      </c>
      <c r="U56" s="95" t="str">
        <f t="shared" si="2"/>
        <v/>
      </c>
      <c r="V56" s="96" t="str">
        <f t="shared" si="15"/>
        <v/>
      </c>
      <c r="W56" s="95" t="str">
        <f t="shared" si="16"/>
        <v/>
      </c>
      <c r="X56" s="96" t="str">
        <f t="shared" si="11"/>
        <v/>
      </c>
      <c r="Y56" s="95" t="str">
        <f t="shared" si="3"/>
        <v/>
      </c>
      <c r="Z56" s="120"/>
      <c r="AA56" s="120"/>
      <c r="AB56" s="126"/>
      <c r="AC56" s="127"/>
      <c r="AD56" s="128"/>
      <c r="AE56" s="8"/>
      <c r="AG56" s="1">
        <f t="shared" si="17"/>
        <v>0</v>
      </c>
      <c r="AH56" s="1">
        <f t="shared" si="13"/>
        <v>0</v>
      </c>
      <c r="AI56" s="1">
        <f t="shared" si="4"/>
        <v>0</v>
      </c>
      <c r="AJ56" s="1">
        <f t="shared" si="5"/>
        <v>0</v>
      </c>
      <c r="AK56" s="1" cm="1">
        <f t="array" ref="AK56">IF(J56="土",0,IF(J56="日",0,IF(OR(引用元!G25=引用元!$S:$S),IF($C$35="法定外休日",0,IF(AJ56&gt;=$AL$31,$AL$31,AJ56)),IF(AJ56&gt;=$AL$31,$AL$31,AJ56))))</f>
        <v>0</v>
      </c>
      <c r="AL56" s="1">
        <f t="shared" si="18"/>
        <v>0</v>
      </c>
      <c r="AM56" s="1">
        <f t="shared" si="6"/>
        <v>0</v>
      </c>
      <c r="AN56" s="1" cm="1">
        <f t="array" ref="AN56">IF(J56="日",0,IF(J56=$E$26,AJ56,IF(OR(引用元!$G25=引用元!$S:$S),IF($C$35="所定出勤日",0,AJ56),0)))</f>
        <v>0</v>
      </c>
      <c r="AO56" s="1">
        <f t="shared" si="7"/>
        <v>0</v>
      </c>
    </row>
    <row r="57" spans="7:41" ht="14.25" customHeight="1" x14ac:dyDescent="0.15">
      <c r="G57" s="7"/>
      <c r="H57" s="22">
        <f>IFERROR(MONTH(引用元!G26),"")</f>
        <v>9</v>
      </c>
      <c r="I57" s="23">
        <f>IFERROR(DAY(引用元!G26),"")</f>
        <v>25</v>
      </c>
      <c r="J57" s="49" t="str">
        <f>引用元!H26</f>
        <v>木</v>
      </c>
      <c r="K57" s="121">
        <v>7</v>
      </c>
      <c r="L57" s="122">
        <v>40</v>
      </c>
      <c r="M57" s="123">
        <v>17</v>
      </c>
      <c r="N57" s="124">
        <v>20</v>
      </c>
      <c r="O57" s="125">
        <v>60</v>
      </c>
      <c r="P57" s="94">
        <f t="shared" si="8"/>
        <v>8</v>
      </c>
      <c r="Q57" s="95">
        <f t="shared" si="0"/>
        <v>0</v>
      </c>
      <c r="R57" s="96">
        <f t="shared" si="9"/>
        <v>0</v>
      </c>
      <c r="S57" s="95">
        <f t="shared" si="1"/>
        <v>40</v>
      </c>
      <c r="T57" s="96" t="str">
        <f t="shared" si="10"/>
        <v/>
      </c>
      <c r="U57" s="95" t="str">
        <f t="shared" si="2"/>
        <v/>
      </c>
      <c r="V57" s="96" t="str">
        <f t="shared" si="15"/>
        <v/>
      </c>
      <c r="W57" s="95" t="str">
        <f t="shared" si="16"/>
        <v/>
      </c>
      <c r="X57" s="96" t="str">
        <f t="shared" si="11"/>
        <v/>
      </c>
      <c r="Y57" s="95" t="str">
        <f t="shared" si="3"/>
        <v/>
      </c>
      <c r="Z57" s="120"/>
      <c r="AA57" s="120"/>
      <c r="AB57" s="126"/>
      <c r="AC57" s="127"/>
      <c r="AD57" s="128"/>
      <c r="AE57" s="8"/>
      <c r="AG57" s="1">
        <f t="shared" si="17"/>
        <v>460</v>
      </c>
      <c r="AH57" s="1">
        <f t="shared" si="13"/>
        <v>1040</v>
      </c>
      <c r="AI57" s="1">
        <f t="shared" si="4"/>
        <v>520</v>
      </c>
      <c r="AJ57" s="1">
        <f t="shared" si="5"/>
        <v>520</v>
      </c>
      <c r="AK57" s="1" cm="1">
        <f t="array" ref="AK57">IF(J57="土",0,IF(J57="日",0,IF(OR(引用元!G26=引用元!$S:$S),IF($C$35="法定外休日",0,IF(AJ57&gt;=$AL$31,$AL$31,AJ57)),IF(AJ57&gt;=$AL$31,$AL$31,AJ57))))</f>
        <v>480</v>
      </c>
      <c r="AL57" s="1">
        <f t="shared" si="18"/>
        <v>40</v>
      </c>
      <c r="AM57" s="1">
        <f t="shared" si="6"/>
        <v>0</v>
      </c>
      <c r="AN57" s="1" cm="1">
        <f t="array" ref="AN57">IF(J57="日",0,IF(J57=$E$26,AJ57,IF(OR(引用元!$G26=引用元!$S:$S),IF($C$35="所定出勤日",0,AJ57),0)))</f>
        <v>0</v>
      </c>
      <c r="AO57" s="1">
        <f t="shared" si="7"/>
        <v>0</v>
      </c>
    </row>
    <row r="58" spans="7:41" ht="14.25" customHeight="1" x14ac:dyDescent="0.15">
      <c r="G58" s="7"/>
      <c r="H58" s="22">
        <f>IFERROR(MONTH(引用元!G27),"")</f>
        <v>9</v>
      </c>
      <c r="I58" s="23">
        <f>IFERROR(DAY(引用元!G27),"")</f>
        <v>26</v>
      </c>
      <c r="J58" s="49" t="str">
        <f>引用元!H27</f>
        <v>金</v>
      </c>
      <c r="K58" s="121">
        <v>7</v>
      </c>
      <c r="L58" s="122">
        <v>41</v>
      </c>
      <c r="M58" s="123">
        <v>17</v>
      </c>
      <c r="N58" s="124">
        <v>21</v>
      </c>
      <c r="O58" s="125">
        <v>60</v>
      </c>
      <c r="P58" s="94">
        <f t="shared" si="8"/>
        <v>8</v>
      </c>
      <c r="Q58" s="95">
        <f t="shared" si="0"/>
        <v>0</v>
      </c>
      <c r="R58" s="96">
        <f t="shared" si="9"/>
        <v>0</v>
      </c>
      <c r="S58" s="95">
        <f t="shared" si="1"/>
        <v>40</v>
      </c>
      <c r="T58" s="96" t="str">
        <f t="shared" si="10"/>
        <v/>
      </c>
      <c r="U58" s="95" t="str">
        <f t="shared" si="2"/>
        <v/>
      </c>
      <c r="V58" s="96" t="str">
        <f t="shared" si="15"/>
        <v/>
      </c>
      <c r="W58" s="95" t="str">
        <f t="shared" si="16"/>
        <v/>
      </c>
      <c r="X58" s="96" t="str">
        <f t="shared" si="11"/>
        <v/>
      </c>
      <c r="Y58" s="95" t="str">
        <f t="shared" si="3"/>
        <v/>
      </c>
      <c r="Z58" s="120"/>
      <c r="AA58" s="120"/>
      <c r="AB58" s="126"/>
      <c r="AC58" s="127"/>
      <c r="AD58" s="128"/>
      <c r="AE58" s="8"/>
      <c r="AG58" s="1">
        <f t="shared" si="17"/>
        <v>461</v>
      </c>
      <c r="AH58" s="1">
        <f t="shared" si="13"/>
        <v>1041</v>
      </c>
      <c r="AI58" s="1">
        <f t="shared" si="4"/>
        <v>520</v>
      </c>
      <c r="AJ58" s="1">
        <f t="shared" si="5"/>
        <v>520</v>
      </c>
      <c r="AK58" s="1" cm="1">
        <f t="array" ref="AK58">IF(J58="土",0,IF(J58="日",0,IF(OR(引用元!G27=引用元!$S:$S),IF($C$35="法定外休日",0,IF(AJ58&gt;=$AL$31,$AL$31,AJ58)),IF(AJ58&gt;=$AL$31,$AL$31,AJ58))))</f>
        <v>480</v>
      </c>
      <c r="AL58" s="1">
        <f t="shared" si="18"/>
        <v>40</v>
      </c>
      <c r="AM58" s="1">
        <f t="shared" si="6"/>
        <v>0</v>
      </c>
      <c r="AN58" s="1" cm="1">
        <f t="array" ref="AN58">IF(J58="日",0,IF(J58=$E$26,AJ58,IF(OR(引用元!$G27=引用元!$S:$S),IF($C$35="所定出勤日",0,AJ58),0)))</f>
        <v>0</v>
      </c>
      <c r="AO58" s="1">
        <f t="shared" si="7"/>
        <v>0</v>
      </c>
    </row>
    <row r="59" spans="7:41" ht="14.25" customHeight="1" x14ac:dyDescent="0.15">
      <c r="G59" s="7"/>
      <c r="H59" s="22">
        <f>IFERROR(MONTH(引用元!G28),"")</f>
        <v>9</v>
      </c>
      <c r="I59" s="23">
        <f>IFERROR(DAY(引用元!G28),"")</f>
        <v>27</v>
      </c>
      <c r="J59" s="49" t="str">
        <f>引用元!H28</f>
        <v>土</v>
      </c>
      <c r="K59" s="121"/>
      <c r="L59" s="122"/>
      <c r="M59" s="123"/>
      <c r="N59" s="124"/>
      <c r="O59" s="125"/>
      <c r="P59" s="94" t="str">
        <f t="shared" si="8"/>
        <v/>
      </c>
      <c r="Q59" s="95" t="str">
        <f t="shared" si="0"/>
        <v/>
      </c>
      <c r="R59" s="96" t="str">
        <f t="shared" si="9"/>
        <v/>
      </c>
      <c r="S59" s="95" t="str">
        <f t="shared" si="1"/>
        <v/>
      </c>
      <c r="T59" s="96" t="str">
        <f t="shared" si="10"/>
        <v/>
      </c>
      <c r="U59" s="95" t="str">
        <f t="shared" si="2"/>
        <v/>
      </c>
      <c r="V59" s="96" t="str">
        <f t="shared" si="15"/>
        <v/>
      </c>
      <c r="W59" s="95" t="str">
        <f t="shared" si="16"/>
        <v/>
      </c>
      <c r="X59" s="96" t="str">
        <f t="shared" si="11"/>
        <v/>
      </c>
      <c r="Y59" s="95" t="str">
        <f t="shared" si="3"/>
        <v/>
      </c>
      <c r="Z59" s="120"/>
      <c r="AA59" s="120"/>
      <c r="AB59" s="126"/>
      <c r="AC59" s="127"/>
      <c r="AD59" s="128"/>
      <c r="AE59" s="8"/>
      <c r="AG59" s="1">
        <f t="shared" si="17"/>
        <v>0</v>
      </c>
      <c r="AH59" s="1">
        <f t="shared" si="13"/>
        <v>0</v>
      </c>
      <c r="AI59" s="1">
        <f t="shared" si="4"/>
        <v>0</v>
      </c>
      <c r="AJ59" s="1">
        <f t="shared" si="5"/>
        <v>0</v>
      </c>
      <c r="AK59" s="1" cm="1">
        <f t="array" ref="AK59">IF(J59="土",0,IF(J59="日",0,IF(OR(引用元!G28=引用元!$S:$S),IF($C$35="法定外休日",0,IF(AJ59&gt;=$AL$31,$AL$31,AJ59)),IF(AJ59&gt;=$AL$31,$AL$31,AJ59))))</f>
        <v>0</v>
      </c>
      <c r="AL59" s="1">
        <f t="shared" si="18"/>
        <v>0</v>
      </c>
      <c r="AM59" s="1">
        <f t="shared" si="6"/>
        <v>0</v>
      </c>
      <c r="AN59" s="1" cm="1">
        <f t="array" ref="AN59">IF(J59="日",0,IF(J59=$E$26,AJ59,IF(OR(引用元!$G28=引用元!$S:$S),IF($C$35="所定出勤日",0,AJ59),0)))</f>
        <v>0</v>
      </c>
      <c r="AO59" s="1">
        <f t="shared" si="7"/>
        <v>0</v>
      </c>
    </row>
    <row r="60" spans="7:41" ht="14.25" customHeight="1" x14ac:dyDescent="0.15">
      <c r="G60" s="7"/>
      <c r="H60" s="22">
        <f>IFERROR(MONTH(引用元!G29),"")</f>
        <v>9</v>
      </c>
      <c r="I60" s="23">
        <f>IFERROR(DAY(引用元!G29),"")</f>
        <v>28</v>
      </c>
      <c r="J60" s="49" t="str">
        <f>引用元!H29</f>
        <v>日</v>
      </c>
      <c r="K60" s="121"/>
      <c r="L60" s="122"/>
      <c r="M60" s="123"/>
      <c r="N60" s="124"/>
      <c r="O60" s="125"/>
      <c r="P60" s="94" t="str">
        <f t="shared" si="8"/>
        <v/>
      </c>
      <c r="Q60" s="95" t="str">
        <f t="shared" si="0"/>
        <v/>
      </c>
      <c r="R60" s="96" t="str">
        <f t="shared" si="9"/>
        <v/>
      </c>
      <c r="S60" s="95" t="str">
        <f t="shared" si="1"/>
        <v/>
      </c>
      <c r="T60" s="96" t="str">
        <f t="shared" si="10"/>
        <v/>
      </c>
      <c r="U60" s="95" t="str">
        <f t="shared" si="2"/>
        <v/>
      </c>
      <c r="V60" s="96" t="str">
        <f t="shared" si="15"/>
        <v/>
      </c>
      <c r="W60" s="95" t="str">
        <f t="shared" si="16"/>
        <v/>
      </c>
      <c r="X60" s="96" t="str">
        <f t="shared" si="11"/>
        <v/>
      </c>
      <c r="Y60" s="95" t="str">
        <f t="shared" si="3"/>
        <v/>
      </c>
      <c r="Z60" s="120"/>
      <c r="AA60" s="120"/>
      <c r="AB60" s="126"/>
      <c r="AC60" s="127"/>
      <c r="AD60" s="128"/>
      <c r="AE60" s="8"/>
      <c r="AG60" s="1">
        <f t="shared" si="17"/>
        <v>0</v>
      </c>
      <c r="AH60" s="1">
        <f t="shared" si="13"/>
        <v>0</v>
      </c>
      <c r="AI60" s="1">
        <f t="shared" si="4"/>
        <v>0</v>
      </c>
      <c r="AJ60" s="1">
        <f t="shared" si="5"/>
        <v>0</v>
      </c>
      <c r="AK60" s="1" cm="1">
        <f t="array" ref="AK60">IF(J60="土",0,IF(J60="日",0,IF(OR(引用元!G29=引用元!$S:$S),IF($C$35="法定外休日",0,IF(AJ60&gt;=$AL$31,$AL$31,AJ60)),IF(AJ60&gt;=$AL$31,$AL$31,AJ60))))</f>
        <v>0</v>
      </c>
      <c r="AL60" s="1">
        <f t="shared" si="18"/>
        <v>0</v>
      </c>
      <c r="AM60" s="1">
        <f t="shared" si="6"/>
        <v>0</v>
      </c>
      <c r="AN60" s="1" cm="1">
        <f t="array" ref="AN60">IF(J60="日",0,IF(J60=$E$26,AJ60,IF(OR(引用元!$G29=引用元!$S:$S),IF($C$35="所定出勤日",0,AJ60),0)))</f>
        <v>0</v>
      </c>
      <c r="AO60" s="1">
        <f t="shared" si="7"/>
        <v>0</v>
      </c>
    </row>
    <row r="61" spans="7:41" ht="14.25" customHeight="1" x14ac:dyDescent="0.15">
      <c r="G61" s="7"/>
      <c r="H61" s="22">
        <f>IFERROR(MONTH(引用元!G30),"")</f>
        <v>9</v>
      </c>
      <c r="I61" s="23">
        <f>IFERROR(DAY(引用元!G30),"")</f>
        <v>29</v>
      </c>
      <c r="J61" s="49" t="str">
        <f>引用元!H30</f>
        <v>月</v>
      </c>
      <c r="K61" s="121">
        <v>7</v>
      </c>
      <c r="L61" s="122">
        <v>40</v>
      </c>
      <c r="M61" s="123">
        <v>16</v>
      </c>
      <c r="N61" s="124">
        <v>40</v>
      </c>
      <c r="O61" s="125">
        <v>60</v>
      </c>
      <c r="P61" s="94">
        <f t="shared" si="8"/>
        <v>8</v>
      </c>
      <c r="Q61" s="95">
        <f t="shared" si="0"/>
        <v>0</v>
      </c>
      <c r="R61" s="96" t="str">
        <f t="shared" si="9"/>
        <v/>
      </c>
      <c r="S61" s="95" t="str">
        <f t="shared" si="1"/>
        <v/>
      </c>
      <c r="T61" s="96" t="str">
        <f t="shared" si="10"/>
        <v/>
      </c>
      <c r="U61" s="95" t="str">
        <f t="shared" si="2"/>
        <v/>
      </c>
      <c r="V61" s="96" t="str">
        <f t="shared" si="15"/>
        <v/>
      </c>
      <c r="W61" s="95" t="str">
        <f t="shared" si="16"/>
        <v/>
      </c>
      <c r="X61" s="96" t="str">
        <f t="shared" si="11"/>
        <v/>
      </c>
      <c r="Y61" s="95" t="str">
        <f t="shared" si="3"/>
        <v/>
      </c>
      <c r="Z61" s="120"/>
      <c r="AA61" s="120"/>
      <c r="AB61" s="126"/>
      <c r="AC61" s="127"/>
      <c r="AD61" s="128"/>
      <c r="AE61" s="8"/>
      <c r="AG61" s="1">
        <f t="shared" si="17"/>
        <v>460</v>
      </c>
      <c r="AH61" s="1">
        <f t="shared" si="13"/>
        <v>1000</v>
      </c>
      <c r="AI61" s="1">
        <f t="shared" si="4"/>
        <v>480</v>
      </c>
      <c r="AJ61" s="1">
        <f t="shared" si="5"/>
        <v>480</v>
      </c>
      <c r="AK61" s="1" cm="1">
        <f t="array" ref="AK61">IF(J61="土",0,IF(J61="日",0,IF(OR(引用元!G30=引用元!$S:$S),IF($C$35="法定外休日",0,IF(AJ61&gt;=$AL$31,$AL$31,AJ61)),IF(AJ61&gt;=$AL$31,$AL$31,AJ61))))</f>
        <v>480</v>
      </c>
      <c r="AL61" s="1">
        <f t="shared" si="18"/>
        <v>0</v>
      </c>
      <c r="AM61" s="1">
        <f t="shared" si="6"/>
        <v>0</v>
      </c>
      <c r="AN61" s="1" cm="1">
        <f t="array" ref="AN61">IF(J61="日",0,IF(J61=$E$26,AJ61,IF(OR(引用元!$G30=引用元!$S:$S),IF($C$35="所定出勤日",0,AJ61),0)))</f>
        <v>0</v>
      </c>
      <c r="AO61" s="1">
        <f t="shared" si="7"/>
        <v>0</v>
      </c>
    </row>
    <row r="62" spans="7:41" ht="14.25" customHeight="1" x14ac:dyDescent="0.15">
      <c r="G62" s="7"/>
      <c r="H62" s="22">
        <f>IFERROR(MONTH(引用元!G31),"")</f>
        <v>9</v>
      </c>
      <c r="I62" s="23">
        <f>IFERROR(DAY(引用元!G31),"")</f>
        <v>30</v>
      </c>
      <c r="J62" s="49" t="str">
        <f>引用元!H31</f>
        <v>火</v>
      </c>
      <c r="K62" s="121">
        <v>8</v>
      </c>
      <c r="L62" s="122">
        <v>40</v>
      </c>
      <c r="M62" s="123">
        <v>17</v>
      </c>
      <c r="N62" s="124">
        <v>40</v>
      </c>
      <c r="O62" s="125">
        <v>60</v>
      </c>
      <c r="P62" s="94">
        <f t="shared" si="8"/>
        <v>8</v>
      </c>
      <c r="Q62" s="95">
        <f t="shared" si="0"/>
        <v>0</v>
      </c>
      <c r="R62" s="96" t="str">
        <f t="shared" si="9"/>
        <v/>
      </c>
      <c r="S62" s="95" t="str">
        <f t="shared" si="1"/>
        <v/>
      </c>
      <c r="T62" s="96" t="str">
        <f t="shared" si="10"/>
        <v/>
      </c>
      <c r="U62" s="95" t="str">
        <f t="shared" si="2"/>
        <v/>
      </c>
      <c r="V62" s="96" t="str">
        <f t="shared" si="15"/>
        <v/>
      </c>
      <c r="W62" s="95" t="str">
        <f t="shared" si="16"/>
        <v/>
      </c>
      <c r="X62" s="96" t="str">
        <f t="shared" si="11"/>
        <v/>
      </c>
      <c r="Y62" s="95" t="str">
        <f t="shared" si="3"/>
        <v/>
      </c>
      <c r="Z62" s="120"/>
      <c r="AA62" s="120"/>
      <c r="AB62" s="126"/>
      <c r="AC62" s="127"/>
      <c r="AD62" s="128"/>
      <c r="AE62" s="8"/>
      <c r="AG62" s="1">
        <f t="shared" si="17"/>
        <v>520</v>
      </c>
      <c r="AH62" s="1">
        <f t="shared" si="13"/>
        <v>1060</v>
      </c>
      <c r="AI62" s="1">
        <f t="shared" si="4"/>
        <v>480</v>
      </c>
      <c r="AJ62" s="1">
        <f t="shared" si="5"/>
        <v>480</v>
      </c>
      <c r="AK62" s="1" cm="1">
        <f t="array" ref="AK62">IF(J62="土",0,IF(J62="日",0,IF(OR(引用元!G31=引用元!$S:$S),IF($C$35="法定外休日",0,IF(AJ62&gt;=$AL$31,$AL$31,AJ62)),IF(AJ62&gt;=$AL$31,$AL$31,AJ62))))</f>
        <v>480</v>
      </c>
      <c r="AL62" s="1">
        <f t="shared" si="18"/>
        <v>0</v>
      </c>
      <c r="AM62" s="1">
        <f t="shared" si="6"/>
        <v>0</v>
      </c>
      <c r="AN62" s="1" cm="1">
        <f t="array" ref="AN62">IF(J62="日",0,IF(J62=$E$26,AJ62,IF(OR(引用元!$G31=引用元!$S:$S),IF($C$35="所定出勤日",0,AJ62),0)))</f>
        <v>0</v>
      </c>
      <c r="AO62" s="1">
        <f t="shared" si="7"/>
        <v>0</v>
      </c>
    </row>
    <row r="63" spans="7:41" ht="14.25" customHeight="1" thickBot="1" x14ac:dyDescent="0.2">
      <c r="G63" s="7"/>
      <c r="H63" s="22" t="str">
        <f>IFERROR(MONTH(引用元!G32),"")</f>
        <v/>
      </c>
      <c r="I63" s="23" t="str">
        <f>IFERROR(DAY(引用元!G32),"")</f>
        <v/>
      </c>
      <c r="J63" s="49" t="str">
        <f>引用元!H32</f>
        <v/>
      </c>
      <c r="K63" s="129"/>
      <c r="L63" s="130"/>
      <c r="M63" s="131"/>
      <c r="N63" s="132"/>
      <c r="O63" s="133"/>
      <c r="P63" s="94" t="str">
        <f t="shared" si="8"/>
        <v/>
      </c>
      <c r="Q63" s="95" t="str">
        <f t="shared" si="0"/>
        <v/>
      </c>
      <c r="R63" s="96" t="str">
        <f t="shared" si="9"/>
        <v/>
      </c>
      <c r="S63" s="95" t="str">
        <f t="shared" si="1"/>
        <v/>
      </c>
      <c r="T63" s="96" t="str">
        <f t="shared" si="10"/>
        <v/>
      </c>
      <c r="U63" s="95" t="str">
        <f t="shared" si="2"/>
        <v/>
      </c>
      <c r="V63" s="96" t="str">
        <f t="shared" si="15"/>
        <v/>
      </c>
      <c r="W63" s="95" t="str">
        <f t="shared" si="16"/>
        <v/>
      </c>
      <c r="X63" s="96" t="str">
        <f t="shared" si="11"/>
        <v/>
      </c>
      <c r="Y63" s="95" t="str">
        <f t="shared" si="3"/>
        <v/>
      </c>
      <c r="Z63" s="134"/>
      <c r="AA63" s="134"/>
      <c r="AB63" s="135"/>
      <c r="AC63" s="136"/>
      <c r="AD63" s="137"/>
      <c r="AE63" s="8"/>
      <c r="AG63" s="1">
        <f t="shared" si="17"/>
        <v>0</v>
      </c>
      <c r="AH63" s="1">
        <f t="shared" si="13"/>
        <v>0</v>
      </c>
      <c r="AI63" s="1">
        <f t="shared" si="4"/>
        <v>0</v>
      </c>
      <c r="AJ63" s="1">
        <f t="shared" si="5"/>
        <v>0</v>
      </c>
      <c r="AK63" s="1" cm="1">
        <f t="array" ref="AK63">IF(J63="土",0,IF(J63="日",0,IF(OR(引用元!G32=引用元!$S:$S),IF($C$35="法定外休日",0,IF(AJ63&gt;=$AL$31,$AL$31,AJ63)),IF(AJ63&gt;=$AL$31,$AL$31,AJ63))))</f>
        <v>0</v>
      </c>
      <c r="AL63" s="1">
        <f t="shared" si="18"/>
        <v>0</v>
      </c>
      <c r="AM63" s="1">
        <f t="shared" si="6"/>
        <v>0</v>
      </c>
      <c r="AN63" s="1" cm="1">
        <f t="array" ref="AN63">IF(J63="日",0,IF(J63=$E$26,AJ63,IF(OR(引用元!$G32=引用元!$S:$S),IF($C$35="所定出勤日",0,AJ63),0)))</f>
        <v>0</v>
      </c>
      <c r="AO63" s="1">
        <f t="shared" si="7"/>
        <v>0</v>
      </c>
    </row>
    <row r="64" spans="7:41" ht="14.25" customHeight="1" thickTop="1" thickBot="1" x14ac:dyDescent="0.2">
      <c r="G64" s="7"/>
      <c r="H64" s="24"/>
      <c r="I64" s="24"/>
      <c r="J64" s="2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8"/>
      <c r="AJ64" s="1">
        <f t="shared" ref="AJ64:AO64" si="19">IF($C$31="月ごと",IF($C$30="切り捨て",_xlfn.FLOOR.MATH(SUM(AJ33:AJ63),$C$29),IF($C$30="切り上げ",_xlfn.CEILING.MATH(SUM(AJ33:AJ63),$C$29))),SUM(AJ33:AJ63))</f>
        <v>11760</v>
      </c>
      <c r="AK64" s="1">
        <f t="shared" si="19"/>
        <v>10080</v>
      </c>
      <c r="AL64" s="1">
        <f t="shared" si="19"/>
        <v>1680</v>
      </c>
      <c r="AM64" s="1">
        <f t="shared" si="19"/>
        <v>0</v>
      </c>
      <c r="AN64" s="1">
        <f t="shared" si="19"/>
        <v>0</v>
      </c>
      <c r="AO64" s="1">
        <f t="shared" si="19"/>
        <v>0</v>
      </c>
    </row>
    <row r="65" spans="5:31" s="78" customFormat="1" ht="14.25" customHeight="1" x14ac:dyDescent="0.15">
      <c r="G65" s="71"/>
      <c r="H65" s="2" t="s">
        <v>41</v>
      </c>
      <c r="I65" s="26"/>
      <c r="J65" s="176" t="s">
        <v>42</v>
      </c>
      <c r="K65" s="177"/>
      <c r="L65" s="176" t="s">
        <v>43</v>
      </c>
      <c r="M65" s="177"/>
      <c r="N65" s="25" t="s">
        <v>44</v>
      </c>
      <c r="O65" s="26"/>
      <c r="P65" s="72" t="s">
        <v>40</v>
      </c>
      <c r="Q65" s="74" t="s">
        <v>56</v>
      </c>
      <c r="R65" s="75"/>
      <c r="S65" s="73" t="s">
        <v>45</v>
      </c>
      <c r="T65" s="74"/>
      <c r="U65" s="74"/>
      <c r="V65" s="75"/>
      <c r="W65" s="73" t="s">
        <v>46</v>
      </c>
      <c r="X65" s="74"/>
      <c r="Y65" s="74"/>
      <c r="Z65" s="75"/>
      <c r="AA65" s="73" t="s">
        <v>32</v>
      </c>
      <c r="AB65" s="74"/>
      <c r="AC65" s="74"/>
      <c r="AD65" s="76"/>
      <c r="AE65" s="77"/>
    </row>
    <row r="66" spans="5:31" s="6" customFormat="1" ht="14.25" customHeight="1" x14ac:dyDescent="0.15">
      <c r="G66" s="11"/>
      <c r="H66" s="18"/>
      <c r="I66" s="54"/>
      <c r="J66" s="53"/>
      <c r="K66" s="54"/>
      <c r="L66" s="53"/>
      <c r="M66" s="54"/>
      <c r="N66" s="146"/>
      <c r="O66" s="147"/>
      <c r="P66" s="61"/>
      <c r="Q66" s="17"/>
      <c r="R66" s="54"/>
      <c r="S66" s="53"/>
      <c r="T66" s="17"/>
      <c r="U66" s="17"/>
      <c r="V66" s="54"/>
      <c r="W66" s="53"/>
      <c r="X66" s="17"/>
      <c r="Y66" s="17"/>
      <c r="Z66" s="54"/>
      <c r="AA66" s="53"/>
      <c r="AB66" s="17"/>
      <c r="AC66" s="17"/>
      <c r="AD66" s="21"/>
      <c r="AE66" s="12"/>
    </row>
    <row r="67" spans="5:31" s="6" customFormat="1" ht="14.25" customHeight="1" x14ac:dyDescent="0.15">
      <c r="G67" s="11"/>
      <c r="H67" s="57">
        <f>COUNTA(K33:K63)</f>
        <v>21</v>
      </c>
      <c r="I67" s="62" t="s">
        <v>36</v>
      </c>
      <c r="J67" s="63">
        <f>COUNTIFS(J33:J63,E26,K33:K63,"&gt;0")</f>
        <v>0</v>
      </c>
      <c r="K67" s="62" t="s">
        <v>36</v>
      </c>
      <c r="L67" s="63">
        <f>COUNTIFS(J33:J63,$C$26,K33:K63,"&gt;0")</f>
        <v>0</v>
      </c>
      <c r="M67" s="62" t="s">
        <v>47</v>
      </c>
      <c r="N67" s="138"/>
      <c r="O67" s="148" t="s">
        <v>47</v>
      </c>
      <c r="P67" s="88" t="str">
        <f>IF(COUNTA(Z33:Z63)&gt;0,"あり","なし")</f>
        <v>なし</v>
      </c>
      <c r="Q67" s="58">
        <f>COUNTA(AA33:AA63)</f>
        <v>0</v>
      </c>
      <c r="R67" s="62" t="s">
        <v>47</v>
      </c>
      <c r="S67" s="64">
        <f>INT(AK64/60)</f>
        <v>168</v>
      </c>
      <c r="T67" s="58" t="s">
        <v>18</v>
      </c>
      <c r="U67" s="58">
        <f>AK64-S67*60</f>
        <v>0</v>
      </c>
      <c r="V67" s="62" t="s">
        <v>19</v>
      </c>
      <c r="W67" s="63">
        <f>INT(AL64/60)</f>
        <v>28</v>
      </c>
      <c r="X67" s="58" t="s">
        <v>18</v>
      </c>
      <c r="Y67" s="58">
        <f>AL64-W67*60</f>
        <v>0</v>
      </c>
      <c r="Z67" s="62" t="s">
        <v>19</v>
      </c>
      <c r="AA67" s="63">
        <f>INT(AM64/60)</f>
        <v>0</v>
      </c>
      <c r="AB67" s="58" t="s">
        <v>18</v>
      </c>
      <c r="AC67" s="58">
        <f>AM64-AA67*60</f>
        <v>0</v>
      </c>
      <c r="AD67" s="65" t="s">
        <v>19</v>
      </c>
      <c r="AE67" s="12"/>
    </row>
    <row r="68" spans="5:31" s="78" customFormat="1" ht="14.25" customHeight="1" x14ac:dyDescent="0.15">
      <c r="G68" s="71"/>
      <c r="H68" s="15" t="s">
        <v>33</v>
      </c>
      <c r="I68" s="14"/>
      <c r="J68" s="14"/>
      <c r="K68" s="14"/>
      <c r="L68" s="80" t="s">
        <v>34</v>
      </c>
      <c r="M68" s="81"/>
      <c r="N68" s="14"/>
      <c r="O68" s="79"/>
      <c r="P68" s="82" t="s">
        <v>59</v>
      </c>
      <c r="R68" s="83"/>
      <c r="S68" s="84"/>
      <c r="T68" s="85"/>
      <c r="U68" s="162" t="s">
        <v>48</v>
      </c>
      <c r="V68" s="163"/>
      <c r="W68" s="153"/>
      <c r="X68" s="153"/>
      <c r="Y68" s="153"/>
      <c r="Z68" s="153"/>
      <c r="AA68" s="153"/>
      <c r="AB68" s="153"/>
      <c r="AC68" s="153"/>
      <c r="AD68" s="154"/>
      <c r="AE68" s="77"/>
    </row>
    <row r="69" spans="5:31" s="6" customFormat="1" ht="14.25" customHeight="1" x14ac:dyDescent="0.15">
      <c r="G69" s="11"/>
      <c r="H69" s="18"/>
      <c r="I69" s="17"/>
      <c r="J69" s="17"/>
      <c r="K69" s="17"/>
      <c r="L69" s="53"/>
      <c r="M69" s="17"/>
      <c r="N69" s="17"/>
      <c r="O69" s="54"/>
      <c r="P69" s="66"/>
      <c r="R69" s="67"/>
      <c r="S69" s="67"/>
      <c r="T69" s="68"/>
      <c r="U69" s="164"/>
      <c r="V69" s="165"/>
      <c r="W69" s="155"/>
      <c r="X69" s="155"/>
      <c r="Y69" s="155"/>
      <c r="Z69" s="155"/>
      <c r="AA69" s="155"/>
      <c r="AB69" s="155"/>
      <c r="AC69" s="155"/>
      <c r="AD69" s="156"/>
      <c r="AE69" s="12"/>
    </row>
    <row r="70" spans="5:31" s="6" customFormat="1" ht="14.25" customHeight="1" thickBot="1" x14ac:dyDescent="0.2">
      <c r="G70" s="11"/>
      <c r="H70" s="28">
        <f>INT(AN64/60)</f>
        <v>0</v>
      </c>
      <c r="I70" s="59" t="s">
        <v>18</v>
      </c>
      <c r="J70" s="59">
        <f>AN64-H70*60</f>
        <v>0</v>
      </c>
      <c r="K70" s="56" t="s">
        <v>19</v>
      </c>
      <c r="L70" s="55">
        <f>INT(AO64/60)</f>
        <v>0</v>
      </c>
      <c r="M70" s="59" t="s">
        <v>18</v>
      </c>
      <c r="N70" s="59">
        <f>AO64-L70*60</f>
        <v>0</v>
      </c>
      <c r="O70" s="56" t="s">
        <v>19</v>
      </c>
      <c r="P70" s="89"/>
      <c r="Q70" s="69">
        <f>INT(AJ64/60)</f>
        <v>196</v>
      </c>
      <c r="R70" s="69" t="s">
        <v>18</v>
      </c>
      <c r="S70" s="69">
        <f>AJ64-Q70*60</f>
        <v>0</v>
      </c>
      <c r="T70" s="70" t="s">
        <v>19</v>
      </c>
      <c r="U70" s="166"/>
      <c r="V70" s="167"/>
      <c r="W70" s="157"/>
      <c r="X70" s="157"/>
      <c r="Y70" s="157"/>
      <c r="Z70" s="157"/>
      <c r="AA70" s="157"/>
      <c r="AB70" s="157"/>
      <c r="AC70" s="157"/>
      <c r="AD70" s="45" t="s">
        <v>49</v>
      </c>
      <c r="AE70" s="12"/>
    </row>
    <row r="71" spans="5:31" ht="3" customHeight="1" thickBot="1" x14ac:dyDescent="0.2">
      <c r="G71" s="28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9"/>
    </row>
    <row r="74" spans="5:31" x14ac:dyDescent="0.15">
      <c r="V74" s="43"/>
    </row>
    <row r="76" spans="5:31" x14ac:dyDescent="0.15">
      <c r="E76" s="47"/>
    </row>
  </sheetData>
  <sheetProtection algorithmName="SHA-512" hashValue="UM1E3mZa2H1hNrXWKEkgr4Jx78GrIiw70yTFBZryf3YwDb5V0rEh9AB5krpQ09OmbIQHFasQVwqhj0Y6uhzVhg==" saltValue="/O8YBxbcbS7MaKxfXYEPUA==" spinCount="100000" sheet="1" scenarios="1" selectLockedCells="1"/>
  <protectedRanges>
    <protectedRange sqref="W68:AD70" name="範囲6"/>
    <protectedRange sqref="H22:AD23 O21:AD21 H7:AD20" name="範囲4"/>
    <protectedRange sqref="K33:O63" name="範囲1"/>
    <protectedRange sqref="C35:D35 C7:D33" name="範囲2"/>
    <protectedRange sqref="Z33:AD63" name="範囲3"/>
    <protectedRange sqref="W68:AD70" name="範囲5"/>
  </protectedRanges>
  <dataConsolidate/>
  <mergeCells count="58">
    <mergeCell ref="C35:D35"/>
    <mergeCell ref="C12:D12"/>
    <mergeCell ref="C8:D8"/>
    <mergeCell ref="H8:N10"/>
    <mergeCell ref="P8:AD11"/>
    <mergeCell ref="C9:D9"/>
    <mergeCell ref="C10:D10"/>
    <mergeCell ref="K11:N11"/>
    <mergeCell ref="H11:J11"/>
    <mergeCell ref="P12:AD12"/>
    <mergeCell ref="X23:AD23"/>
    <mergeCell ref="C13:D13"/>
    <mergeCell ref="H13:O13"/>
    <mergeCell ref="P13:AD15"/>
    <mergeCell ref="C15:D15"/>
    <mergeCell ref="C18:D18"/>
    <mergeCell ref="C7:D7"/>
    <mergeCell ref="H7:N7"/>
    <mergeCell ref="P7:AD7"/>
    <mergeCell ref="H5:J5"/>
    <mergeCell ref="X5:Z5"/>
    <mergeCell ref="H23:O23"/>
    <mergeCell ref="P23:W23"/>
    <mergeCell ref="H21:O21"/>
    <mergeCell ref="H3:AD3"/>
    <mergeCell ref="AA5:AD5"/>
    <mergeCell ref="U68:V70"/>
    <mergeCell ref="T31:U31"/>
    <mergeCell ref="V31:W31"/>
    <mergeCell ref="H26:O26"/>
    <mergeCell ref="P26:AD26"/>
    <mergeCell ref="H31:J31"/>
    <mergeCell ref="X31:Y31"/>
    <mergeCell ref="H27:O28"/>
    <mergeCell ref="P27:AD28"/>
    <mergeCell ref="H29:O29"/>
    <mergeCell ref="AB31:AD32"/>
    <mergeCell ref="K31:L31"/>
    <mergeCell ref="M31:N31"/>
    <mergeCell ref="L65:M65"/>
    <mergeCell ref="Z31:Z32"/>
    <mergeCell ref="X29:AD29"/>
    <mergeCell ref="P29:W29"/>
    <mergeCell ref="J65:K65"/>
    <mergeCell ref="AA31:AA32"/>
    <mergeCell ref="P21:AD21"/>
    <mergeCell ref="H17:O17"/>
    <mergeCell ref="P17:AD17"/>
    <mergeCell ref="P18:AD18"/>
    <mergeCell ref="H19:O20"/>
    <mergeCell ref="P19:AD20"/>
    <mergeCell ref="H22:O22"/>
    <mergeCell ref="P22:AD22"/>
    <mergeCell ref="H18:O18"/>
    <mergeCell ref="H25:O25"/>
    <mergeCell ref="P25:AD25"/>
    <mergeCell ref="P31:Q31"/>
    <mergeCell ref="R31:S31"/>
  </mergeCells>
  <phoneticPr fontId="3"/>
  <conditionalFormatting sqref="C7:D9 H8 P8 K11 C12 P13 C15 P17:P19 C20:C21 P21:P23 X23 C26">
    <cfRule type="containsBlanks" dxfId="3" priority="3">
      <formula>LEN(TRIM(C7))=0</formula>
    </cfRule>
  </conditionalFormatting>
  <conditionalFormatting sqref="H33:J63">
    <cfRule type="expression" dxfId="2" priority="2" stopIfTrue="1">
      <formula>$J33="土"</formula>
    </cfRule>
    <cfRule type="expression" dxfId="1" priority="4" stopIfTrue="1">
      <formula>$J33="日"</formula>
    </cfRule>
  </conditionalFormatting>
  <dataValidations count="13">
    <dataValidation imeMode="off" allowBlank="1" showInputMessage="1" showErrorMessage="1" sqref="K33:O63 JE7:JF8 TA7:TB8 ACW7:ACX8 AMS7:AMT8 AWO7:AWP8 BGK7:BGL8 BQG7:BQH8 CAC7:CAD8 CJY7:CJZ8 CTU7:CTV8 DDQ7:DDR8 DNM7:DNN8 DXI7:DXJ8 EHE7:EHF8 ERA7:ERB8 FAW7:FAX8 FKS7:FKT8 FUO7:FUP8 GEK7:GEL8 GOG7:GOH8 GYC7:GYD8 HHY7:HHZ8 HRU7:HRV8 IBQ7:IBR8 ILM7:ILN8 IVI7:IVJ8 JFE7:JFF8 JPA7:JPB8 JYW7:JYX8 KIS7:KIT8 KSO7:KSP8 LCK7:LCL8 LMG7:LMH8 LWC7:LWD8 MFY7:MFZ8 MPU7:MPV8 MZQ7:MZR8 NJM7:NJN8 NTI7:NTJ8 ODE7:ODF8 ONA7:ONB8 OWW7:OWX8 PGS7:PGT8 PQO7:PQP8 QAK7:QAL8 QKG7:QKH8 QUC7:QUD8 RDY7:RDZ8 RNU7:RNV8 RXQ7:RXR8 SHM7:SHN8 SRI7:SRJ8 TBE7:TBF8 TLA7:TLB8 TUW7:TUX8 UES7:UET8 UOO7:UOP8 UYK7:UYL8 VIG7:VIH8 VSC7:VSD8 WBY7:WBZ8 WLU7:WLV8 WVQ7:WVR8 C65545:D65546 JE65545:JF65546 TA65545:TB65546 ACW65545:ACX65546 AMS65545:AMT65546 AWO65545:AWP65546 BGK65545:BGL65546 BQG65545:BQH65546 CAC65545:CAD65546 CJY65545:CJZ65546 CTU65545:CTV65546 DDQ65545:DDR65546 DNM65545:DNN65546 DXI65545:DXJ65546 EHE65545:EHF65546 ERA65545:ERB65546 FAW65545:FAX65546 FKS65545:FKT65546 FUO65545:FUP65546 GEK65545:GEL65546 GOG65545:GOH65546 GYC65545:GYD65546 HHY65545:HHZ65546 HRU65545:HRV65546 IBQ65545:IBR65546 ILM65545:ILN65546 IVI65545:IVJ65546 JFE65545:JFF65546 JPA65545:JPB65546 JYW65545:JYX65546 KIS65545:KIT65546 KSO65545:KSP65546 LCK65545:LCL65546 LMG65545:LMH65546 LWC65545:LWD65546 MFY65545:MFZ65546 MPU65545:MPV65546 MZQ65545:MZR65546 NJM65545:NJN65546 NTI65545:NTJ65546 ODE65545:ODF65546 ONA65545:ONB65546 OWW65545:OWX65546 PGS65545:PGT65546 PQO65545:PQP65546 QAK65545:QAL65546 QKG65545:QKH65546 QUC65545:QUD65546 RDY65545:RDZ65546 RNU65545:RNV65546 RXQ65545:RXR65546 SHM65545:SHN65546 SRI65545:SRJ65546 TBE65545:TBF65546 TLA65545:TLB65546 TUW65545:TUX65546 UES65545:UET65546 UOO65545:UOP65546 UYK65545:UYL65546 VIG65545:VIH65546 VSC65545:VSD65546 WBY65545:WBZ65546 WLU65545:WLV65546 WVQ65545:WVR65546 C131081:D131082 JE131081:JF131082 TA131081:TB131082 ACW131081:ACX131082 AMS131081:AMT131082 AWO131081:AWP131082 BGK131081:BGL131082 BQG131081:BQH131082 CAC131081:CAD131082 CJY131081:CJZ131082 CTU131081:CTV131082 DDQ131081:DDR131082 DNM131081:DNN131082 DXI131081:DXJ131082 EHE131081:EHF131082 ERA131081:ERB131082 FAW131081:FAX131082 FKS131081:FKT131082 FUO131081:FUP131082 GEK131081:GEL131082 GOG131081:GOH131082 GYC131081:GYD131082 HHY131081:HHZ131082 HRU131081:HRV131082 IBQ131081:IBR131082 ILM131081:ILN131082 IVI131081:IVJ131082 JFE131081:JFF131082 JPA131081:JPB131082 JYW131081:JYX131082 KIS131081:KIT131082 KSO131081:KSP131082 LCK131081:LCL131082 LMG131081:LMH131082 LWC131081:LWD131082 MFY131081:MFZ131082 MPU131081:MPV131082 MZQ131081:MZR131082 NJM131081:NJN131082 NTI131081:NTJ131082 ODE131081:ODF131082 ONA131081:ONB131082 OWW131081:OWX131082 PGS131081:PGT131082 PQO131081:PQP131082 QAK131081:QAL131082 QKG131081:QKH131082 QUC131081:QUD131082 RDY131081:RDZ131082 RNU131081:RNV131082 RXQ131081:RXR131082 SHM131081:SHN131082 SRI131081:SRJ131082 TBE131081:TBF131082 TLA131081:TLB131082 TUW131081:TUX131082 UES131081:UET131082 UOO131081:UOP131082 UYK131081:UYL131082 VIG131081:VIH131082 VSC131081:VSD131082 WBY131081:WBZ131082 WLU131081:WLV131082 WVQ131081:WVR131082 C196617:D196618 JE196617:JF196618 TA196617:TB196618 ACW196617:ACX196618 AMS196617:AMT196618 AWO196617:AWP196618 BGK196617:BGL196618 BQG196617:BQH196618 CAC196617:CAD196618 CJY196617:CJZ196618 CTU196617:CTV196618 DDQ196617:DDR196618 DNM196617:DNN196618 DXI196617:DXJ196618 EHE196617:EHF196618 ERA196617:ERB196618 FAW196617:FAX196618 FKS196617:FKT196618 FUO196617:FUP196618 GEK196617:GEL196618 GOG196617:GOH196618 GYC196617:GYD196618 HHY196617:HHZ196618 HRU196617:HRV196618 IBQ196617:IBR196618 ILM196617:ILN196618 IVI196617:IVJ196618 JFE196617:JFF196618 JPA196617:JPB196618 JYW196617:JYX196618 KIS196617:KIT196618 KSO196617:KSP196618 LCK196617:LCL196618 LMG196617:LMH196618 LWC196617:LWD196618 MFY196617:MFZ196618 MPU196617:MPV196618 MZQ196617:MZR196618 NJM196617:NJN196618 NTI196617:NTJ196618 ODE196617:ODF196618 ONA196617:ONB196618 OWW196617:OWX196618 PGS196617:PGT196618 PQO196617:PQP196618 QAK196617:QAL196618 QKG196617:QKH196618 QUC196617:QUD196618 RDY196617:RDZ196618 RNU196617:RNV196618 RXQ196617:RXR196618 SHM196617:SHN196618 SRI196617:SRJ196618 TBE196617:TBF196618 TLA196617:TLB196618 TUW196617:TUX196618 UES196617:UET196618 UOO196617:UOP196618 UYK196617:UYL196618 VIG196617:VIH196618 VSC196617:VSD196618 WBY196617:WBZ196618 WLU196617:WLV196618 WVQ196617:WVR196618 C262153:D262154 JE262153:JF262154 TA262153:TB262154 ACW262153:ACX262154 AMS262153:AMT262154 AWO262153:AWP262154 BGK262153:BGL262154 BQG262153:BQH262154 CAC262153:CAD262154 CJY262153:CJZ262154 CTU262153:CTV262154 DDQ262153:DDR262154 DNM262153:DNN262154 DXI262153:DXJ262154 EHE262153:EHF262154 ERA262153:ERB262154 FAW262153:FAX262154 FKS262153:FKT262154 FUO262153:FUP262154 GEK262153:GEL262154 GOG262153:GOH262154 GYC262153:GYD262154 HHY262153:HHZ262154 HRU262153:HRV262154 IBQ262153:IBR262154 ILM262153:ILN262154 IVI262153:IVJ262154 JFE262153:JFF262154 JPA262153:JPB262154 JYW262153:JYX262154 KIS262153:KIT262154 KSO262153:KSP262154 LCK262153:LCL262154 LMG262153:LMH262154 LWC262153:LWD262154 MFY262153:MFZ262154 MPU262153:MPV262154 MZQ262153:MZR262154 NJM262153:NJN262154 NTI262153:NTJ262154 ODE262153:ODF262154 ONA262153:ONB262154 OWW262153:OWX262154 PGS262153:PGT262154 PQO262153:PQP262154 QAK262153:QAL262154 QKG262153:QKH262154 QUC262153:QUD262154 RDY262153:RDZ262154 RNU262153:RNV262154 RXQ262153:RXR262154 SHM262153:SHN262154 SRI262153:SRJ262154 TBE262153:TBF262154 TLA262153:TLB262154 TUW262153:TUX262154 UES262153:UET262154 UOO262153:UOP262154 UYK262153:UYL262154 VIG262153:VIH262154 VSC262153:VSD262154 WBY262153:WBZ262154 WLU262153:WLV262154 WVQ262153:WVR262154 C327689:D327690 JE327689:JF327690 TA327689:TB327690 ACW327689:ACX327690 AMS327689:AMT327690 AWO327689:AWP327690 BGK327689:BGL327690 BQG327689:BQH327690 CAC327689:CAD327690 CJY327689:CJZ327690 CTU327689:CTV327690 DDQ327689:DDR327690 DNM327689:DNN327690 DXI327689:DXJ327690 EHE327689:EHF327690 ERA327689:ERB327690 FAW327689:FAX327690 FKS327689:FKT327690 FUO327689:FUP327690 GEK327689:GEL327690 GOG327689:GOH327690 GYC327689:GYD327690 HHY327689:HHZ327690 HRU327689:HRV327690 IBQ327689:IBR327690 ILM327689:ILN327690 IVI327689:IVJ327690 JFE327689:JFF327690 JPA327689:JPB327690 JYW327689:JYX327690 KIS327689:KIT327690 KSO327689:KSP327690 LCK327689:LCL327690 LMG327689:LMH327690 LWC327689:LWD327690 MFY327689:MFZ327690 MPU327689:MPV327690 MZQ327689:MZR327690 NJM327689:NJN327690 NTI327689:NTJ327690 ODE327689:ODF327690 ONA327689:ONB327690 OWW327689:OWX327690 PGS327689:PGT327690 PQO327689:PQP327690 QAK327689:QAL327690 QKG327689:QKH327690 QUC327689:QUD327690 RDY327689:RDZ327690 RNU327689:RNV327690 RXQ327689:RXR327690 SHM327689:SHN327690 SRI327689:SRJ327690 TBE327689:TBF327690 TLA327689:TLB327690 TUW327689:TUX327690 UES327689:UET327690 UOO327689:UOP327690 UYK327689:UYL327690 VIG327689:VIH327690 VSC327689:VSD327690 WBY327689:WBZ327690 WLU327689:WLV327690 WVQ327689:WVR327690 C393225:D393226 JE393225:JF393226 TA393225:TB393226 ACW393225:ACX393226 AMS393225:AMT393226 AWO393225:AWP393226 BGK393225:BGL393226 BQG393225:BQH393226 CAC393225:CAD393226 CJY393225:CJZ393226 CTU393225:CTV393226 DDQ393225:DDR393226 DNM393225:DNN393226 DXI393225:DXJ393226 EHE393225:EHF393226 ERA393225:ERB393226 FAW393225:FAX393226 FKS393225:FKT393226 FUO393225:FUP393226 GEK393225:GEL393226 GOG393225:GOH393226 GYC393225:GYD393226 HHY393225:HHZ393226 HRU393225:HRV393226 IBQ393225:IBR393226 ILM393225:ILN393226 IVI393225:IVJ393226 JFE393225:JFF393226 JPA393225:JPB393226 JYW393225:JYX393226 KIS393225:KIT393226 KSO393225:KSP393226 LCK393225:LCL393226 LMG393225:LMH393226 LWC393225:LWD393226 MFY393225:MFZ393226 MPU393225:MPV393226 MZQ393225:MZR393226 NJM393225:NJN393226 NTI393225:NTJ393226 ODE393225:ODF393226 ONA393225:ONB393226 OWW393225:OWX393226 PGS393225:PGT393226 PQO393225:PQP393226 QAK393225:QAL393226 QKG393225:QKH393226 QUC393225:QUD393226 RDY393225:RDZ393226 RNU393225:RNV393226 RXQ393225:RXR393226 SHM393225:SHN393226 SRI393225:SRJ393226 TBE393225:TBF393226 TLA393225:TLB393226 TUW393225:TUX393226 UES393225:UET393226 UOO393225:UOP393226 UYK393225:UYL393226 VIG393225:VIH393226 VSC393225:VSD393226 WBY393225:WBZ393226 WLU393225:WLV393226 WVQ393225:WVR393226 C458761:D458762 JE458761:JF458762 TA458761:TB458762 ACW458761:ACX458762 AMS458761:AMT458762 AWO458761:AWP458762 BGK458761:BGL458762 BQG458761:BQH458762 CAC458761:CAD458762 CJY458761:CJZ458762 CTU458761:CTV458762 DDQ458761:DDR458762 DNM458761:DNN458762 DXI458761:DXJ458762 EHE458761:EHF458762 ERA458761:ERB458762 FAW458761:FAX458762 FKS458761:FKT458762 FUO458761:FUP458762 GEK458761:GEL458762 GOG458761:GOH458762 GYC458761:GYD458762 HHY458761:HHZ458762 HRU458761:HRV458762 IBQ458761:IBR458762 ILM458761:ILN458762 IVI458761:IVJ458762 JFE458761:JFF458762 JPA458761:JPB458762 JYW458761:JYX458762 KIS458761:KIT458762 KSO458761:KSP458762 LCK458761:LCL458762 LMG458761:LMH458762 LWC458761:LWD458762 MFY458761:MFZ458762 MPU458761:MPV458762 MZQ458761:MZR458762 NJM458761:NJN458762 NTI458761:NTJ458762 ODE458761:ODF458762 ONA458761:ONB458762 OWW458761:OWX458762 PGS458761:PGT458762 PQO458761:PQP458762 QAK458761:QAL458762 QKG458761:QKH458762 QUC458761:QUD458762 RDY458761:RDZ458762 RNU458761:RNV458762 RXQ458761:RXR458762 SHM458761:SHN458762 SRI458761:SRJ458762 TBE458761:TBF458762 TLA458761:TLB458762 TUW458761:TUX458762 UES458761:UET458762 UOO458761:UOP458762 UYK458761:UYL458762 VIG458761:VIH458762 VSC458761:VSD458762 WBY458761:WBZ458762 WLU458761:WLV458762 WVQ458761:WVR458762 C524297:D524298 JE524297:JF524298 TA524297:TB524298 ACW524297:ACX524298 AMS524297:AMT524298 AWO524297:AWP524298 BGK524297:BGL524298 BQG524297:BQH524298 CAC524297:CAD524298 CJY524297:CJZ524298 CTU524297:CTV524298 DDQ524297:DDR524298 DNM524297:DNN524298 DXI524297:DXJ524298 EHE524297:EHF524298 ERA524297:ERB524298 FAW524297:FAX524298 FKS524297:FKT524298 FUO524297:FUP524298 GEK524297:GEL524298 GOG524297:GOH524298 GYC524297:GYD524298 HHY524297:HHZ524298 HRU524297:HRV524298 IBQ524297:IBR524298 ILM524297:ILN524298 IVI524297:IVJ524298 JFE524297:JFF524298 JPA524297:JPB524298 JYW524297:JYX524298 KIS524297:KIT524298 KSO524297:KSP524298 LCK524297:LCL524298 LMG524297:LMH524298 LWC524297:LWD524298 MFY524297:MFZ524298 MPU524297:MPV524298 MZQ524297:MZR524298 NJM524297:NJN524298 NTI524297:NTJ524298 ODE524297:ODF524298 ONA524297:ONB524298 OWW524297:OWX524298 PGS524297:PGT524298 PQO524297:PQP524298 QAK524297:QAL524298 QKG524297:QKH524298 QUC524297:QUD524298 RDY524297:RDZ524298 RNU524297:RNV524298 RXQ524297:RXR524298 SHM524297:SHN524298 SRI524297:SRJ524298 TBE524297:TBF524298 TLA524297:TLB524298 TUW524297:TUX524298 UES524297:UET524298 UOO524297:UOP524298 UYK524297:UYL524298 VIG524297:VIH524298 VSC524297:VSD524298 WBY524297:WBZ524298 WLU524297:WLV524298 WVQ524297:WVR524298 C589833:D589834 JE589833:JF589834 TA589833:TB589834 ACW589833:ACX589834 AMS589833:AMT589834 AWO589833:AWP589834 BGK589833:BGL589834 BQG589833:BQH589834 CAC589833:CAD589834 CJY589833:CJZ589834 CTU589833:CTV589834 DDQ589833:DDR589834 DNM589833:DNN589834 DXI589833:DXJ589834 EHE589833:EHF589834 ERA589833:ERB589834 FAW589833:FAX589834 FKS589833:FKT589834 FUO589833:FUP589834 GEK589833:GEL589834 GOG589833:GOH589834 GYC589833:GYD589834 HHY589833:HHZ589834 HRU589833:HRV589834 IBQ589833:IBR589834 ILM589833:ILN589834 IVI589833:IVJ589834 JFE589833:JFF589834 JPA589833:JPB589834 JYW589833:JYX589834 KIS589833:KIT589834 KSO589833:KSP589834 LCK589833:LCL589834 LMG589833:LMH589834 LWC589833:LWD589834 MFY589833:MFZ589834 MPU589833:MPV589834 MZQ589833:MZR589834 NJM589833:NJN589834 NTI589833:NTJ589834 ODE589833:ODF589834 ONA589833:ONB589834 OWW589833:OWX589834 PGS589833:PGT589834 PQO589833:PQP589834 QAK589833:QAL589834 QKG589833:QKH589834 QUC589833:QUD589834 RDY589833:RDZ589834 RNU589833:RNV589834 RXQ589833:RXR589834 SHM589833:SHN589834 SRI589833:SRJ589834 TBE589833:TBF589834 TLA589833:TLB589834 TUW589833:TUX589834 UES589833:UET589834 UOO589833:UOP589834 UYK589833:UYL589834 VIG589833:VIH589834 VSC589833:VSD589834 WBY589833:WBZ589834 WLU589833:WLV589834 WVQ589833:WVR589834 C655369:D655370 JE655369:JF655370 TA655369:TB655370 ACW655369:ACX655370 AMS655369:AMT655370 AWO655369:AWP655370 BGK655369:BGL655370 BQG655369:BQH655370 CAC655369:CAD655370 CJY655369:CJZ655370 CTU655369:CTV655370 DDQ655369:DDR655370 DNM655369:DNN655370 DXI655369:DXJ655370 EHE655369:EHF655370 ERA655369:ERB655370 FAW655369:FAX655370 FKS655369:FKT655370 FUO655369:FUP655370 GEK655369:GEL655370 GOG655369:GOH655370 GYC655369:GYD655370 HHY655369:HHZ655370 HRU655369:HRV655370 IBQ655369:IBR655370 ILM655369:ILN655370 IVI655369:IVJ655370 JFE655369:JFF655370 JPA655369:JPB655370 JYW655369:JYX655370 KIS655369:KIT655370 KSO655369:KSP655370 LCK655369:LCL655370 LMG655369:LMH655370 LWC655369:LWD655370 MFY655369:MFZ655370 MPU655369:MPV655370 MZQ655369:MZR655370 NJM655369:NJN655370 NTI655369:NTJ655370 ODE655369:ODF655370 ONA655369:ONB655370 OWW655369:OWX655370 PGS655369:PGT655370 PQO655369:PQP655370 QAK655369:QAL655370 QKG655369:QKH655370 QUC655369:QUD655370 RDY655369:RDZ655370 RNU655369:RNV655370 RXQ655369:RXR655370 SHM655369:SHN655370 SRI655369:SRJ655370 TBE655369:TBF655370 TLA655369:TLB655370 TUW655369:TUX655370 UES655369:UET655370 UOO655369:UOP655370 UYK655369:UYL655370 VIG655369:VIH655370 VSC655369:VSD655370 WBY655369:WBZ655370 WLU655369:WLV655370 WVQ655369:WVR655370 C720905:D720906 JE720905:JF720906 TA720905:TB720906 ACW720905:ACX720906 AMS720905:AMT720906 AWO720905:AWP720906 BGK720905:BGL720906 BQG720905:BQH720906 CAC720905:CAD720906 CJY720905:CJZ720906 CTU720905:CTV720906 DDQ720905:DDR720906 DNM720905:DNN720906 DXI720905:DXJ720906 EHE720905:EHF720906 ERA720905:ERB720906 FAW720905:FAX720906 FKS720905:FKT720906 FUO720905:FUP720906 GEK720905:GEL720906 GOG720905:GOH720906 GYC720905:GYD720906 HHY720905:HHZ720906 HRU720905:HRV720906 IBQ720905:IBR720906 ILM720905:ILN720906 IVI720905:IVJ720906 JFE720905:JFF720906 JPA720905:JPB720906 JYW720905:JYX720906 KIS720905:KIT720906 KSO720905:KSP720906 LCK720905:LCL720906 LMG720905:LMH720906 LWC720905:LWD720906 MFY720905:MFZ720906 MPU720905:MPV720906 MZQ720905:MZR720906 NJM720905:NJN720906 NTI720905:NTJ720906 ODE720905:ODF720906 ONA720905:ONB720906 OWW720905:OWX720906 PGS720905:PGT720906 PQO720905:PQP720906 QAK720905:QAL720906 QKG720905:QKH720906 QUC720905:QUD720906 RDY720905:RDZ720906 RNU720905:RNV720906 RXQ720905:RXR720906 SHM720905:SHN720906 SRI720905:SRJ720906 TBE720905:TBF720906 TLA720905:TLB720906 TUW720905:TUX720906 UES720905:UET720906 UOO720905:UOP720906 UYK720905:UYL720906 VIG720905:VIH720906 VSC720905:VSD720906 WBY720905:WBZ720906 WLU720905:WLV720906 WVQ720905:WVR720906 C786441:D786442 JE786441:JF786442 TA786441:TB786442 ACW786441:ACX786442 AMS786441:AMT786442 AWO786441:AWP786442 BGK786441:BGL786442 BQG786441:BQH786442 CAC786441:CAD786442 CJY786441:CJZ786442 CTU786441:CTV786442 DDQ786441:DDR786442 DNM786441:DNN786442 DXI786441:DXJ786442 EHE786441:EHF786442 ERA786441:ERB786442 FAW786441:FAX786442 FKS786441:FKT786442 FUO786441:FUP786442 GEK786441:GEL786442 GOG786441:GOH786442 GYC786441:GYD786442 HHY786441:HHZ786442 HRU786441:HRV786442 IBQ786441:IBR786442 ILM786441:ILN786442 IVI786441:IVJ786442 JFE786441:JFF786442 JPA786441:JPB786442 JYW786441:JYX786442 KIS786441:KIT786442 KSO786441:KSP786442 LCK786441:LCL786442 LMG786441:LMH786442 LWC786441:LWD786442 MFY786441:MFZ786442 MPU786441:MPV786442 MZQ786441:MZR786442 NJM786441:NJN786442 NTI786441:NTJ786442 ODE786441:ODF786442 ONA786441:ONB786442 OWW786441:OWX786442 PGS786441:PGT786442 PQO786441:PQP786442 QAK786441:QAL786442 QKG786441:QKH786442 QUC786441:QUD786442 RDY786441:RDZ786442 RNU786441:RNV786442 RXQ786441:RXR786442 SHM786441:SHN786442 SRI786441:SRJ786442 TBE786441:TBF786442 TLA786441:TLB786442 TUW786441:TUX786442 UES786441:UET786442 UOO786441:UOP786442 UYK786441:UYL786442 VIG786441:VIH786442 VSC786441:VSD786442 WBY786441:WBZ786442 WLU786441:WLV786442 WVQ786441:WVR786442 C851977:D851978 JE851977:JF851978 TA851977:TB851978 ACW851977:ACX851978 AMS851977:AMT851978 AWO851977:AWP851978 BGK851977:BGL851978 BQG851977:BQH851978 CAC851977:CAD851978 CJY851977:CJZ851978 CTU851977:CTV851978 DDQ851977:DDR851978 DNM851977:DNN851978 DXI851977:DXJ851978 EHE851977:EHF851978 ERA851977:ERB851978 FAW851977:FAX851978 FKS851977:FKT851978 FUO851977:FUP851978 GEK851977:GEL851978 GOG851977:GOH851978 GYC851977:GYD851978 HHY851977:HHZ851978 HRU851977:HRV851978 IBQ851977:IBR851978 ILM851977:ILN851978 IVI851977:IVJ851978 JFE851977:JFF851978 JPA851977:JPB851978 JYW851977:JYX851978 KIS851977:KIT851978 KSO851977:KSP851978 LCK851977:LCL851978 LMG851977:LMH851978 LWC851977:LWD851978 MFY851977:MFZ851978 MPU851977:MPV851978 MZQ851977:MZR851978 NJM851977:NJN851978 NTI851977:NTJ851978 ODE851977:ODF851978 ONA851977:ONB851978 OWW851977:OWX851978 PGS851977:PGT851978 PQO851977:PQP851978 QAK851977:QAL851978 QKG851977:QKH851978 QUC851977:QUD851978 RDY851977:RDZ851978 RNU851977:RNV851978 RXQ851977:RXR851978 SHM851977:SHN851978 SRI851977:SRJ851978 TBE851977:TBF851978 TLA851977:TLB851978 TUW851977:TUX851978 UES851977:UET851978 UOO851977:UOP851978 UYK851977:UYL851978 VIG851977:VIH851978 VSC851977:VSD851978 WBY851977:WBZ851978 WLU851977:WLV851978 WVQ851977:WVR851978 C917513:D917514 JE917513:JF917514 TA917513:TB917514 ACW917513:ACX917514 AMS917513:AMT917514 AWO917513:AWP917514 BGK917513:BGL917514 BQG917513:BQH917514 CAC917513:CAD917514 CJY917513:CJZ917514 CTU917513:CTV917514 DDQ917513:DDR917514 DNM917513:DNN917514 DXI917513:DXJ917514 EHE917513:EHF917514 ERA917513:ERB917514 FAW917513:FAX917514 FKS917513:FKT917514 FUO917513:FUP917514 GEK917513:GEL917514 GOG917513:GOH917514 GYC917513:GYD917514 HHY917513:HHZ917514 HRU917513:HRV917514 IBQ917513:IBR917514 ILM917513:ILN917514 IVI917513:IVJ917514 JFE917513:JFF917514 JPA917513:JPB917514 JYW917513:JYX917514 KIS917513:KIT917514 KSO917513:KSP917514 LCK917513:LCL917514 LMG917513:LMH917514 LWC917513:LWD917514 MFY917513:MFZ917514 MPU917513:MPV917514 MZQ917513:MZR917514 NJM917513:NJN917514 NTI917513:NTJ917514 ODE917513:ODF917514 ONA917513:ONB917514 OWW917513:OWX917514 PGS917513:PGT917514 PQO917513:PQP917514 QAK917513:QAL917514 QKG917513:QKH917514 QUC917513:QUD917514 RDY917513:RDZ917514 RNU917513:RNV917514 RXQ917513:RXR917514 SHM917513:SHN917514 SRI917513:SRJ917514 TBE917513:TBF917514 TLA917513:TLB917514 TUW917513:TUX917514 UES917513:UET917514 UOO917513:UOP917514 UYK917513:UYL917514 VIG917513:VIH917514 VSC917513:VSD917514 WBY917513:WBZ917514 WLU917513:WLV917514 WVQ917513:WVR917514 C983049:D983050 JE983049:JF983050 TA983049:TB983050 ACW983049:ACX983050 AMS983049:AMT983050 AWO983049:AWP983050 BGK983049:BGL983050 BQG983049:BQH983050 CAC983049:CAD983050 CJY983049:CJZ983050 CTU983049:CTV983050 DDQ983049:DDR983050 DNM983049:DNN983050 DXI983049:DXJ983050 EHE983049:EHF983050 ERA983049:ERB983050 FAW983049:FAX983050 FKS983049:FKT983050 FUO983049:FUP983050 GEK983049:GEL983050 GOG983049:GOH983050 GYC983049:GYD983050 HHY983049:HHZ983050 HRU983049:HRV983050 IBQ983049:IBR983050 ILM983049:ILN983050 IVI983049:IVJ983050 JFE983049:JFF983050 JPA983049:JPB983050 JYW983049:JYX983050 KIS983049:KIT983050 KSO983049:KSP983050 LCK983049:LCL983050 LMG983049:LMH983050 LWC983049:LWD983050 MFY983049:MFZ983050 MPU983049:MPV983050 MZQ983049:MZR983050 NJM983049:NJN983050 NTI983049:NTJ983050 ODE983049:ODF983050 ONA983049:ONB983050 OWW983049:OWX983050 PGS983049:PGT983050 PQO983049:PQP983050 QAK983049:QAL983050 QKG983049:QKH983050 QUC983049:QUD983050 RDY983049:RDZ983050 RNU983049:RNV983050 RXQ983049:RXR983050 SHM983049:SHN983050 SRI983049:SRJ983050 TBE983049:TBF983050 TLA983049:TLB983050 TUW983049:TUX983050 UES983049:UET983050 UOO983049:UOP983050 UYK983049:UYL983050 VIG983049:VIH983050 VSC983049:VSD983050 WBY983049:WBZ983050 WLU983049:WLV983050 WVQ983049:WVR983050 K11:N11 C7:D7" xr:uid="{7C2AC65C-FFF3-4786-BC69-48F6AB3E948A}"/>
    <dataValidation type="list" allowBlank="1" showInputMessage="1" showErrorMessage="1" sqref="WVQ983051:WVR983051 JE9:JF9 TA9:TB9 ACW9:ACX9 AMS9:AMT9 AWO9:AWP9 BGK9:BGL9 BQG9:BQH9 CAC9:CAD9 CJY9:CJZ9 CTU9:CTV9 DDQ9:DDR9 DNM9:DNN9 DXI9:DXJ9 EHE9:EHF9 ERA9:ERB9 FAW9:FAX9 FKS9:FKT9 FUO9:FUP9 GEK9:GEL9 GOG9:GOH9 GYC9:GYD9 HHY9:HHZ9 HRU9:HRV9 IBQ9:IBR9 ILM9:ILN9 IVI9:IVJ9 JFE9:JFF9 JPA9:JPB9 JYW9:JYX9 KIS9:KIT9 KSO9:KSP9 LCK9:LCL9 LMG9:LMH9 LWC9:LWD9 MFY9:MFZ9 MPU9:MPV9 MZQ9:MZR9 NJM9:NJN9 NTI9:NTJ9 ODE9:ODF9 ONA9:ONB9 OWW9:OWX9 PGS9:PGT9 PQO9:PQP9 QAK9:QAL9 QKG9:QKH9 QUC9:QUD9 RDY9:RDZ9 RNU9:RNV9 RXQ9:RXR9 SHM9:SHN9 SRI9:SRJ9 TBE9:TBF9 TLA9:TLB9 TUW9:TUX9 UES9:UET9 UOO9:UOP9 UYK9:UYL9 VIG9:VIH9 VSC9:VSD9 WBY9:WBZ9 WLU9:WLV9 WVQ9:WVR9 C65547:D65547 JE65547:JF65547 TA65547:TB65547 ACW65547:ACX65547 AMS65547:AMT65547 AWO65547:AWP65547 BGK65547:BGL65547 BQG65547:BQH65547 CAC65547:CAD65547 CJY65547:CJZ65547 CTU65547:CTV65547 DDQ65547:DDR65547 DNM65547:DNN65547 DXI65547:DXJ65547 EHE65547:EHF65547 ERA65547:ERB65547 FAW65547:FAX65547 FKS65547:FKT65547 FUO65547:FUP65547 GEK65547:GEL65547 GOG65547:GOH65547 GYC65547:GYD65547 HHY65547:HHZ65547 HRU65547:HRV65547 IBQ65547:IBR65547 ILM65547:ILN65547 IVI65547:IVJ65547 JFE65547:JFF65547 JPA65547:JPB65547 JYW65547:JYX65547 KIS65547:KIT65547 KSO65547:KSP65547 LCK65547:LCL65547 LMG65547:LMH65547 LWC65547:LWD65547 MFY65547:MFZ65547 MPU65547:MPV65547 MZQ65547:MZR65547 NJM65547:NJN65547 NTI65547:NTJ65547 ODE65547:ODF65547 ONA65547:ONB65547 OWW65547:OWX65547 PGS65547:PGT65547 PQO65547:PQP65547 QAK65547:QAL65547 QKG65547:QKH65547 QUC65547:QUD65547 RDY65547:RDZ65547 RNU65547:RNV65547 RXQ65547:RXR65547 SHM65547:SHN65547 SRI65547:SRJ65547 TBE65547:TBF65547 TLA65547:TLB65547 TUW65547:TUX65547 UES65547:UET65547 UOO65547:UOP65547 UYK65547:UYL65547 VIG65547:VIH65547 VSC65547:VSD65547 WBY65547:WBZ65547 WLU65547:WLV65547 WVQ65547:WVR65547 C131083:D131083 JE131083:JF131083 TA131083:TB131083 ACW131083:ACX131083 AMS131083:AMT131083 AWO131083:AWP131083 BGK131083:BGL131083 BQG131083:BQH131083 CAC131083:CAD131083 CJY131083:CJZ131083 CTU131083:CTV131083 DDQ131083:DDR131083 DNM131083:DNN131083 DXI131083:DXJ131083 EHE131083:EHF131083 ERA131083:ERB131083 FAW131083:FAX131083 FKS131083:FKT131083 FUO131083:FUP131083 GEK131083:GEL131083 GOG131083:GOH131083 GYC131083:GYD131083 HHY131083:HHZ131083 HRU131083:HRV131083 IBQ131083:IBR131083 ILM131083:ILN131083 IVI131083:IVJ131083 JFE131083:JFF131083 JPA131083:JPB131083 JYW131083:JYX131083 KIS131083:KIT131083 KSO131083:KSP131083 LCK131083:LCL131083 LMG131083:LMH131083 LWC131083:LWD131083 MFY131083:MFZ131083 MPU131083:MPV131083 MZQ131083:MZR131083 NJM131083:NJN131083 NTI131083:NTJ131083 ODE131083:ODF131083 ONA131083:ONB131083 OWW131083:OWX131083 PGS131083:PGT131083 PQO131083:PQP131083 QAK131083:QAL131083 QKG131083:QKH131083 QUC131083:QUD131083 RDY131083:RDZ131083 RNU131083:RNV131083 RXQ131083:RXR131083 SHM131083:SHN131083 SRI131083:SRJ131083 TBE131083:TBF131083 TLA131083:TLB131083 TUW131083:TUX131083 UES131083:UET131083 UOO131083:UOP131083 UYK131083:UYL131083 VIG131083:VIH131083 VSC131083:VSD131083 WBY131083:WBZ131083 WLU131083:WLV131083 WVQ131083:WVR131083 C196619:D196619 JE196619:JF196619 TA196619:TB196619 ACW196619:ACX196619 AMS196619:AMT196619 AWO196619:AWP196619 BGK196619:BGL196619 BQG196619:BQH196619 CAC196619:CAD196619 CJY196619:CJZ196619 CTU196619:CTV196619 DDQ196619:DDR196619 DNM196619:DNN196619 DXI196619:DXJ196619 EHE196619:EHF196619 ERA196619:ERB196619 FAW196619:FAX196619 FKS196619:FKT196619 FUO196619:FUP196619 GEK196619:GEL196619 GOG196619:GOH196619 GYC196619:GYD196619 HHY196619:HHZ196619 HRU196619:HRV196619 IBQ196619:IBR196619 ILM196619:ILN196619 IVI196619:IVJ196619 JFE196619:JFF196619 JPA196619:JPB196619 JYW196619:JYX196619 KIS196619:KIT196619 KSO196619:KSP196619 LCK196619:LCL196619 LMG196619:LMH196619 LWC196619:LWD196619 MFY196619:MFZ196619 MPU196619:MPV196619 MZQ196619:MZR196619 NJM196619:NJN196619 NTI196619:NTJ196619 ODE196619:ODF196619 ONA196619:ONB196619 OWW196619:OWX196619 PGS196619:PGT196619 PQO196619:PQP196619 QAK196619:QAL196619 QKG196619:QKH196619 QUC196619:QUD196619 RDY196619:RDZ196619 RNU196619:RNV196619 RXQ196619:RXR196619 SHM196619:SHN196619 SRI196619:SRJ196619 TBE196619:TBF196619 TLA196619:TLB196619 TUW196619:TUX196619 UES196619:UET196619 UOO196619:UOP196619 UYK196619:UYL196619 VIG196619:VIH196619 VSC196619:VSD196619 WBY196619:WBZ196619 WLU196619:WLV196619 WVQ196619:WVR196619 C262155:D262155 JE262155:JF262155 TA262155:TB262155 ACW262155:ACX262155 AMS262155:AMT262155 AWO262155:AWP262155 BGK262155:BGL262155 BQG262155:BQH262155 CAC262155:CAD262155 CJY262155:CJZ262155 CTU262155:CTV262155 DDQ262155:DDR262155 DNM262155:DNN262155 DXI262155:DXJ262155 EHE262155:EHF262155 ERA262155:ERB262155 FAW262155:FAX262155 FKS262155:FKT262155 FUO262155:FUP262155 GEK262155:GEL262155 GOG262155:GOH262155 GYC262155:GYD262155 HHY262155:HHZ262155 HRU262155:HRV262155 IBQ262155:IBR262155 ILM262155:ILN262155 IVI262155:IVJ262155 JFE262155:JFF262155 JPA262155:JPB262155 JYW262155:JYX262155 KIS262155:KIT262155 KSO262155:KSP262155 LCK262155:LCL262155 LMG262155:LMH262155 LWC262155:LWD262155 MFY262155:MFZ262155 MPU262155:MPV262155 MZQ262155:MZR262155 NJM262155:NJN262155 NTI262155:NTJ262155 ODE262155:ODF262155 ONA262155:ONB262155 OWW262155:OWX262155 PGS262155:PGT262155 PQO262155:PQP262155 QAK262155:QAL262155 QKG262155:QKH262155 QUC262155:QUD262155 RDY262155:RDZ262155 RNU262155:RNV262155 RXQ262155:RXR262155 SHM262155:SHN262155 SRI262155:SRJ262155 TBE262155:TBF262155 TLA262155:TLB262155 TUW262155:TUX262155 UES262155:UET262155 UOO262155:UOP262155 UYK262155:UYL262155 VIG262155:VIH262155 VSC262155:VSD262155 WBY262155:WBZ262155 WLU262155:WLV262155 WVQ262155:WVR262155 C327691:D327691 JE327691:JF327691 TA327691:TB327691 ACW327691:ACX327691 AMS327691:AMT327691 AWO327691:AWP327691 BGK327691:BGL327691 BQG327691:BQH327691 CAC327691:CAD327691 CJY327691:CJZ327691 CTU327691:CTV327691 DDQ327691:DDR327691 DNM327691:DNN327691 DXI327691:DXJ327691 EHE327691:EHF327691 ERA327691:ERB327691 FAW327691:FAX327691 FKS327691:FKT327691 FUO327691:FUP327691 GEK327691:GEL327691 GOG327691:GOH327691 GYC327691:GYD327691 HHY327691:HHZ327691 HRU327691:HRV327691 IBQ327691:IBR327691 ILM327691:ILN327691 IVI327691:IVJ327691 JFE327691:JFF327691 JPA327691:JPB327691 JYW327691:JYX327691 KIS327691:KIT327691 KSO327691:KSP327691 LCK327691:LCL327691 LMG327691:LMH327691 LWC327691:LWD327691 MFY327691:MFZ327691 MPU327691:MPV327691 MZQ327691:MZR327691 NJM327691:NJN327691 NTI327691:NTJ327691 ODE327691:ODF327691 ONA327691:ONB327691 OWW327691:OWX327691 PGS327691:PGT327691 PQO327691:PQP327691 QAK327691:QAL327691 QKG327691:QKH327691 QUC327691:QUD327691 RDY327691:RDZ327691 RNU327691:RNV327691 RXQ327691:RXR327691 SHM327691:SHN327691 SRI327691:SRJ327691 TBE327691:TBF327691 TLA327691:TLB327691 TUW327691:TUX327691 UES327691:UET327691 UOO327691:UOP327691 UYK327691:UYL327691 VIG327691:VIH327691 VSC327691:VSD327691 WBY327691:WBZ327691 WLU327691:WLV327691 WVQ327691:WVR327691 C393227:D393227 JE393227:JF393227 TA393227:TB393227 ACW393227:ACX393227 AMS393227:AMT393227 AWO393227:AWP393227 BGK393227:BGL393227 BQG393227:BQH393227 CAC393227:CAD393227 CJY393227:CJZ393227 CTU393227:CTV393227 DDQ393227:DDR393227 DNM393227:DNN393227 DXI393227:DXJ393227 EHE393227:EHF393227 ERA393227:ERB393227 FAW393227:FAX393227 FKS393227:FKT393227 FUO393227:FUP393227 GEK393227:GEL393227 GOG393227:GOH393227 GYC393227:GYD393227 HHY393227:HHZ393227 HRU393227:HRV393227 IBQ393227:IBR393227 ILM393227:ILN393227 IVI393227:IVJ393227 JFE393227:JFF393227 JPA393227:JPB393227 JYW393227:JYX393227 KIS393227:KIT393227 KSO393227:KSP393227 LCK393227:LCL393227 LMG393227:LMH393227 LWC393227:LWD393227 MFY393227:MFZ393227 MPU393227:MPV393227 MZQ393227:MZR393227 NJM393227:NJN393227 NTI393227:NTJ393227 ODE393227:ODF393227 ONA393227:ONB393227 OWW393227:OWX393227 PGS393227:PGT393227 PQO393227:PQP393227 QAK393227:QAL393227 QKG393227:QKH393227 QUC393227:QUD393227 RDY393227:RDZ393227 RNU393227:RNV393227 RXQ393227:RXR393227 SHM393227:SHN393227 SRI393227:SRJ393227 TBE393227:TBF393227 TLA393227:TLB393227 TUW393227:TUX393227 UES393227:UET393227 UOO393227:UOP393227 UYK393227:UYL393227 VIG393227:VIH393227 VSC393227:VSD393227 WBY393227:WBZ393227 WLU393227:WLV393227 WVQ393227:WVR393227 C458763:D458763 JE458763:JF458763 TA458763:TB458763 ACW458763:ACX458763 AMS458763:AMT458763 AWO458763:AWP458763 BGK458763:BGL458763 BQG458763:BQH458763 CAC458763:CAD458763 CJY458763:CJZ458763 CTU458763:CTV458763 DDQ458763:DDR458763 DNM458763:DNN458763 DXI458763:DXJ458763 EHE458763:EHF458763 ERA458763:ERB458763 FAW458763:FAX458763 FKS458763:FKT458763 FUO458763:FUP458763 GEK458763:GEL458763 GOG458763:GOH458763 GYC458763:GYD458763 HHY458763:HHZ458763 HRU458763:HRV458763 IBQ458763:IBR458763 ILM458763:ILN458763 IVI458763:IVJ458763 JFE458763:JFF458763 JPA458763:JPB458763 JYW458763:JYX458763 KIS458763:KIT458763 KSO458763:KSP458763 LCK458763:LCL458763 LMG458763:LMH458763 LWC458763:LWD458763 MFY458763:MFZ458763 MPU458763:MPV458763 MZQ458763:MZR458763 NJM458763:NJN458763 NTI458763:NTJ458763 ODE458763:ODF458763 ONA458763:ONB458763 OWW458763:OWX458763 PGS458763:PGT458763 PQO458763:PQP458763 QAK458763:QAL458763 QKG458763:QKH458763 QUC458763:QUD458763 RDY458763:RDZ458763 RNU458763:RNV458763 RXQ458763:RXR458763 SHM458763:SHN458763 SRI458763:SRJ458763 TBE458763:TBF458763 TLA458763:TLB458763 TUW458763:TUX458763 UES458763:UET458763 UOO458763:UOP458763 UYK458763:UYL458763 VIG458763:VIH458763 VSC458763:VSD458763 WBY458763:WBZ458763 WLU458763:WLV458763 WVQ458763:WVR458763 C524299:D524299 JE524299:JF524299 TA524299:TB524299 ACW524299:ACX524299 AMS524299:AMT524299 AWO524299:AWP524299 BGK524299:BGL524299 BQG524299:BQH524299 CAC524299:CAD524299 CJY524299:CJZ524299 CTU524299:CTV524299 DDQ524299:DDR524299 DNM524299:DNN524299 DXI524299:DXJ524299 EHE524299:EHF524299 ERA524299:ERB524299 FAW524299:FAX524299 FKS524299:FKT524299 FUO524299:FUP524299 GEK524299:GEL524299 GOG524299:GOH524299 GYC524299:GYD524299 HHY524299:HHZ524299 HRU524299:HRV524299 IBQ524299:IBR524299 ILM524299:ILN524299 IVI524299:IVJ524299 JFE524299:JFF524299 JPA524299:JPB524299 JYW524299:JYX524299 KIS524299:KIT524299 KSO524299:KSP524299 LCK524299:LCL524299 LMG524299:LMH524299 LWC524299:LWD524299 MFY524299:MFZ524299 MPU524299:MPV524299 MZQ524299:MZR524299 NJM524299:NJN524299 NTI524299:NTJ524299 ODE524299:ODF524299 ONA524299:ONB524299 OWW524299:OWX524299 PGS524299:PGT524299 PQO524299:PQP524299 QAK524299:QAL524299 QKG524299:QKH524299 QUC524299:QUD524299 RDY524299:RDZ524299 RNU524299:RNV524299 RXQ524299:RXR524299 SHM524299:SHN524299 SRI524299:SRJ524299 TBE524299:TBF524299 TLA524299:TLB524299 TUW524299:TUX524299 UES524299:UET524299 UOO524299:UOP524299 UYK524299:UYL524299 VIG524299:VIH524299 VSC524299:VSD524299 WBY524299:WBZ524299 WLU524299:WLV524299 WVQ524299:WVR524299 C589835:D589835 JE589835:JF589835 TA589835:TB589835 ACW589835:ACX589835 AMS589835:AMT589835 AWO589835:AWP589835 BGK589835:BGL589835 BQG589835:BQH589835 CAC589835:CAD589835 CJY589835:CJZ589835 CTU589835:CTV589835 DDQ589835:DDR589835 DNM589835:DNN589835 DXI589835:DXJ589835 EHE589835:EHF589835 ERA589835:ERB589835 FAW589835:FAX589835 FKS589835:FKT589835 FUO589835:FUP589835 GEK589835:GEL589835 GOG589835:GOH589835 GYC589835:GYD589835 HHY589835:HHZ589835 HRU589835:HRV589835 IBQ589835:IBR589835 ILM589835:ILN589835 IVI589835:IVJ589835 JFE589835:JFF589835 JPA589835:JPB589835 JYW589835:JYX589835 KIS589835:KIT589835 KSO589835:KSP589835 LCK589835:LCL589835 LMG589835:LMH589835 LWC589835:LWD589835 MFY589835:MFZ589835 MPU589835:MPV589835 MZQ589835:MZR589835 NJM589835:NJN589835 NTI589835:NTJ589835 ODE589835:ODF589835 ONA589835:ONB589835 OWW589835:OWX589835 PGS589835:PGT589835 PQO589835:PQP589835 QAK589835:QAL589835 QKG589835:QKH589835 QUC589835:QUD589835 RDY589835:RDZ589835 RNU589835:RNV589835 RXQ589835:RXR589835 SHM589835:SHN589835 SRI589835:SRJ589835 TBE589835:TBF589835 TLA589835:TLB589835 TUW589835:TUX589835 UES589835:UET589835 UOO589835:UOP589835 UYK589835:UYL589835 VIG589835:VIH589835 VSC589835:VSD589835 WBY589835:WBZ589835 WLU589835:WLV589835 WVQ589835:WVR589835 C655371:D655371 JE655371:JF655371 TA655371:TB655371 ACW655371:ACX655371 AMS655371:AMT655371 AWO655371:AWP655371 BGK655371:BGL655371 BQG655371:BQH655371 CAC655371:CAD655371 CJY655371:CJZ655371 CTU655371:CTV655371 DDQ655371:DDR655371 DNM655371:DNN655371 DXI655371:DXJ655371 EHE655371:EHF655371 ERA655371:ERB655371 FAW655371:FAX655371 FKS655371:FKT655371 FUO655371:FUP655371 GEK655371:GEL655371 GOG655371:GOH655371 GYC655371:GYD655371 HHY655371:HHZ655371 HRU655371:HRV655371 IBQ655371:IBR655371 ILM655371:ILN655371 IVI655371:IVJ655371 JFE655371:JFF655371 JPA655371:JPB655371 JYW655371:JYX655371 KIS655371:KIT655371 KSO655371:KSP655371 LCK655371:LCL655371 LMG655371:LMH655371 LWC655371:LWD655371 MFY655371:MFZ655371 MPU655371:MPV655371 MZQ655371:MZR655371 NJM655371:NJN655371 NTI655371:NTJ655371 ODE655371:ODF655371 ONA655371:ONB655371 OWW655371:OWX655371 PGS655371:PGT655371 PQO655371:PQP655371 QAK655371:QAL655371 QKG655371:QKH655371 QUC655371:QUD655371 RDY655371:RDZ655371 RNU655371:RNV655371 RXQ655371:RXR655371 SHM655371:SHN655371 SRI655371:SRJ655371 TBE655371:TBF655371 TLA655371:TLB655371 TUW655371:TUX655371 UES655371:UET655371 UOO655371:UOP655371 UYK655371:UYL655371 VIG655371:VIH655371 VSC655371:VSD655371 WBY655371:WBZ655371 WLU655371:WLV655371 WVQ655371:WVR655371 C720907:D720907 JE720907:JF720907 TA720907:TB720907 ACW720907:ACX720907 AMS720907:AMT720907 AWO720907:AWP720907 BGK720907:BGL720907 BQG720907:BQH720907 CAC720907:CAD720907 CJY720907:CJZ720907 CTU720907:CTV720907 DDQ720907:DDR720907 DNM720907:DNN720907 DXI720907:DXJ720907 EHE720907:EHF720907 ERA720907:ERB720907 FAW720907:FAX720907 FKS720907:FKT720907 FUO720907:FUP720907 GEK720907:GEL720907 GOG720907:GOH720907 GYC720907:GYD720907 HHY720907:HHZ720907 HRU720907:HRV720907 IBQ720907:IBR720907 ILM720907:ILN720907 IVI720907:IVJ720907 JFE720907:JFF720907 JPA720907:JPB720907 JYW720907:JYX720907 KIS720907:KIT720907 KSO720907:KSP720907 LCK720907:LCL720907 LMG720907:LMH720907 LWC720907:LWD720907 MFY720907:MFZ720907 MPU720907:MPV720907 MZQ720907:MZR720907 NJM720907:NJN720907 NTI720907:NTJ720907 ODE720907:ODF720907 ONA720907:ONB720907 OWW720907:OWX720907 PGS720907:PGT720907 PQO720907:PQP720907 QAK720907:QAL720907 QKG720907:QKH720907 QUC720907:QUD720907 RDY720907:RDZ720907 RNU720907:RNV720907 RXQ720907:RXR720907 SHM720907:SHN720907 SRI720907:SRJ720907 TBE720907:TBF720907 TLA720907:TLB720907 TUW720907:TUX720907 UES720907:UET720907 UOO720907:UOP720907 UYK720907:UYL720907 VIG720907:VIH720907 VSC720907:VSD720907 WBY720907:WBZ720907 WLU720907:WLV720907 WVQ720907:WVR720907 C786443:D786443 JE786443:JF786443 TA786443:TB786443 ACW786443:ACX786443 AMS786443:AMT786443 AWO786443:AWP786443 BGK786443:BGL786443 BQG786443:BQH786443 CAC786443:CAD786443 CJY786443:CJZ786443 CTU786443:CTV786443 DDQ786443:DDR786443 DNM786443:DNN786443 DXI786443:DXJ786443 EHE786443:EHF786443 ERA786443:ERB786443 FAW786443:FAX786443 FKS786443:FKT786443 FUO786443:FUP786443 GEK786443:GEL786443 GOG786443:GOH786443 GYC786443:GYD786443 HHY786443:HHZ786443 HRU786443:HRV786443 IBQ786443:IBR786443 ILM786443:ILN786443 IVI786443:IVJ786443 JFE786443:JFF786443 JPA786443:JPB786443 JYW786443:JYX786443 KIS786443:KIT786443 KSO786443:KSP786443 LCK786443:LCL786443 LMG786443:LMH786443 LWC786443:LWD786443 MFY786443:MFZ786443 MPU786443:MPV786443 MZQ786443:MZR786443 NJM786443:NJN786443 NTI786443:NTJ786443 ODE786443:ODF786443 ONA786443:ONB786443 OWW786443:OWX786443 PGS786443:PGT786443 PQO786443:PQP786443 QAK786443:QAL786443 QKG786443:QKH786443 QUC786443:QUD786443 RDY786443:RDZ786443 RNU786443:RNV786443 RXQ786443:RXR786443 SHM786443:SHN786443 SRI786443:SRJ786443 TBE786443:TBF786443 TLA786443:TLB786443 TUW786443:TUX786443 UES786443:UET786443 UOO786443:UOP786443 UYK786443:UYL786443 VIG786443:VIH786443 VSC786443:VSD786443 WBY786443:WBZ786443 WLU786443:WLV786443 WVQ786443:WVR786443 C851979:D851979 JE851979:JF851979 TA851979:TB851979 ACW851979:ACX851979 AMS851979:AMT851979 AWO851979:AWP851979 BGK851979:BGL851979 BQG851979:BQH851979 CAC851979:CAD851979 CJY851979:CJZ851979 CTU851979:CTV851979 DDQ851979:DDR851979 DNM851979:DNN851979 DXI851979:DXJ851979 EHE851979:EHF851979 ERA851979:ERB851979 FAW851979:FAX851979 FKS851979:FKT851979 FUO851979:FUP851979 GEK851979:GEL851979 GOG851979:GOH851979 GYC851979:GYD851979 HHY851979:HHZ851979 HRU851979:HRV851979 IBQ851979:IBR851979 ILM851979:ILN851979 IVI851979:IVJ851979 JFE851979:JFF851979 JPA851979:JPB851979 JYW851979:JYX851979 KIS851979:KIT851979 KSO851979:KSP851979 LCK851979:LCL851979 LMG851979:LMH851979 LWC851979:LWD851979 MFY851979:MFZ851979 MPU851979:MPV851979 MZQ851979:MZR851979 NJM851979:NJN851979 NTI851979:NTJ851979 ODE851979:ODF851979 ONA851979:ONB851979 OWW851979:OWX851979 PGS851979:PGT851979 PQO851979:PQP851979 QAK851979:QAL851979 QKG851979:QKH851979 QUC851979:QUD851979 RDY851979:RDZ851979 RNU851979:RNV851979 RXQ851979:RXR851979 SHM851979:SHN851979 SRI851979:SRJ851979 TBE851979:TBF851979 TLA851979:TLB851979 TUW851979:TUX851979 UES851979:UET851979 UOO851979:UOP851979 UYK851979:UYL851979 VIG851979:VIH851979 VSC851979:VSD851979 WBY851979:WBZ851979 WLU851979:WLV851979 WVQ851979:WVR851979 C917515:D917515 JE917515:JF917515 TA917515:TB917515 ACW917515:ACX917515 AMS917515:AMT917515 AWO917515:AWP917515 BGK917515:BGL917515 BQG917515:BQH917515 CAC917515:CAD917515 CJY917515:CJZ917515 CTU917515:CTV917515 DDQ917515:DDR917515 DNM917515:DNN917515 DXI917515:DXJ917515 EHE917515:EHF917515 ERA917515:ERB917515 FAW917515:FAX917515 FKS917515:FKT917515 FUO917515:FUP917515 GEK917515:GEL917515 GOG917515:GOH917515 GYC917515:GYD917515 HHY917515:HHZ917515 HRU917515:HRV917515 IBQ917515:IBR917515 ILM917515:ILN917515 IVI917515:IVJ917515 JFE917515:JFF917515 JPA917515:JPB917515 JYW917515:JYX917515 KIS917515:KIT917515 KSO917515:KSP917515 LCK917515:LCL917515 LMG917515:LMH917515 LWC917515:LWD917515 MFY917515:MFZ917515 MPU917515:MPV917515 MZQ917515:MZR917515 NJM917515:NJN917515 NTI917515:NTJ917515 ODE917515:ODF917515 ONA917515:ONB917515 OWW917515:OWX917515 PGS917515:PGT917515 PQO917515:PQP917515 QAK917515:QAL917515 QKG917515:QKH917515 QUC917515:QUD917515 RDY917515:RDZ917515 RNU917515:RNV917515 RXQ917515:RXR917515 SHM917515:SHN917515 SRI917515:SRJ917515 TBE917515:TBF917515 TLA917515:TLB917515 TUW917515:TUX917515 UES917515:UET917515 UOO917515:UOP917515 UYK917515:UYL917515 VIG917515:VIH917515 VSC917515:VSD917515 WBY917515:WBZ917515 WLU917515:WLV917515 WVQ917515:WVR917515 C983051:D983051 JE983051:JF983051 TA983051:TB983051 ACW983051:ACX983051 AMS983051:AMT983051 AWO983051:AWP983051 BGK983051:BGL983051 BQG983051:BQH983051 CAC983051:CAD983051 CJY983051:CJZ983051 CTU983051:CTV983051 DDQ983051:DDR983051 DNM983051:DNN983051 DXI983051:DXJ983051 EHE983051:EHF983051 ERA983051:ERB983051 FAW983051:FAX983051 FKS983051:FKT983051 FUO983051:FUP983051 GEK983051:GEL983051 GOG983051:GOH983051 GYC983051:GYD983051 HHY983051:HHZ983051 HRU983051:HRV983051 IBQ983051:IBR983051 ILM983051:ILN983051 IVI983051:IVJ983051 JFE983051:JFF983051 JPA983051:JPB983051 JYW983051:JYX983051 KIS983051:KIT983051 KSO983051:KSP983051 LCK983051:LCL983051 LMG983051:LMH983051 LWC983051:LWD983051 MFY983051:MFZ983051 MPU983051:MPV983051 MZQ983051:MZR983051 NJM983051:NJN983051 NTI983051:NTJ983051 ODE983051:ODF983051 ONA983051:ONB983051 OWW983051:OWX983051 PGS983051:PGT983051 PQO983051:PQP983051 QAK983051:QAL983051 QKG983051:QKH983051 QUC983051:QUD983051 RDY983051:RDZ983051 RNU983051:RNV983051 RXQ983051:RXR983051 SHM983051:SHN983051 SRI983051:SRJ983051 TBE983051:TBF983051 TLA983051:TLB983051 TUW983051:TUX983051 UES983051:UET983051 UOO983051:UOP983051 UYK983051:UYL983051 VIG983051:VIH983051 VSC983051:VSD983051 WBY983051:WBZ983051 WLU983051:WLV983051" xr:uid="{0458BAA5-5BAB-42F1-8920-D793E8E232C8}">
      <formula1>締め日リスト</formula1>
    </dataValidation>
    <dataValidation type="list" allowBlank="1" showInputMessage="1" showErrorMessage="1" sqref="WVQ983057:WVR983057 JE15:JF15 TA15:TB15 ACW15:ACX15 AMS15:AMT15 AWO15:AWP15 BGK15:BGL15 BQG15:BQH15 CAC15:CAD15 CJY15:CJZ15 CTU15:CTV15 DDQ15:DDR15 DNM15:DNN15 DXI15:DXJ15 EHE15:EHF15 ERA15:ERB15 FAW15:FAX15 FKS15:FKT15 FUO15:FUP15 GEK15:GEL15 GOG15:GOH15 GYC15:GYD15 HHY15:HHZ15 HRU15:HRV15 IBQ15:IBR15 ILM15:ILN15 IVI15:IVJ15 JFE15:JFF15 JPA15:JPB15 JYW15:JYX15 KIS15:KIT15 KSO15:KSP15 LCK15:LCL15 LMG15:LMH15 LWC15:LWD15 MFY15:MFZ15 MPU15:MPV15 MZQ15:MZR15 NJM15:NJN15 NTI15:NTJ15 ODE15:ODF15 ONA15:ONB15 OWW15:OWX15 PGS15:PGT15 PQO15:PQP15 QAK15:QAL15 QKG15:QKH15 QUC15:QUD15 RDY15:RDZ15 RNU15:RNV15 RXQ15:RXR15 SHM15:SHN15 SRI15:SRJ15 TBE15:TBF15 TLA15:TLB15 TUW15:TUX15 UES15:UET15 UOO15:UOP15 UYK15:UYL15 VIG15:VIH15 VSC15:VSD15 WBY15:WBZ15 WLU15:WLV15 WVQ15:WVR15 C65553:D65553 JE65553:JF65553 TA65553:TB65553 ACW65553:ACX65553 AMS65553:AMT65553 AWO65553:AWP65553 BGK65553:BGL65553 BQG65553:BQH65553 CAC65553:CAD65553 CJY65553:CJZ65553 CTU65553:CTV65553 DDQ65553:DDR65553 DNM65553:DNN65553 DXI65553:DXJ65553 EHE65553:EHF65553 ERA65553:ERB65553 FAW65553:FAX65553 FKS65553:FKT65553 FUO65553:FUP65553 GEK65553:GEL65553 GOG65553:GOH65553 GYC65553:GYD65553 HHY65553:HHZ65553 HRU65553:HRV65553 IBQ65553:IBR65553 ILM65553:ILN65553 IVI65553:IVJ65553 JFE65553:JFF65553 JPA65553:JPB65553 JYW65553:JYX65553 KIS65553:KIT65553 KSO65553:KSP65553 LCK65553:LCL65553 LMG65553:LMH65553 LWC65553:LWD65553 MFY65553:MFZ65553 MPU65553:MPV65553 MZQ65553:MZR65553 NJM65553:NJN65553 NTI65553:NTJ65553 ODE65553:ODF65553 ONA65553:ONB65553 OWW65553:OWX65553 PGS65553:PGT65553 PQO65553:PQP65553 QAK65553:QAL65553 QKG65553:QKH65553 QUC65553:QUD65553 RDY65553:RDZ65553 RNU65553:RNV65553 RXQ65553:RXR65553 SHM65553:SHN65553 SRI65553:SRJ65553 TBE65553:TBF65553 TLA65553:TLB65553 TUW65553:TUX65553 UES65553:UET65553 UOO65553:UOP65553 UYK65553:UYL65553 VIG65553:VIH65553 VSC65553:VSD65553 WBY65553:WBZ65553 WLU65553:WLV65553 WVQ65553:WVR65553 C131089:D131089 JE131089:JF131089 TA131089:TB131089 ACW131089:ACX131089 AMS131089:AMT131089 AWO131089:AWP131089 BGK131089:BGL131089 BQG131089:BQH131089 CAC131089:CAD131089 CJY131089:CJZ131089 CTU131089:CTV131089 DDQ131089:DDR131089 DNM131089:DNN131089 DXI131089:DXJ131089 EHE131089:EHF131089 ERA131089:ERB131089 FAW131089:FAX131089 FKS131089:FKT131089 FUO131089:FUP131089 GEK131089:GEL131089 GOG131089:GOH131089 GYC131089:GYD131089 HHY131089:HHZ131089 HRU131089:HRV131089 IBQ131089:IBR131089 ILM131089:ILN131089 IVI131089:IVJ131089 JFE131089:JFF131089 JPA131089:JPB131089 JYW131089:JYX131089 KIS131089:KIT131089 KSO131089:KSP131089 LCK131089:LCL131089 LMG131089:LMH131089 LWC131089:LWD131089 MFY131089:MFZ131089 MPU131089:MPV131089 MZQ131089:MZR131089 NJM131089:NJN131089 NTI131089:NTJ131089 ODE131089:ODF131089 ONA131089:ONB131089 OWW131089:OWX131089 PGS131089:PGT131089 PQO131089:PQP131089 QAK131089:QAL131089 QKG131089:QKH131089 QUC131089:QUD131089 RDY131089:RDZ131089 RNU131089:RNV131089 RXQ131089:RXR131089 SHM131089:SHN131089 SRI131089:SRJ131089 TBE131089:TBF131089 TLA131089:TLB131089 TUW131089:TUX131089 UES131089:UET131089 UOO131089:UOP131089 UYK131089:UYL131089 VIG131089:VIH131089 VSC131089:VSD131089 WBY131089:WBZ131089 WLU131089:WLV131089 WVQ131089:WVR131089 C196625:D196625 JE196625:JF196625 TA196625:TB196625 ACW196625:ACX196625 AMS196625:AMT196625 AWO196625:AWP196625 BGK196625:BGL196625 BQG196625:BQH196625 CAC196625:CAD196625 CJY196625:CJZ196625 CTU196625:CTV196625 DDQ196625:DDR196625 DNM196625:DNN196625 DXI196625:DXJ196625 EHE196625:EHF196625 ERA196625:ERB196625 FAW196625:FAX196625 FKS196625:FKT196625 FUO196625:FUP196625 GEK196625:GEL196625 GOG196625:GOH196625 GYC196625:GYD196625 HHY196625:HHZ196625 HRU196625:HRV196625 IBQ196625:IBR196625 ILM196625:ILN196625 IVI196625:IVJ196625 JFE196625:JFF196625 JPA196625:JPB196625 JYW196625:JYX196625 KIS196625:KIT196625 KSO196625:KSP196625 LCK196625:LCL196625 LMG196625:LMH196625 LWC196625:LWD196625 MFY196625:MFZ196625 MPU196625:MPV196625 MZQ196625:MZR196625 NJM196625:NJN196625 NTI196625:NTJ196625 ODE196625:ODF196625 ONA196625:ONB196625 OWW196625:OWX196625 PGS196625:PGT196625 PQO196625:PQP196625 QAK196625:QAL196625 QKG196625:QKH196625 QUC196625:QUD196625 RDY196625:RDZ196625 RNU196625:RNV196625 RXQ196625:RXR196625 SHM196625:SHN196625 SRI196625:SRJ196625 TBE196625:TBF196625 TLA196625:TLB196625 TUW196625:TUX196625 UES196625:UET196625 UOO196625:UOP196625 UYK196625:UYL196625 VIG196625:VIH196625 VSC196625:VSD196625 WBY196625:WBZ196625 WLU196625:WLV196625 WVQ196625:WVR196625 C262161:D262161 JE262161:JF262161 TA262161:TB262161 ACW262161:ACX262161 AMS262161:AMT262161 AWO262161:AWP262161 BGK262161:BGL262161 BQG262161:BQH262161 CAC262161:CAD262161 CJY262161:CJZ262161 CTU262161:CTV262161 DDQ262161:DDR262161 DNM262161:DNN262161 DXI262161:DXJ262161 EHE262161:EHF262161 ERA262161:ERB262161 FAW262161:FAX262161 FKS262161:FKT262161 FUO262161:FUP262161 GEK262161:GEL262161 GOG262161:GOH262161 GYC262161:GYD262161 HHY262161:HHZ262161 HRU262161:HRV262161 IBQ262161:IBR262161 ILM262161:ILN262161 IVI262161:IVJ262161 JFE262161:JFF262161 JPA262161:JPB262161 JYW262161:JYX262161 KIS262161:KIT262161 KSO262161:KSP262161 LCK262161:LCL262161 LMG262161:LMH262161 LWC262161:LWD262161 MFY262161:MFZ262161 MPU262161:MPV262161 MZQ262161:MZR262161 NJM262161:NJN262161 NTI262161:NTJ262161 ODE262161:ODF262161 ONA262161:ONB262161 OWW262161:OWX262161 PGS262161:PGT262161 PQO262161:PQP262161 QAK262161:QAL262161 QKG262161:QKH262161 QUC262161:QUD262161 RDY262161:RDZ262161 RNU262161:RNV262161 RXQ262161:RXR262161 SHM262161:SHN262161 SRI262161:SRJ262161 TBE262161:TBF262161 TLA262161:TLB262161 TUW262161:TUX262161 UES262161:UET262161 UOO262161:UOP262161 UYK262161:UYL262161 VIG262161:VIH262161 VSC262161:VSD262161 WBY262161:WBZ262161 WLU262161:WLV262161 WVQ262161:WVR262161 C327697:D327697 JE327697:JF327697 TA327697:TB327697 ACW327697:ACX327697 AMS327697:AMT327697 AWO327697:AWP327697 BGK327697:BGL327697 BQG327697:BQH327697 CAC327697:CAD327697 CJY327697:CJZ327697 CTU327697:CTV327697 DDQ327697:DDR327697 DNM327697:DNN327697 DXI327697:DXJ327697 EHE327697:EHF327697 ERA327697:ERB327697 FAW327697:FAX327697 FKS327697:FKT327697 FUO327697:FUP327697 GEK327697:GEL327697 GOG327697:GOH327697 GYC327697:GYD327697 HHY327697:HHZ327697 HRU327697:HRV327697 IBQ327697:IBR327697 ILM327697:ILN327697 IVI327697:IVJ327697 JFE327697:JFF327697 JPA327697:JPB327697 JYW327697:JYX327697 KIS327697:KIT327697 KSO327697:KSP327697 LCK327697:LCL327697 LMG327697:LMH327697 LWC327697:LWD327697 MFY327697:MFZ327697 MPU327697:MPV327697 MZQ327697:MZR327697 NJM327697:NJN327697 NTI327697:NTJ327697 ODE327697:ODF327697 ONA327697:ONB327697 OWW327697:OWX327697 PGS327697:PGT327697 PQO327697:PQP327697 QAK327697:QAL327697 QKG327697:QKH327697 QUC327697:QUD327697 RDY327697:RDZ327697 RNU327697:RNV327697 RXQ327697:RXR327697 SHM327697:SHN327697 SRI327697:SRJ327697 TBE327697:TBF327697 TLA327697:TLB327697 TUW327697:TUX327697 UES327697:UET327697 UOO327697:UOP327697 UYK327697:UYL327697 VIG327697:VIH327697 VSC327697:VSD327697 WBY327697:WBZ327697 WLU327697:WLV327697 WVQ327697:WVR327697 C393233:D393233 JE393233:JF393233 TA393233:TB393233 ACW393233:ACX393233 AMS393233:AMT393233 AWO393233:AWP393233 BGK393233:BGL393233 BQG393233:BQH393233 CAC393233:CAD393233 CJY393233:CJZ393233 CTU393233:CTV393233 DDQ393233:DDR393233 DNM393233:DNN393233 DXI393233:DXJ393233 EHE393233:EHF393233 ERA393233:ERB393233 FAW393233:FAX393233 FKS393233:FKT393233 FUO393233:FUP393233 GEK393233:GEL393233 GOG393233:GOH393233 GYC393233:GYD393233 HHY393233:HHZ393233 HRU393233:HRV393233 IBQ393233:IBR393233 ILM393233:ILN393233 IVI393233:IVJ393233 JFE393233:JFF393233 JPA393233:JPB393233 JYW393233:JYX393233 KIS393233:KIT393233 KSO393233:KSP393233 LCK393233:LCL393233 LMG393233:LMH393233 LWC393233:LWD393233 MFY393233:MFZ393233 MPU393233:MPV393233 MZQ393233:MZR393233 NJM393233:NJN393233 NTI393233:NTJ393233 ODE393233:ODF393233 ONA393233:ONB393233 OWW393233:OWX393233 PGS393233:PGT393233 PQO393233:PQP393233 QAK393233:QAL393233 QKG393233:QKH393233 QUC393233:QUD393233 RDY393233:RDZ393233 RNU393233:RNV393233 RXQ393233:RXR393233 SHM393233:SHN393233 SRI393233:SRJ393233 TBE393233:TBF393233 TLA393233:TLB393233 TUW393233:TUX393233 UES393233:UET393233 UOO393233:UOP393233 UYK393233:UYL393233 VIG393233:VIH393233 VSC393233:VSD393233 WBY393233:WBZ393233 WLU393233:WLV393233 WVQ393233:WVR393233 C458769:D458769 JE458769:JF458769 TA458769:TB458769 ACW458769:ACX458769 AMS458769:AMT458769 AWO458769:AWP458769 BGK458769:BGL458769 BQG458769:BQH458769 CAC458769:CAD458769 CJY458769:CJZ458769 CTU458769:CTV458769 DDQ458769:DDR458769 DNM458769:DNN458769 DXI458769:DXJ458769 EHE458769:EHF458769 ERA458769:ERB458769 FAW458769:FAX458769 FKS458769:FKT458769 FUO458769:FUP458769 GEK458769:GEL458769 GOG458769:GOH458769 GYC458769:GYD458769 HHY458769:HHZ458769 HRU458769:HRV458769 IBQ458769:IBR458769 ILM458769:ILN458769 IVI458769:IVJ458769 JFE458769:JFF458769 JPA458769:JPB458769 JYW458769:JYX458769 KIS458769:KIT458769 KSO458769:KSP458769 LCK458769:LCL458769 LMG458769:LMH458769 LWC458769:LWD458769 MFY458769:MFZ458769 MPU458769:MPV458769 MZQ458769:MZR458769 NJM458769:NJN458769 NTI458769:NTJ458769 ODE458769:ODF458769 ONA458769:ONB458769 OWW458769:OWX458769 PGS458769:PGT458769 PQO458769:PQP458769 QAK458769:QAL458769 QKG458769:QKH458769 QUC458769:QUD458769 RDY458769:RDZ458769 RNU458769:RNV458769 RXQ458769:RXR458769 SHM458769:SHN458769 SRI458769:SRJ458769 TBE458769:TBF458769 TLA458769:TLB458769 TUW458769:TUX458769 UES458769:UET458769 UOO458769:UOP458769 UYK458769:UYL458769 VIG458769:VIH458769 VSC458769:VSD458769 WBY458769:WBZ458769 WLU458769:WLV458769 WVQ458769:WVR458769 C524305:D524305 JE524305:JF524305 TA524305:TB524305 ACW524305:ACX524305 AMS524305:AMT524305 AWO524305:AWP524305 BGK524305:BGL524305 BQG524305:BQH524305 CAC524305:CAD524305 CJY524305:CJZ524305 CTU524305:CTV524305 DDQ524305:DDR524305 DNM524305:DNN524305 DXI524305:DXJ524305 EHE524305:EHF524305 ERA524305:ERB524305 FAW524305:FAX524305 FKS524305:FKT524305 FUO524305:FUP524305 GEK524305:GEL524305 GOG524305:GOH524305 GYC524305:GYD524305 HHY524305:HHZ524305 HRU524305:HRV524305 IBQ524305:IBR524305 ILM524305:ILN524305 IVI524305:IVJ524305 JFE524305:JFF524305 JPA524305:JPB524305 JYW524305:JYX524305 KIS524305:KIT524305 KSO524305:KSP524305 LCK524305:LCL524305 LMG524305:LMH524305 LWC524305:LWD524305 MFY524305:MFZ524305 MPU524305:MPV524305 MZQ524305:MZR524305 NJM524305:NJN524305 NTI524305:NTJ524305 ODE524305:ODF524305 ONA524305:ONB524305 OWW524305:OWX524305 PGS524305:PGT524305 PQO524305:PQP524305 QAK524305:QAL524305 QKG524305:QKH524305 QUC524305:QUD524305 RDY524305:RDZ524305 RNU524305:RNV524305 RXQ524305:RXR524305 SHM524305:SHN524305 SRI524305:SRJ524305 TBE524305:TBF524305 TLA524305:TLB524305 TUW524305:TUX524305 UES524305:UET524305 UOO524305:UOP524305 UYK524305:UYL524305 VIG524305:VIH524305 VSC524305:VSD524305 WBY524305:WBZ524305 WLU524305:WLV524305 WVQ524305:WVR524305 C589841:D589841 JE589841:JF589841 TA589841:TB589841 ACW589841:ACX589841 AMS589841:AMT589841 AWO589841:AWP589841 BGK589841:BGL589841 BQG589841:BQH589841 CAC589841:CAD589841 CJY589841:CJZ589841 CTU589841:CTV589841 DDQ589841:DDR589841 DNM589841:DNN589841 DXI589841:DXJ589841 EHE589841:EHF589841 ERA589841:ERB589841 FAW589841:FAX589841 FKS589841:FKT589841 FUO589841:FUP589841 GEK589841:GEL589841 GOG589841:GOH589841 GYC589841:GYD589841 HHY589841:HHZ589841 HRU589841:HRV589841 IBQ589841:IBR589841 ILM589841:ILN589841 IVI589841:IVJ589841 JFE589841:JFF589841 JPA589841:JPB589841 JYW589841:JYX589841 KIS589841:KIT589841 KSO589841:KSP589841 LCK589841:LCL589841 LMG589841:LMH589841 LWC589841:LWD589841 MFY589841:MFZ589841 MPU589841:MPV589841 MZQ589841:MZR589841 NJM589841:NJN589841 NTI589841:NTJ589841 ODE589841:ODF589841 ONA589841:ONB589841 OWW589841:OWX589841 PGS589841:PGT589841 PQO589841:PQP589841 QAK589841:QAL589841 QKG589841:QKH589841 QUC589841:QUD589841 RDY589841:RDZ589841 RNU589841:RNV589841 RXQ589841:RXR589841 SHM589841:SHN589841 SRI589841:SRJ589841 TBE589841:TBF589841 TLA589841:TLB589841 TUW589841:TUX589841 UES589841:UET589841 UOO589841:UOP589841 UYK589841:UYL589841 VIG589841:VIH589841 VSC589841:VSD589841 WBY589841:WBZ589841 WLU589841:WLV589841 WVQ589841:WVR589841 C655377:D655377 JE655377:JF655377 TA655377:TB655377 ACW655377:ACX655377 AMS655377:AMT655377 AWO655377:AWP655377 BGK655377:BGL655377 BQG655377:BQH655377 CAC655377:CAD655377 CJY655377:CJZ655377 CTU655377:CTV655377 DDQ655377:DDR655377 DNM655377:DNN655377 DXI655377:DXJ655377 EHE655377:EHF655377 ERA655377:ERB655377 FAW655377:FAX655377 FKS655377:FKT655377 FUO655377:FUP655377 GEK655377:GEL655377 GOG655377:GOH655377 GYC655377:GYD655377 HHY655377:HHZ655377 HRU655377:HRV655377 IBQ655377:IBR655377 ILM655377:ILN655377 IVI655377:IVJ655377 JFE655377:JFF655377 JPA655377:JPB655377 JYW655377:JYX655377 KIS655377:KIT655377 KSO655377:KSP655377 LCK655377:LCL655377 LMG655377:LMH655377 LWC655377:LWD655377 MFY655377:MFZ655377 MPU655377:MPV655377 MZQ655377:MZR655377 NJM655377:NJN655377 NTI655377:NTJ655377 ODE655377:ODF655377 ONA655377:ONB655377 OWW655377:OWX655377 PGS655377:PGT655377 PQO655377:PQP655377 QAK655377:QAL655377 QKG655377:QKH655377 QUC655377:QUD655377 RDY655377:RDZ655377 RNU655377:RNV655377 RXQ655377:RXR655377 SHM655377:SHN655377 SRI655377:SRJ655377 TBE655377:TBF655377 TLA655377:TLB655377 TUW655377:TUX655377 UES655377:UET655377 UOO655377:UOP655377 UYK655377:UYL655377 VIG655377:VIH655377 VSC655377:VSD655377 WBY655377:WBZ655377 WLU655377:WLV655377 WVQ655377:WVR655377 C720913:D720913 JE720913:JF720913 TA720913:TB720913 ACW720913:ACX720913 AMS720913:AMT720913 AWO720913:AWP720913 BGK720913:BGL720913 BQG720913:BQH720913 CAC720913:CAD720913 CJY720913:CJZ720913 CTU720913:CTV720913 DDQ720913:DDR720913 DNM720913:DNN720913 DXI720913:DXJ720913 EHE720913:EHF720913 ERA720913:ERB720913 FAW720913:FAX720913 FKS720913:FKT720913 FUO720913:FUP720913 GEK720913:GEL720913 GOG720913:GOH720913 GYC720913:GYD720913 HHY720913:HHZ720913 HRU720913:HRV720913 IBQ720913:IBR720913 ILM720913:ILN720913 IVI720913:IVJ720913 JFE720913:JFF720913 JPA720913:JPB720913 JYW720913:JYX720913 KIS720913:KIT720913 KSO720913:KSP720913 LCK720913:LCL720913 LMG720913:LMH720913 LWC720913:LWD720913 MFY720913:MFZ720913 MPU720913:MPV720913 MZQ720913:MZR720913 NJM720913:NJN720913 NTI720913:NTJ720913 ODE720913:ODF720913 ONA720913:ONB720913 OWW720913:OWX720913 PGS720913:PGT720913 PQO720913:PQP720913 QAK720913:QAL720913 QKG720913:QKH720913 QUC720913:QUD720913 RDY720913:RDZ720913 RNU720913:RNV720913 RXQ720913:RXR720913 SHM720913:SHN720913 SRI720913:SRJ720913 TBE720913:TBF720913 TLA720913:TLB720913 TUW720913:TUX720913 UES720913:UET720913 UOO720913:UOP720913 UYK720913:UYL720913 VIG720913:VIH720913 VSC720913:VSD720913 WBY720913:WBZ720913 WLU720913:WLV720913 WVQ720913:WVR720913 C786449:D786449 JE786449:JF786449 TA786449:TB786449 ACW786449:ACX786449 AMS786449:AMT786449 AWO786449:AWP786449 BGK786449:BGL786449 BQG786449:BQH786449 CAC786449:CAD786449 CJY786449:CJZ786449 CTU786449:CTV786449 DDQ786449:DDR786449 DNM786449:DNN786449 DXI786449:DXJ786449 EHE786449:EHF786449 ERA786449:ERB786449 FAW786449:FAX786449 FKS786449:FKT786449 FUO786449:FUP786449 GEK786449:GEL786449 GOG786449:GOH786449 GYC786449:GYD786449 HHY786449:HHZ786449 HRU786449:HRV786449 IBQ786449:IBR786449 ILM786449:ILN786449 IVI786449:IVJ786449 JFE786449:JFF786449 JPA786449:JPB786449 JYW786449:JYX786449 KIS786449:KIT786449 KSO786449:KSP786449 LCK786449:LCL786449 LMG786449:LMH786449 LWC786449:LWD786449 MFY786449:MFZ786449 MPU786449:MPV786449 MZQ786449:MZR786449 NJM786449:NJN786449 NTI786449:NTJ786449 ODE786449:ODF786449 ONA786449:ONB786449 OWW786449:OWX786449 PGS786449:PGT786449 PQO786449:PQP786449 QAK786449:QAL786449 QKG786449:QKH786449 QUC786449:QUD786449 RDY786449:RDZ786449 RNU786449:RNV786449 RXQ786449:RXR786449 SHM786449:SHN786449 SRI786449:SRJ786449 TBE786449:TBF786449 TLA786449:TLB786449 TUW786449:TUX786449 UES786449:UET786449 UOO786449:UOP786449 UYK786449:UYL786449 VIG786449:VIH786449 VSC786449:VSD786449 WBY786449:WBZ786449 WLU786449:WLV786449 WVQ786449:WVR786449 C851985:D851985 JE851985:JF851985 TA851985:TB851985 ACW851985:ACX851985 AMS851985:AMT851985 AWO851985:AWP851985 BGK851985:BGL851985 BQG851985:BQH851985 CAC851985:CAD851985 CJY851985:CJZ851985 CTU851985:CTV851985 DDQ851985:DDR851985 DNM851985:DNN851985 DXI851985:DXJ851985 EHE851985:EHF851985 ERA851985:ERB851985 FAW851985:FAX851985 FKS851985:FKT851985 FUO851985:FUP851985 GEK851985:GEL851985 GOG851985:GOH851985 GYC851985:GYD851985 HHY851985:HHZ851985 HRU851985:HRV851985 IBQ851985:IBR851985 ILM851985:ILN851985 IVI851985:IVJ851985 JFE851985:JFF851985 JPA851985:JPB851985 JYW851985:JYX851985 KIS851985:KIT851985 KSO851985:KSP851985 LCK851985:LCL851985 LMG851985:LMH851985 LWC851985:LWD851985 MFY851985:MFZ851985 MPU851985:MPV851985 MZQ851985:MZR851985 NJM851985:NJN851985 NTI851985:NTJ851985 ODE851985:ODF851985 ONA851985:ONB851985 OWW851985:OWX851985 PGS851985:PGT851985 PQO851985:PQP851985 QAK851985:QAL851985 QKG851985:QKH851985 QUC851985:QUD851985 RDY851985:RDZ851985 RNU851985:RNV851985 RXQ851985:RXR851985 SHM851985:SHN851985 SRI851985:SRJ851985 TBE851985:TBF851985 TLA851985:TLB851985 TUW851985:TUX851985 UES851985:UET851985 UOO851985:UOP851985 UYK851985:UYL851985 VIG851985:VIH851985 VSC851985:VSD851985 WBY851985:WBZ851985 WLU851985:WLV851985 WVQ851985:WVR851985 C917521:D917521 JE917521:JF917521 TA917521:TB917521 ACW917521:ACX917521 AMS917521:AMT917521 AWO917521:AWP917521 BGK917521:BGL917521 BQG917521:BQH917521 CAC917521:CAD917521 CJY917521:CJZ917521 CTU917521:CTV917521 DDQ917521:DDR917521 DNM917521:DNN917521 DXI917521:DXJ917521 EHE917521:EHF917521 ERA917521:ERB917521 FAW917521:FAX917521 FKS917521:FKT917521 FUO917521:FUP917521 GEK917521:GEL917521 GOG917521:GOH917521 GYC917521:GYD917521 HHY917521:HHZ917521 HRU917521:HRV917521 IBQ917521:IBR917521 ILM917521:ILN917521 IVI917521:IVJ917521 JFE917521:JFF917521 JPA917521:JPB917521 JYW917521:JYX917521 KIS917521:KIT917521 KSO917521:KSP917521 LCK917521:LCL917521 LMG917521:LMH917521 LWC917521:LWD917521 MFY917521:MFZ917521 MPU917521:MPV917521 MZQ917521:MZR917521 NJM917521:NJN917521 NTI917521:NTJ917521 ODE917521:ODF917521 ONA917521:ONB917521 OWW917521:OWX917521 PGS917521:PGT917521 PQO917521:PQP917521 QAK917521:QAL917521 QKG917521:QKH917521 QUC917521:QUD917521 RDY917521:RDZ917521 RNU917521:RNV917521 RXQ917521:RXR917521 SHM917521:SHN917521 SRI917521:SRJ917521 TBE917521:TBF917521 TLA917521:TLB917521 TUW917521:TUX917521 UES917521:UET917521 UOO917521:UOP917521 UYK917521:UYL917521 VIG917521:VIH917521 VSC917521:VSD917521 WBY917521:WBZ917521 WLU917521:WLV917521 WVQ917521:WVR917521 C983057:D983057 JE983057:JF983057 TA983057:TB983057 ACW983057:ACX983057 AMS983057:AMT983057 AWO983057:AWP983057 BGK983057:BGL983057 BQG983057:BQH983057 CAC983057:CAD983057 CJY983057:CJZ983057 CTU983057:CTV983057 DDQ983057:DDR983057 DNM983057:DNN983057 DXI983057:DXJ983057 EHE983057:EHF983057 ERA983057:ERB983057 FAW983057:FAX983057 FKS983057:FKT983057 FUO983057:FUP983057 GEK983057:GEL983057 GOG983057:GOH983057 GYC983057:GYD983057 HHY983057:HHZ983057 HRU983057:HRV983057 IBQ983057:IBR983057 ILM983057:ILN983057 IVI983057:IVJ983057 JFE983057:JFF983057 JPA983057:JPB983057 JYW983057:JYX983057 KIS983057:KIT983057 KSO983057:KSP983057 LCK983057:LCL983057 LMG983057:LMH983057 LWC983057:LWD983057 MFY983057:MFZ983057 MPU983057:MPV983057 MZQ983057:MZR983057 NJM983057:NJN983057 NTI983057:NTJ983057 ODE983057:ODF983057 ONA983057:ONB983057 OWW983057:OWX983057 PGS983057:PGT983057 PQO983057:PQP983057 QAK983057:QAL983057 QKG983057:QKH983057 QUC983057:QUD983057 RDY983057:RDZ983057 RNU983057:RNV983057 RXQ983057:RXR983057 SHM983057:SHN983057 SRI983057:SRJ983057 TBE983057:TBF983057 TLA983057:TLB983057 TUW983057:TUX983057 UES983057:UET983057 UOO983057:UOP983057 UYK983057:UYL983057 VIG983057:VIH983057 VSC983057:VSD983057 WBY983057:WBZ983057 WLU983057:WLV983057" xr:uid="{B4ACEC8A-9F69-4743-BF79-7A7351CC664D}">
      <formula1>派遣元責任者リスト</formula1>
    </dataValidation>
    <dataValidation type="list" allowBlank="1" showInputMessage="1" showErrorMessage="1" sqref="WVQ983054:WVR983054 JE12:JF12 TA12:TB12 ACW12:ACX12 AMS12:AMT12 AWO12:AWP12 BGK12:BGL12 BQG12:BQH12 CAC12:CAD12 CJY12:CJZ12 CTU12:CTV12 DDQ12:DDR12 DNM12:DNN12 DXI12:DXJ12 EHE12:EHF12 ERA12:ERB12 FAW12:FAX12 FKS12:FKT12 FUO12:FUP12 GEK12:GEL12 GOG12:GOH12 GYC12:GYD12 HHY12:HHZ12 HRU12:HRV12 IBQ12:IBR12 ILM12:ILN12 IVI12:IVJ12 JFE12:JFF12 JPA12:JPB12 JYW12:JYX12 KIS12:KIT12 KSO12:KSP12 LCK12:LCL12 LMG12:LMH12 LWC12:LWD12 MFY12:MFZ12 MPU12:MPV12 MZQ12:MZR12 NJM12:NJN12 NTI12:NTJ12 ODE12:ODF12 ONA12:ONB12 OWW12:OWX12 PGS12:PGT12 PQO12:PQP12 QAK12:QAL12 QKG12:QKH12 QUC12:QUD12 RDY12:RDZ12 RNU12:RNV12 RXQ12:RXR12 SHM12:SHN12 SRI12:SRJ12 TBE12:TBF12 TLA12:TLB12 TUW12:TUX12 UES12:UET12 UOO12:UOP12 UYK12:UYL12 VIG12:VIH12 VSC12:VSD12 WBY12:WBZ12 WLU12:WLV12 WVQ12:WVR12 C65550:D65550 JE65550:JF65550 TA65550:TB65550 ACW65550:ACX65550 AMS65550:AMT65550 AWO65550:AWP65550 BGK65550:BGL65550 BQG65550:BQH65550 CAC65550:CAD65550 CJY65550:CJZ65550 CTU65550:CTV65550 DDQ65550:DDR65550 DNM65550:DNN65550 DXI65550:DXJ65550 EHE65550:EHF65550 ERA65550:ERB65550 FAW65550:FAX65550 FKS65550:FKT65550 FUO65550:FUP65550 GEK65550:GEL65550 GOG65550:GOH65550 GYC65550:GYD65550 HHY65550:HHZ65550 HRU65550:HRV65550 IBQ65550:IBR65550 ILM65550:ILN65550 IVI65550:IVJ65550 JFE65550:JFF65550 JPA65550:JPB65550 JYW65550:JYX65550 KIS65550:KIT65550 KSO65550:KSP65550 LCK65550:LCL65550 LMG65550:LMH65550 LWC65550:LWD65550 MFY65550:MFZ65550 MPU65550:MPV65550 MZQ65550:MZR65550 NJM65550:NJN65550 NTI65550:NTJ65550 ODE65550:ODF65550 ONA65550:ONB65550 OWW65550:OWX65550 PGS65550:PGT65550 PQO65550:PQP65550 QAK65550:QAL65550 QKG65550:QKH65550 QUC65550:QUD65550 RDY65550:RDZ65550 RNU65550:RNV65550 RXQ65550:RXR65550 SHM65550:SHN65550 SRI65550:SRJ65550 TBE65550:TBF65550 TLA65550:TLB65550 TUW65550:TUX65550 UES65550:UET65550 UOO65550:UOP65550 UYK65550:UYL65550 VIG65550:VIH65550 VSC65550:VSD65550 WBY65550:WBZ65550 WLU65550:WLV65550 WVQ65550:WVR65550 C131086:D131086 JE131086:JF131086 TA131086:TB131086 ACW131086:ACX131086 AMS131086:AMT131086 AWO131086:AWP131086 BGK131086:BGL131086 BQG131086:BQH131086 CAC131086:CAD131086 CJY131086:CJZ131086 CTU131086:CTV131086 DDQ131086:DDR131086 DNM131086:DNN131086 DXI131086:DXJ131086 EHE131086:EHF131086 ERA131086:ERB131086 FAW131086:FAX131086 FKS131086:FKT131086 FUO131086:FUP131086 GEK131086:GEL131086 GOG131086:GOH131086 GYC131086:GYD131086 HHY131086:HHZ131086 HRU131086:HRV131086 IBQ131086:IBR131086 ILM131086:ILN131086 IVI131086:IVJ131086 JFE131086:JFF131086 JPA131086:JPB131086 JYW131086:JYX131086 KIS131086:KIT131086 KSO131086:KSP131086 LCK131086:LCL131086 LMG131086:LMH131086 LWC131086:LWD131086 MFY131086:MFZ131086 MPU131086:MPV131086 MZQ131086:MZR131086 NJM131086:NJN131086 NTI131086:NTJ131086 ODE131086:ODF131086 ONA131086:ONB131086 OWW131086:OWX131086 PGS131086:PGT131086 PQO131086:PQP131086 QAK131086:QAL131086 QKG131086:QKH131086 QUC131086:QUD131086 RDY131086:RDZ131086 RNU131086:RNV131086 RXQ131086:RXR131086 SHM131086:SHN131086 SRI131086:SRJ131086 TBE131086:TBF131086 TLA131086:TLB131086 TUW131086:TUX131086 UES131086:UET131086 UOO131086:UOP131086 UYK131086:UYL131086 VIG131086:VIH131086 VSC131086:VSD131086 WBY131086:WBZ131086 WLU131086:WLV131086 WVQ131086:WVR131086 C196622:D196622 JE196622:JF196622 TA196622:TB196622 ACW196622:ACX196622 AMS196622:AMT196622 AWO196622:AWP196622 BGK196622:BGL196622 BQG196622:BQH196622 CAC196622:CAD196622 CJY196622:CJZ196622 CTU196622:CTV196622 DDQ196622:DDR196622 DNM196622:DNN196622 DXI196622:DXJ196622 EHE196622:EHF196622 ERA196622:ERB196622 FAW196622:FAX196622 FKS196622:FKT196622 FUO196622:FUP196622 GEK196622:GEL196622 GOG196622:GOH196622 GYC196622:GYD196622 HHY196622:HHZ196622 HRU196622:HRV196622 IBQ196622:IBR196622 ILM196622:ILN196622 IVI196622:IVJ196622 JFE196622:JFF196622 JPA196622:JPB196622 JYW196622:JYX196622 KIS196622:KIT196622 KSO196622:KSP196622 LCK196622:LCL196622 LMG196622:LMH196622 LWC196622:LWD196622 MFY196622:MFZ196622 MPU196622:MPV196622 MZQ196622:MZR196622 NJM196622:NJN196622 NTI196622:NTJ196622 ODE196622:ODF196622 ONA196622:ONB196622 OWW196622:OWX196622 PGS196622:PGT196622 PQO196622:PQP196622 QAK196622:QAL196622 QKG196622:QKH196622 QUC196622:QUD196622 RDY196622:RDZ196622 RNU196622:RNV196622 RXQ196622:RXR196622 SHM196622:SHN196622 SRI196622:SRJ196622 TBE196622:TBF196622 TLA196622:TLB196622 TUW196622:TUX196622 UES196622:UET196622 UOO196622:UOP196622 UYK196622:UYL196622 VIG196622:VIH196622 VSC196622:VSD196622 WBY196622:WBZ196622 WLU196622:WLV196622 WVQ196622:WVR196622 C262158:D262158 JE262158:JF262158 TA262158:TB262158 ACW262158:ACX262158 AMS262158:AMT262158 AWO262158:AWP262158 BGK262158:BGL262158 BQG262158:BQH262158 CAC262158:CAD262158 CJY262158:CJZ262158 CTU262158:CTV262158 DDQ262158:DDR262158 DNM262158:DNN262158 DXI262158:DXJ262158 EHE262158:EHF262158 ERA262158:ERB262158 FAW262158:FAX262158 FKS262158:FKT262158 FUO262158:FUP262158 GEK262158:GEL262158 GOG262158:GOH262158 GYC262158:GYD262158 HHY262158:HHZ262158 HRU262158:HRV262158 IBQ262158:IBR262158 ILM262158:ILN262158 IVI262158:IVJ262158 JFE262158:JFF262158 JPA262158:JPB262158 JYW262158:JYX262158 KIS262158:KIT262158 KSO262158:KSP262158 LCK262158:LCL262158 LMG262158:LMH262158 LWC262158:LWD262158 MFY262158:MFZ262158 MPU262158:MPV262158 MZQ262158:MZR262158 NJM262158:NJN262158 NTI262158:NTJ262158 ODE262158:ODF262158 ONA262158:ONB262158 OWW262158:OWX262158 PGS262158:PGT262158 PQO262158:PQP262158 QAK262158:QAL262158 QKG262158:QKH262158 QUC262158:QUD262158 RDY262158:RDZ262158 RNU262158:RNV262158 RXQ262158:RXR262158 SHM262158:SHN262158 SRI262158:SRJ262158 TBE262158:TBF262158 TLA262158:TLB262158 TUW262158:TUX262158 UES262158:UET262158 UOO262158:UOP262158 UYK262158:UYL262158 VIG262158:VIH262158 VSC262158:VSD262158 WBY262158:WBZ262158 WLU262158:WLV262158 WVQ262158:WVR262158 C327694:D327694 JE327694:JF327694 TA327694:TB327694 ACW327694:ACX327694 AMS327694:AMT327694 AWO327694:AWP327694 BGK327694:BGL327694 BQG327694:BQH327694 CAC327694:CAD327694 CJY327694:CJZ327694 CTU327694:CTV327694 DDQ327694:DDR327694 DNM327694:DNN327694 DXI327694:DXJ327694 EHE327694:EHF327694 ERA327694:ERB327694 FAW327694:FAX327694 FKS327694:FKT327694 FUO327694:FUP327694 GEK327694:GEL327694 GOG327694:GOH327694 GYC327694:GYD327694 HHY327694:HHZ327694 HRU327694:HRV327694 IBQ327694:IBR327694 ILM327694:ILN327694 IVI327694:IVJ327694 JFE327694:JFF327694 JPA327694:JPB327694 JYW327694:JYX327694 KIS327694:KIT327694 KSO327694:KSP327694 LCK327694:LCL327694 LMG327694:LMH327694 LWC327694:LWD327694 MFY327694:MFZ327694 MPU327694:MPV327694 MZQ327694:MZR327694 NJM327694:NJN327694 NTI327694:NTJ327694 ODE327694:ODF327694 ONA327694:ONB327694 OWW327694:OWX327694 PGS327694:PGT327694 PQO327694:PQP327694 QAK327694:QAL327694 QKG327694:QKH327694 QUC327694:QUD327694 RDY327694:RDZ327694 RNU327694:RNV327694 RXQ327694:RXR327694 SHM327694:SHN327694 SRI327694:SRJ327694 TBE327694:TBF327694 TLA327694:TLB327694 TUW327694:TUX327694 UES327694:UET327694 UOO327694:UOP327694 UYK327694:UYL327694 VIG327694:VIH327694 VSC327694:VSD327694 WBY327694:WBZ327694 WLU327694:WLV327694 WVQ327694:WVR327694 C393230:D393230 JE393230:JF393230 TA393230:TB393230 ACW393230:ACX393230 AMS393230:AMT393230 AWO393230:AWP393230 BGK393230:BGL393230 BQG393230:BQH393230 CAC393230:CAD393230 CJY393230:CJZ393230 CTU393230:CTV393230 DDQ393230:DDR393230 DNM393230:DNN393230 DXI393230:DXJ393230 EHE393230:EHF393230 ERA393230:ERB393230 FAW393230:FAX393230 FKS393230:FKT393230 FUO393230:FUP393230 GEK393230:GEL393230 GOG393230:GOH393230 GYC393230:GYD393230 HHY393230:HHZ393230 HRU393230:HRV393230 IBQ393230:IBR393230 ILM393230:ILN393230 IVI393230:IVJ393230 JFE393230:JFF393230 JPA393230:JPB393230 JYW393230:JYX393230 KIS393230:KIT393230 KSO393230:KSP393230 LCK393230:LCL393230 LMG393230:LMH393230 LWC393230:LWD393230 MFY393230:MFZ393230 MPU393230:MPV393230 MZQ393230:MZR393230 NJM393230:NJN393230 NTI393230:NTJ393230 ODE393230:ODF393230 ONA393230:ONB393230 OWW393230:OWX393230 PGS393230:PGT393230 PQO393230:PQP393230 QAK393230:QAL393230 QKG393230:QKH393230 QUC393230:QUD393230 RDY393230:RDZ393230 RNU393230:RNV393230 RXQ393230:RXR393230 SHM393230:SHN393230 SRI393230:SRJ393230 TBE393230:TBF393230 TLA393230:TLB393230 TUW393230:TUX393230 UES393230:UET393230 UOO393230:UOP393230 UYK393230:UYL393230 VIG393230:VIH393230 VSC393230:VSD393230 WBY393230:WBZ393230 WLU393230:WLV393230 WVQ393230:WVR393230 C458766:D458766 JE458766:JF458766 TA458766:TB458766 ACW458766:ACX458766 AMS458766:AMT458766 AWO458766:AWP458766 BGK458766:BGL458766 BQG458766:BQH458766 CAC458766:CAD458766 CJY458766:CJZ458766 CTU458766:CTV458766 DDQ458766:DDR458766 DNM458766:DNN458766 DXI458766:DXJ458766 EHE458766:EHF458766 ERA458766:ERB458766 FAW458766:FAX458766 FKS458766:FKT458766 FUO458766:FUP458766 GEK458766:GEL458766 GOG458766:GOH458766 GYC458766:GYD458766 HHY458766:HHZ458766 HRU458766:HRV458766 IBQ458766:IBR458766 ILM458766:ILN458766 IVI458766:IVJ458766 JFE458766:JFF458766 JPA458766:JPB458766 JYW458766:JYX458766 KIS458766:KIT458766 KSO458766:KSP458766 LCK458766:LCL458766 LMG458766:LMH458766 LWC458766:LWD458766 MFY458766:MFZ458766 MPU458766:MPV458766 MZQ458766:MZR458766 NJM458766:NJN458766 NTI458766:NTJ458766 ODE458766:ODF458766 ONA458766:ONB458766 OWW458766:OWX458766 PGS458766:PGT458766 PQO458766:PQP458766 QAK458766:QAL458766 QKG458766:QKH458766 QUC458766:QUD458766 RDY458766:RDZ458766 RNU458766:RNV458766 RXQ458766:RXR458766 SHM458766:SHN458766 SRI458766:SRJ458766 TBE458766:TBF458766 TLA458766:TLB458766 TUW458766:TUX458766 UES458766:UET458766 UOO458766:UOP458766 UYK458766:UYL458766 VIG458766:VIH458766 VSC458766:VSD458766 WBY458766:WBZ458766 WLU458766:WLV458766 WVQ458766:WVR458766 C524302:D524302 JE524302:JF524302 TA524302:TB524302 ACW524302:ACX524302 AMS524302:AMT524302 AWO524302:AWP524302 BGK524302:BGL524302 BQG524302:BQH524302 CAC524302:CAD524302 CJY524302:CJZ524302 CTU524302:CTV524302 DDQ524302:DDR524302 DNM524302:DNN524302 DXI524302:DXJ524302 EHE524302:EHF524302 ERA524302:ERB524302 FAW524302:FAX524302 FKS524302:FKT524302 FUO524302:FUP524302 GEK524302:GEL524302 GOG524302:GOH524302 GYC524302:GYD524302 HHY524302:HHZ524302 HRU524302:HRV524302 IBQ524302:IBR524302 ILM524302:ILN524302 IVI524302:IVJ524302 JFE524302:JFF524302 JPA524302:JPB524302 JYW524302:JYX524302 KIS524302:KIT524302 KSO524302:KSP524302 LCK524302:LCL524302 LMG524302:LMH524302 LWC524302:LWD524302 MFY524302:MFZ524302 MPU524302:MPV524302 MZQ524302:MZR524302 NJM524302:NJN524302 NTI524302:NTJ524302 ODE524302:ODF524302 ONA524302:ONB524302 OWW524302:OWX524302 PGS524302:PGT524302 PQO524302:PQP524302 QAK524302:QAL524302 QKG524302:QKH524302 QUC524302:QUD524302 RDY524302:RDZ524302 RNU524302:RNV524302 RXQ524302:RXR524302 SHM524302:SHN524302 SRI524302:SRJ524302 TBE524302:TBF524302 TLA524302:TLB524302 TUW524302:TUX524302 UES524302:UET524302 UOO524302:UOP524302 UYK524302:UYL524302 VIG524302:VIH524302 VSC524302:VSD524302 WBY524302:WBZ524302 WLU524302:WLV524302 WVQ524302:WVR524302 C589838:D589838 JE589838:JF589838 TA589838:TB589838 ACW589838:ACX589838 AMS589838:AMT589838 AWO589838:AWP589838 BGK589838:BGL589838 BQG589838:BQH589838 CAC589838:CAD589838 CJY589838:CJZ589838 CTU589838:CTV589838 DDQ589838:DDR589838 DNM589838:DNN589838 DXI589838:DXJ589838 EHE589838:EHF589838 ERA589838:ERB589838 FAW589838:FAX589838 FKS589838:FKT589838 FUO589838:FUP589838 GEK589838:GEL589838 GOG589838:GOH589838 GYC589838:GYD589838 HHY589838:HHZ589838 HRU589838:HRV589838 IBQ589838:IBR589838 ILM589838:ILN589838 IVI589838:IVJ589838 JFE589838:JFF589838 JPA589838:JPB589838 JYW589838:JYX589838 KIS589838:KIT589838 KSO589838:KSP589838 LCK589838:LCL589838 LMG589838:LMH589838 LWC589838:LWD589838 MFY589838:MFZ589838 MPU589838:MPV589838 MZQ589838:MZR589838 NJM589838:NJN589838 NTI589838:NTJ589838 ODE589838:ODF589838 ONA589838:ONB589838 OWW589838:OWX589838 PGS589838:PGT589838 PQO589838:PQP589838 QAK589838:QAL589838 QKG589838:QKH589838 QUC589838:QUD589838 RDY589838:RDZ589838 RNU589838:RNV589838 RXQ589838:RXR589838 SHM589838:SHN589838 SRI589838:SRJ589838 TBE589838:TBF589838 TLA589838:TLB589838 TUW589838:TUX589838 UES589838:UET589838 UOO589838:UOP589838 UYK589838:UYL589838 VIG589838:VIH589838 VSC589838:VSD589838 WBY589838:WBZ589838 WLU589838:WLV589838 WVQ589838:WVR589838 C655374:D655374 JE655374:JF655374 TA655374:TB655374 ACW655374:ACX655374 AMS655374:AMT655374 AWO655374:AWP655374 BGK655374:BGL655374 BQG655374:BQH655374 CAC655374:CAD655374 CJY655374:CJZ655374 CTU655374:CTV655374 DDQ655374:DDR655374 DNM655374:DNN655374 DXI655374:DXJ655374 EHE655374:EHF655374 ERA655374:ERB655374 FAW655374:FAX655374 FKS655374:FKT655374 FUO655374:FUP655374 GEK655374:GEL655374 GOG655374:GOH655374 GYC655374:GYD655374 HHY655374:HHZ655374 HRU655374:HRV655374 IBQ655374:IBR655374 ILM655374:ILN655374 IVI655374:IVJ655374 JFE655374:JFF655374 JPA655374:JPB655374 JYW655374:JYX655374 KIS655374:KIT655374 KSO655374:KSP655374 LCK655374:LCL655374 LMG655374:LMH655374 LWC655374:LWD655374 MFY655374:MFZ655374 MPU655374:MPV655374 MZQ655374:MZR655374 NJM655374:NJN655374 NTI655374:NTJ655374 ODE655374:ODF655374 ONA655374:ONB655374 OWW655374:OWX655374 PGS655374:PGT655374 PQO655374:PQP655374 QAK655374:QAL655374 QKG655374:QKH655374 QUC655374:QUD655374 RDY655374:RDZ655374 RNU655374:RNV655374 RXQ655374:RXR655374 SHM655374:SHN655374 SRI655374:SRJ655374 TBE655374:TBF655374 TLA655374:TLB655374 TUW655374:TUX655374 UES655374:UET655374 UOO655374:UOP655374 UYK655374:UYL655374 VIG655374:VIH655374 VSC655374:VSD655374 WBY655374:WBZ655374 WLU655374:WLV655374 WVQ655374:WVR655374 C720910:D720910 JE720910:JF720910 TA720910:TB720910 ACW720910:ACX720910 AMS720910:AMT720910 AWO720910:AWP720910 BGK720910:BGL720910 BQG720910:BQH720910 CAC720910:CAD720910 CJY720910:CJZ720910 CTU720910:CTV720910 DDQ720910:DDR720910 DNM720910:DNN720910 DXI720910:DXJ720910 EHE720910:EHF720910 ERA720910:ERB720910 FAW720910:FAX720910 FKS720910:FKT720910 FUO720910:FUP720910 GEK720910:GEL720910 GOG720910:GOH720910 GYC720910:GYD720910 HHY720910:HHZ720910 HRU720910:HRV720910 IBQ720910:IBR720910 ILM720910:ILN720910 IVI720910:IVJ720910 JFE720910:JFF720910 JPA720910:JPB720910 JYW720910:JYX720910 KIS720910:KIT720910 KSO720910:KSP720910 LCK720910:LCL720910 LMG720910:LMH720910 LWC720910:LWD720910 MFY720910:MFZ720910 MPU720910:MPV720910 MZQ720910:MZR720910 NJM720910:NJN720910 NTI720910:NTJ720910 ODE720910:ODF720910 ONA720910:ONB720910 OWW720910:OWX720910 PGS720910:PGT720910 PQO720910:PQP720910 QAK720910:QAL720910 QKG720910:QKH720910 QUC720910:QUD720910 RDY720910:RDZ720910 RNU720910:RNV720910 RXQ720910:RXR720910 SHM720910:SHN720910 SRI720910:SRJ720910 TBE720910:TBF720910 TLA720910:TLB720910 TUW720910:TUX720910 UES720910:UET720910 UOO720910:UOP720910 UYK720910:UYL720910 VIG720910:VIH720910 VSC720910:VSD720910 WBY720910:WBZ720910 WLU720910:WLV720910 WVQ720910:WVR720910 C786446:D786446 JE786446:JF786446 TA786446:TB786446 ACW786446:ACX786446 AMS786446:AMT786446 AWO786446:AWP786446 BGK786446:BGL786446 BQG786446:BQH786446 CAC786446:CAD786446 CJY786446:CJZ786446 CTU786446:CTV786446 DDQ786446:DDR786446 DNM786446:DNN786446 DXI786446:DXJ786446 EHE786446:EHF786446 ERA786446:ERB786446 FAW786446:FAX786446 FKS786446:FKT786446 FUO786446:FUP786446 GEK786446:GEL786446 GOG786446:GOH786446 GYC786446:GYD786446 HHY786446:HHZ786446 HRU786446:HRV786446 IBQ786446:IBR786446 ILM786446:ILN786446 IVI786446:IVJ786446 JFE786446:JFF786446 JPA786446:JPB786446 JYW786446:JYX786446 KIS786446:KIT786446 KSO786446:KSP786446 LCK786446:LCL786446 LMG786446:LMH786446 LWC786446:LWD786446 MFY786446:MFZ786446 MPU786446:MPV786446 MZQ786446:MZR786446 NJM786446:NJN786446 NTI786446:NTJ786446 ODE786446:ODF786446 ONA786446:ONB786446 OWW786446:OWX786446 PGS786446:PGT786446 PQO786446:PQP786446 QAK786446:QAL786446 QKG786446:QKH786446 QUC786446:QUD786446 RDY786446:RDZ786446 RNU786446:RNV786446 RXQ786446:RXR786446 SHM786446:SHN786446 SRI786446:SRJ786446 TBE786446:TBF786446 TLA786446:TLB786446 TUW786446:TUX786446 UES786446:UET786446 UOO786446:UOP786446 UYK786446:UYL786446 VIG786446:VIH786446 VSC786446:VSD786446 WBY786446:WBZ786446 WLU786446:WLV786446 WVQ786446:WVR786446 C851982:D851982 JE851982:JF851982 TA851982:TB851982 ACW851982:ACX851982 AMS851982:AMT851982 AWO851982:AWP851982 BGK851982:BGL851982 BQG851982:BQH851982 CAC851982:CAD851982 CJY851982:CJZ851982 CTU851982:CTV851982 DDQ851982:DDR851982 DNM851982:DNN851982 DXI851982:DXJ851982 EHE851982:EHF851982 ERA851982:ERB851982 FAW851982:FAX851982 FKS851982:FKT851982 FUO851982:FUP851982 GEK851982:GEL851982 GOG851982:GOH851982 GYC851982:GYD851982 HHY851982:HHZ851982 HRU851982:HRV851982 IBQ851982:IBR851982 ILM851982:ILN851982 IVI851982:IVJ851982 JFE851982:JFF851982 JPA851982:JPB851982 JYW851982:JYX851982 KIS851982:KIT851982 KSO851982:KSP851982 LCK851982:LCL851982 LMG851982:LMH851982 LWC851982:LWD851982 MFY851982:MFZ851982 MPU851982:MPV851982 MZQ851982:MZR851982 NJM851982:NJN851982 NTI851982:NTJ851982 ODE851982:ODF851982 ONA851982:ONB851982 OWW851982:OWX851982 PGS851982:PGT851982 PQO851982:PQP851982 QAK851982:QAL851982 QKG851982:QKH851982 QUC851982:QUD851982 RDY851982:RDZ851982 RNU851982:RNV851982 RXQ851982:RXR851982 SHM851982:SHN851982 SRI851982:SRJ851982 TBE851982:TBF851982 TLA851982:TLB851982 TUW851982:TUX851982 UES851982:UET851982 UOO851982:UOP851982 UYK851982:UYL851982 VIG851982:VIH851982 VSC851982:VSD851982 WBY851982:WBZ851982 WLU851982:WLV851982 WVQ851982:WVR851982 C917518:D917518 JE917518:JF917518 TA917518:TB917518 ACW917518:ACX917518 AMS917518:AMT917518 AWO917518:AWP917518 BGK917518:BGL917518 BQG917518:BQH917518 CAC917518:CAD917518 CJY917518:CJZ917518 CTU917518:CTV917518 DDQ917518:DDR917518 DNM917518:DNN917518 DXI917518:DXJ917518 EHE917518:EHF917518 ERA917518:ERB917518 FAW917518:FAX917518 FKS917518:FKT917518 FUO917518:FUP917518 GEK917518:GEL917518 GOG917518:GOH917518 GYC917518:GYD917518 HHY917518:HHZ917518 HRU917518:HRV917518 IBQ917518:IBR917518 ILM917518:ILN917518 IVI917518:IVJ917518 JFE917518:JFF917518 JPA917518:JPB917518 JYW917518:JYX917518 KIS917518:KIT917518 KSO917518:KSP917518 LCK917518:LCL917518 LMG917518:LMH917518 LWC917518:LWD917518 MFY917518:MFZ917518 MPU917518:MPV917518 MZQ917518:MZR917518 NJM917518:NJN917518 NTI917518:NTJ917518 ODE917518:ODF917518 ONA917518:ONB917518 OWW917518:OWX917518 PGS917518:PGT917518 PQO917518:PQP917518 QAK917518:QAL917518 QKG917518:QKH917518 QUC917518:QUD917518 RDY917518:RDZ917518 RNU917518:RNV917518 RXQ917518:RXR917518 SHM917518:SHN917518 SRI917518:SRJ917518 TBE917518:TBF917518 TLA917518:TLB917518 TUW917518:TUX917518 UES917518:UET917518 UOO917518:UOP917518 UYK917518:UYL917518 VIG917518:VIH917518 VSC917518:VSD917518 WBY917518:WBZ917518 WLU917518:WLV917518 WVQ917518:WVR917518 C983054:D983054 JE983054:JF983054 TA983054:TB983054 ACW983054:ACX983054 AMS983054:AMT983054 AWO983054:AWP983054 BGK983054:BGL983054 BQG983054:BQH983054 CAC983054:CAD983054 CJY983054:CJZ983054 CTU983054:CTV983054 DDQ983054:DDR983054 DNM983054:DNN983054 DXI983054:DXJ983054 EHE983054:EHF983054 ERA983054:ERB983054 FAW983054:FAX983054 FKS983054:FKT983054 FUO983054:FUP983054 GEK983054:GEL983054 GOG983054:GOH983054 GYC983054:GYD983054 HHY983054:HHZ983054 HRU983054:HRV983054 IBQ983054:IBR983054 ILM983054:ILN983054 IVI983054:IVJ983054 JFE983054:JFF983054 JPA983054:JPB983054 JYW983054:JYX983054 KIS983054:KIT983054 KSO983054:KSP983054 LCK983054:LCL983054 LMG983054:LMH983054 LWC983054:LWD983054 MFY983054:MFZ983054 MPU983054:MPV983054 MZQ983054:MZR983054 NJM983054:NJN983054 NTI983054:NTJ983054 ODE983054:ODF983054 ONA983054:ONB983054 OWW983054:OWX983054 PGS983054:PGT983054 PQO983054:PQP983054 QAK983054:QAL983054 QKG983054:QKH983054 QUC983054:QUD983054 RDY983054:RDZ983054 RNU983054:RNV983054 RXQ983054:RXR983054 SHM983054:SHN983054 SRI983054:SRJ983054 TBE983054:TBF983054 TLA983054:TLB983054 TUW983054:TUX983054 UES983054:UET983054 UOO983054:UOP983054 UYK983054:UYL983054 VIG983054:VIH983054 VSC983054:VSD983054 WBY983054:WBZ983054 WLU983054:WLV983054" xr:uid="{3C88748C-F0C3-44F1-B687-78D3332B6AA4}">
      <formula1>派遣元リスト</formula1>
    </dataValidation>
    <dataValidation type="whole" showInputMessage="1" showErrorMessage="1" sqref="C21" xr:uid="{6EC0D98D-4894-4EA7-AA43-1FC84672A939}">
      <formula1>0</formula1>
      <formula2>59</formula2>
    </dataValidation>
    <dataValidation type="whole" showInputMessage="1" showErrorMessage="1" sqref="C20" xr:uid="{C849534C-01A8-4D7B-B392-1F2178A8C871}">
      <formula1>0</formula1>
      <formula2>8</formula2>
    </dataValidation>
    <dataValidation type="list" allowBlank="1" showInputMessage="1" showErrorMessage="1" sqref="C26" xr:uid="{B04D4521-CEAC-4B77-A50D-BE25CFF235F7}">
      <formula1>"土,日"</formula1>
    </dataValidation>
    <dataValidation type="list" allowBlank="1" showInputMessage="1" showErrorMessage="1" sqref="C30" xr:uid="{989699A3-5A31-4AF9-A06E-65195DA2931C}">
      <formula1>"切り捨て,切り上げ"</formula1>
    </dataValidation>
    <dataValidation type="list" allowBlank="1" showInputMessage="1" showErrorMessage="1" sqref="C31" xr:uid="{4CAF0D5E-3039-4626-8FAA-AC611C3CDE96}">
      <formula1>"日ごと,月ごと"</formula1>
    </dataValidation>
    <dataValidation type="whole" allowBlank="1" showInputMessage="1" showErrorMessage="1" sqref="C29" xr:uid="{61853365-BBFC-4280-9E53-81BC454F115F}">
      <formula1>1</formula1>
      <formula2>60</formula2>
    </dataValidation>
    <dataValidation type="whole" imeMode="off" allowBlank="1" showInputMessage="1" showErrorMessage="1" sqref="C8:D8" xr:uid="{66DDC2CC-6C41-4C71-9B8F-D95A4AF91FA0}">
      <formula1>1</formula1>
      <formula2>12</formula2>
    </dataValidation>
    <dataValidation type="list" allowBlank="1" showInputMessage="1" showErrorMessage="1" sqref="Z33:AA63" xr:uid="{C8E6AD43-1844-4C75-9CF2-813C9F5921A3}">
      <formula1>",〇"</formula1>
    </dataValidation>
    <dataValidation type="list" allowBlank="1" showInputMessage="1" showErrorMessage="1" sqref="C35" xr:uid="{436BE4F0-BBC9-4A58-A497-1D7F51837C44}">
      <formula1>"法定外休日,所定出勤日"</formula1>
    </dataValidation>
  </dataValidations>
  <printOptions horizontalCentered="1"/>
  <pageMargins left="0.51181102362204722" right="0.35433070866141736" top="0.59055118110236227" bottom="0.59055118110236227" header="0.51181102362204722" footer="0.27559055118110237"/>
  <pageSetup paperSize="9" scale="86" orientation="portrait" r:id="rId1"/>
  <headerFooter alignWithMargins="0">
    <oddHeader>&amp;C&amp;"Calibri"&amp;10&amp;KFF0000 CONFIDENTIAL&amp;1#_x000D_</oddHeader>
    <oddFooter xml:space="preserve">&amp;R&amp;9法務-20250619&amp;11
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BFB580A5-B53E-4D37-A563-7078E967476F}">
            <xm:f>OR(引用元!$G2=引用元!$S$1:$S$25)</xm:f>
            <x14:dxf>
              <font>
                <b/>
                <i val="0"/>
                <color auto="1"/>
              </font>
              <fill>
                <patternFill>
                  <bgColor rgb="FFFFE59B"/>
                </patternFill>
              </fill>
            </x14:dxf>
          </x14:cfRule>
          <xm:sqref>H33:J63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EE93369-EB38-48F9-ADE4-E12C039B1BC3}">
          <x14:formula1>
            <xm:f>引用元!$A$2:$A$7</xm:f>
          </x14:formula1>
          <xm:sqref>C9:D9</xm:sqref>
        </x14:dataValidation>
        <x14:dataValidation type="list" allowBlank="1" showInputMessage="1" showErrorMessage="1" xr:uid="{C34A84B7-A3EF-44C3-8D76-B741DEABFA30}">
          <x14:formula1>
            <xm:f>引用元!$K$2:$K$51</xm:f>
          </x14:formula1>
          <xm:sqref>C15:D15</xm:sqref>
        </x14:dataValidation>
        <x14:dataValidation type="list" allowBlank="1" showInputMessage="1" showErrorMessage="1" xr:uid="{C13BE305-13E3-4DF3-9611-A5AD817F3867}">
          <x14:formula1>
            <xm:f>派遣元事業所リスト!$A$2:$A$49</xm:f>
          </x14:formula1>
          <xm:sqref>C12:D12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A78F-46D1-4349-BD39-895331B01D12}">
  <sheetPr codeName="Sheet3"/>
  <dimension ref="A1:CC4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9" defaultRowHeight="13.5" x14ac:dyDescent="0.15"/>
  <cols>
    <col min="1" max="1" width="10.125" style="30" customWidth="1"/>
    <col min="2" max="2" width="30.75" style="30" customWidth="1"/>
    <col min="3" max="3" width="10.625" style="30" customWidth="1"/>
    <col min="4" max="5" width="9.25" style="30" customWidth="1"/>
    <col min="6" max="6" width="51.625" style="30" bestFit="1" customWidth="1"/>
    <col min="7" max="7" width="33.25" style="30" bestFit="1" customWidth="1"/>
    <col min="8" max="8" width="13.125" style="30" bestFit="1" customWidth="1"/>
    <col min="9" max="9" width="14.625" style="30" customWidth="1"/>
    <col min="10" max="27" width="9.125" style="30" customWidth="1"/>
    <col min="28" max="16384" width="9" style="30"/>
  </cols>
  <sheetData>
    <row r="1" spans="1:81" x14ac:dyDescent="0.15">
      <c r="A1" s="30" t="s">
        <v>66</v>
      </c>
      <c r="B1" s="30" t="s">
        <v>67</v>
      </c>
      <c r="C1" s="30" t="s">
        <v>469</v>
      </c>
      <c r="D1" s="30" t="s">
        <v>470</v>
      </c>
      <c r="E1" s="30" t="s">
        <v>68</v>
      </c>
      <c r="F1" s="30" t="s">
        <v>69</v>
      </c>
      <c r="G1" s="30" t="s">
        <v>70</v>
      </c>
      <c r="H1" s="30" t="s">
        <v>71</v>
      </c>
      <c r="I1" s="30" t="s">
        <v>72</v>
      </c>
      <c r="J1" s="30" t="s">
        <v>73</v>
      </c>
      <c r="K1" s="30" t="s">
        <v>74</v>
      </c>
      <c r="L1" s="30" t="s">
        <v>73</v>
      </c>
      <c r="M1" s="30" t="s">
        <v>74</v>
      </c>
      <c r="N1" s="30" t="s">
        <v>75</v>
      </c>
      <c r="O1" s="30" t="s">
        <v>76</v>
      </c>
      <c r="P1" s="30" t="s">
        <v>77</v>
      </c>
      <c r="Q1" s="30" t="s">
        <v>78</v>
      </c>
      <c r="R1" s="30" t="s">
        <v>79</v>
      </c>
      <c r="S1" s="30" t="s">
        <v>80</v>
      </c>
      <c r="T1" s="30" t="s">
        <v>81</v>
      </c>
      <c r="U1" s="30" t="s">
        <v>82</v>
      </c>
      <c r="V1" s="30" t="s">
        <v>83</v>
      </c>
      <c r="W1" s="30" t="s">
        <v>84</v>
      </c>
      <c r="X1" s="30" t="s">
        <v>85</v>
      </c>
      <c r="Y1" s="30" t="s">
        <v>86</v>
      </c>
      <c r="Z1" s="30" t="s">
        <v>87</v>
      </c>
      <c r="AA1" s="30" t="s">
        <v>88</v>
      </c>
      <c r="AB1" s="30" t="s">
        <v>89</v>
      </c>
      <c r="AC1" s="30" t="s">
        <v>90</v>
      </c>
      <c r="AD1" s="30" t="s">
        <v>91</v>
      </c>
      <c r="AE1" s="30" t="s">
        <v>92</v>
      </c>
      <c r="AF1" s="30" t="s">
        <v>93</v>
      </c>
      <c r="AG1" s="30" t="s">
        <v>94</v>
      </c>
      <c r="AH1" s="30" t="s">
        <v>95</v>
      </c>
      <c r="AI1" s="30" t="s">
        <v>96</v>
      </c>
      <c r="AJ1" s="30" t="s">
        <v>97</v>
      </c>
      <c r="AK1" s="30" t="s">
        <v>98</v>
      </c>
      <c r="AL1" s="30" t="s">
        <v>99</v>
      </c>
      <c r="AM1" s="30" t="s">
        <v>100</v>
      </c>
      <c r="AN1" s="30" t="s">
        <v>101</v>
      </c>
      <c r="AO1" s="30" t="s">
        <v>102</v>
      </c>
      <c r="AP1" s="30" t="s">
        <v>103</v>
      </c>
      <c r="AQ1" s="30" t="s">
        <v>104</v>
      </c>
      <c r="AR1" s="30" t="s">
        <v>105</v>
      </c>
      <c r="AS1" s="30" t="s">
        <v>106</v>
      </c>
      <c r="AT1" s="30" t="s">
        <v>107</v>
      </c>
      <c r="AU1" s="30" t="s">
        <v>108</v>
      </c>
      <c r="AV1" s="30" t="s">
        <v>109</v>
      </c>
      <c r="AW1" s="30" t="s">
        <v>110</v>
      </c>
      <c r="AX1" s="30" t="s">
        <v>111</v>
      </c>
      <c r="AY1" s="30" t="s">
        <v>112</v>
      </c>
      <c r="AZ1" s="30" t="s">
        <v>113</v>
      </c>
      <c r="BA1" s="30" t="s">
        <v>114</v>
      </c>
      <c r="BB1" s="30" t="s">
        <v>115</v>
      </c>
      <c r="BC1" s="30" t="s">
        <v>116</v>
      </c>
      <c r="BD1" s="30" t="s">
        <v>117</v>
      </c>
      <c r="BE1" s="30" t="s">
        <v>118</v>
      </c>
      <c r="BF1" s="30" t="s">
        <v>119</v>
      </c>
      <c r="BG1" s="30" t="s">
        <v>120</v>
      </c>
      <c r="BH1" s="30" t="s">
        <v>121</v>
      </c>
      <c r="BI1" s="30" t="s">
        <v>122</v>
      </c>
      <c r="BJ1" s="30" t="s">
        <v>123</v>
      </c>
      <c r="BK1" s="30" t="s">
        <v>124</v>
      </c>
      <c r="BL1" s="30" t="s">
        <v>125</v>
      </c>
      <c r="BM1" s="30" t="s">
        <v>126</v>
      </c>
      <c r="BN1" s="30" t="s">
        <v>273</v>
      </c>
      <c r="BO1" s="30" t="s">
        <v>274</v>
      </c>
      <c r="BP1" s="30" t="s">
        <v>275</v>
      </c>
      <c r="BQ1" s="30" t="s">
        <v>276</v>
      </c>
      <c r="BR1" s="30" t="s">
        <v>277</v>
      </c>
      <c r="BS1" s="30" t="s">
        <v>278</v>
      </c>
      <c r="BT1" s="30" t="s">
        <v>279</v>
      </c>
      <c r="BU1" s="30" t="s">
        <v>280</v>
      </c>
      <c r="BV1" s="30" t="s">
        <v>281</v>
      </c>
      <c r="BW1" s="30" t="s">
        <v>282</v>
      </c>
      <c r="BX1" s="30" t="s">
        <v>471</v>
      </c>
      <c r="BY1" s="30" t="s">
        <v>472</v>
      </c>
      <c r="BZ1" s="30" t="s">
        <v>473</v>
      </c>
      <c r="CA1" s="30" t="s">
        <v>474</v>
      </c>
      <c r="CB1" s="30" t="s">
        <v>475</v>
      </c>
      <c r="CC1" s="30" t="s">
        <v>476</v>
      </c>
    </row>
    <row r="2" spans="1:81" x14ac:dyDescent="0.15">
      <c r="A2" s="31" t="s">
        <v>127</v>
      </c>
      <c r="B2" s="30" t="s">
        <v>521</v>
      </c>
      <c r="C2" s="30">
        <v>1</v>
      </c>
      <c r="D2" s="30">
        <v>6</v>
      </c>
      <c r="E2" s="30" t="s">
        <v>283</v>
      </c>
      <c r="F2" s="30" t="s">
        <v>284</v>
      </c>
      <c r="G2" s="30" t="s">
        <v>285</v>
      </c>
      <c r="H2" s="30" t="s">
        <v>286</v>
      </c>
      <c r="I2" s="30" t="s">
        <v>128</v>
      </c>
      <c r="J2" s="158" t="s">
        <v>608</v>
      </c>
      <c r="K2" s="158" t="s">
        <v>609</v>
      </c>
      <c r="L2" s="158" t="s">
        <v>610</v>
      </c>
      <c r="M2" s="158" t="s">
        <v>611</v>
      </c>
      <c r="N2" s="158" t="s">
        <v>612</v>
      </c>
    </row>
    <row r="3" spans="1:81" x14ac:dyDescent="0.15">
      <c r="A3" s="31" t="s">
        <v>129</v>
      </c>
      <c r="B3" s="30" t="s">
        <v>522</v>
      </c>
      <c r="C3" s="30">
        <v>2</v>
      </c>
      <c r="D3" s="30">
        <v>8</v>
      </c>
      <c r="E3" s="30" t="s">
        <v>287</v>
      </c>
      <c r="F3" s="30" t="s">
        <v>288</v>
      </c>
      <c r="G3" s="30" t="s">
        <v>289</v>
      </c>
      <c r="H3" s="30" t="s">
        <v>130</v>
      </c>
      <c r="I3" s="30" t="s">
        <v>131</v>
      </c>
      <c r="J3" s="158" t="s">
        <v>625</v>
      </c>
      <c r="K3" s="158" t="s">
        <v>622</v>
      </c>
      <c r="L3" s="158" t="s">
        <v>132</v>
      </c>
      <c r="M3" s="158" t="s">
        <v>623</v>
      </c>
      <c r="N3" s="158" t="s">
        <v>624</v>
      </c>
    </row>
    <row r="4" spans="1:81" x14ac:dyDescent="0.15">
      <c r="A4" s="31" t="s">
        <v>133</v>
      </c>
      <c r="B4" s="30" t="s">
        <v>523</v>
      </c>
      <c r="C4" s="30">
        <v>3</v>
      </c>
      <c r="D4" s="30">
        <v>46</v>
      </c>
      <c r="E4" s="30" t="s">
        <v>290</v>
      </c>
      <c r="F4" s="30" t="s">
        <v>291</v>
      </c>
      <c r="G4" s="30" t="s">
        <v>292</v>
      </c>
      <c r="H4" s="30" t="s">
        <v>293</v>
      </c>
      <c r="I4" s="30" t="s">
        <v>134</v>
      </c>
      <c r="J4" s="158" t="s">
        <v>809</v>
      </c>
      <c r="K4" s="158" t="s">
        <v>810</v>
      </c>
    </row>
    <row r="5" spans="1:81" x14ac:dyDescent="0.15">
      <c r="A5" s="31" t="s">
        <v>135</v>
      </c>
      <c r="B5" s="30" t="s">
        <v>524</v>
      </c>
      <c r="C5" s="30">
        <v>4</v>
      </c>
      <c r="D5" s="30">
        <v>29</v>
      </c>
      <c r="E5" s="30" t="s">
        <v>294</v>
      </c>
      <c r="F5" s="30" t="s">
        <v>295</v>
      </c>
      <c r="G5" s="30" t="s">
        <v>296</v>
      </c>
      <c r="H5" s="30" t="s">
        <v>297</v>
      </c>
      <c r="I5" s="30" t="s">
        <v>136</v>
      </c>
      <c r="J5" s="158" t="s">
        <v>767</v>
      </c>
      <c r="K5" s="158" t="s">
        <v>768</v>
      </c>
    </row>
    <row r="6" spans="1:81" x14ac:dyDescent="0.15">
      <c r="A6" s="31" t="s">
        <v>137</v>
      </c>
      <c r="B6" s="30" t="s">
        <v>525</v>
      </c>
      <c r="C6" s="30">
        <v>5</v>
      </c>
      <c r="D6" s="30">
        <v>4</v>
      </c>
      <c r="E6" s="30" t="s">
        <v>298</v>
      </c>
      <c r="F6" s="30" t="s">
        <v>299</v>
      </c>
      <c r="G6" s="30" t="s">
        <v>300</v>
      </c>
      <c r="H6" s="30" t="s">
        <v>301</v>
      </c>
      <c r="I6" s="30" t="s">
        <v>138</v>
      </c>
      <c r="J6" s="158" t="s">
        <v>518</v>
      </c>
      <c r="K6" s="158" t="s">
        <v>519</v>
      </c>
      <c r="L6" s="158" t="s">
        <v>603</v>
      </c>
      <c r="M6" s="158" t="s">
        <v>604</v>
      </c>
    </row>
    <row r="7" spans="1:81" x14ac:dyDescent="0.15">
      <c r="A7" s="31" t="s">
        <v>139</v>
      </c>
      <c r="B7" s="30" t="s">
        <v>526</v>
      </c>
      <c r="C7" s="30">
        <v>6</v>
      </c>
      <c r="D7" s="30">
        <v>17</v>
      </c>
      <c r="E7" s="30" t="s">
        <v>302</v>
      </c>
      <c r="F7" s="30" t="s">
        <v>303</v>
      </c>
      <c r="G7" s="30" t="s">
        <v>304</v>
      </c>
      <c r="H7" s="30" t="s">
        <v>305</v>
      </c>
      <c r="I7" s="30" t="s">
        <v>140</v>
      </c>
      <c r="J7" s="160" t="s">
        <v>668</v>
      </c>
      <c r="K7" s="158" t="s">
        <v>669</v>
      </c>
      <c r="L7" s="158" t="s">
        <v>670</v>
      </c>
      <c r="M7" s="158" t="s">
        <v>671</v>
      </c>
    </row>
    <row r="8" spans="1:81" x14ac:dyDescent="0.15">
      <c r="A8" s="31" t="s">
        <v>141</v>
      </c>
      <c r="B8" s="30" t="s">
        <v>527</v>
      </c>
      <c r="C8" s="30">
        <v>7</v>
      </c>
      <c r="D8" s="30">
        <v>32</v>
      </c>
      <c r="E8" s="30" t="s">
        <v>306</v>
      </c>
      <c r="F8" s="30" t="s">
        <v>307</v>
      </c>
      <c r="G8" s="30" t="s">
        <v>308</v>
      </c>
      <c r="H8" s="30" t="s">
        <v>309</v>
      </c>
      <c r="I8" s="30" t="s">
        <v>142</v>
      </c>
      <c r="J8" s="30" t="s">
        <v>772</v>
      </c>
    </row>
    <row r="9" spans="1:81" x14ac:dyDescent="0.15">
      <c r="A9" s="31" t="s">
        <v>143</v>
      </c>
      <c r="B9" s="30" t="s">
        <v>528</v>
      </c>
      <c r="C9" s="30">
        <v>8</v>
      </c>
      <c r="D9" s="30">
        <v>30</v>
      </c>
      <c r="E9" s="30" t="s">
        <v>310</v>
      </c>
      <c r="F9" s="30" t="s">
        <v>311</v>
      </c>
      <c r="G9" s="30" t="s">
        <v>312</v>
      </c>
      <c r="H9" s="30" t="s">
        <v>313</v>
      </c>
      <c r="I9" s="30" t="s">
        <v>144</v>
      </c>
      <c r="J9" s="158" t="s">
        <v>769</v>
      </c>
      <c r="K9" s="158" t="s">
        <v>770</v>
      </c>
    </row>
    <row r="10" spans="1:81" x14ac:dyDescent="0.15">
      <c r="A10" s="31" t="s">
        <v>145</v>
      </c>
      <c r="B10" s="30" t="s">
        <v>529</v>
      </c>
      <c r="C10" s="30">
        <v>9</v>
      </c>
      <c r="D10" s="30">
        <v>38</v>
      </c>
      <c r="E10" s="30" t="s">
        <v>314</v>
      </c>
      <c r="F10" s="30" t="s">
        <v>315</v>
      </c>
      <c r="G10" s="30" t="s">
        <v>316</v>
      </c>
      <c r="H10" s="30" t="s">
        <v>317</v>
      </c>
      <c r="I10" s="30" t="s">
        <v>146</v>
      </c>
      <c r="J10" s="158" t="s">
        <v>785</v>
      </c>
      <c r="K10" s="158" t="s">
        <v>786</v>
      </c>
    </row>
    <row r="11" spans="1:81" x14ac:dyDescent="0.15">
      <c r="A11" s="31" t="s">
        <v>147</v>
      </c>
      <c r="B11" s="30" t="s">
        <v>530</v>
      </c>
      <c r="C11" s="30">
        <v>10</v>
      </c>
      <c r="D11" s="30">
        <v>22</v>
      </c>
      <c r="E11" s="30" t="s">
        <v>318</v>
      </c>
      <c r="F11" s="30" t="s">
        <v>319</v>
      </c>
      <c r="G11" s="30" t="s">
        <v>320</v>
      </c>
      <c r="H11" s="30" t="s">
        <v>321</v>
      </c>
      <c r="I11" s="30" t="s">
        <v>148</v>
      </c>
      <c r="J11" s="158" t="s">
        <v>743</v>
      </c>
      <c r="K11" s="158" t="s">
        <v>744</v>
      </c>
    </row>
    <row r="12" spans="1:81" x14ac:dyDescent="0.15">
      <c r="A12" s="31" t="s">
        <v>149</v>
      </c>
      <c r="B12" s="30" t="s">
        <v>531</v>
      </c>
      <c r="C12" s="30">
        <v>11</v>
      </c>
      <c r="D12" s="30">
        <v>39</v>
      </c>
      <c r="E12" s="30" t="s">
        <v>322</v>
      </c>
      <c r="F12" s="30" t="s">
        <v>323</v>
      </c>
      <c r="G12" s="30" t="s">
        <v>324</v>
      </c>
      <c r="H12" s="30" t="s">
        <v>325</v>
      </c>
      <c r="I12" s="30" t="s">
        <v>150</v>
      </c>
      <c r="J12" s="158" t="s">
        <v>787</v>
      </c>
      <c r="K12" s="158" t="s">
        <v>788</v>
      </c>
    </row>
    <row r="13" spans="1:81" x14ac:dyDescent="0.15">
      <c r="A13" s="31" t="s">
        <v>151</v>
      </c>
      <c r="B13" s="30" t="s">
        <v>532</v>
      </c>
      <c r="C13" s="30">
        <v>12</v>
      </c>
      <c r="D13" s="30">
        <v>5</v>
      </c>
      <c r="E13" s="30" t="s">
        <v>152</v>
      </c>
      <c r="F13" s="30" t="s">
        <v>326</v>
      </c>
      <c r="G13" s="30" t="s">
        <v>327</v>
      </c>
      <c r="H13" s="30" t="s">
        <v>153</v>
      </c>
      <c r="I13" s="30" t="s">
        <v>154</v>
      </c>
      <c r="J13" s="158" t="s">
        <v>605</v>
      </c>
      <c r="K13" s="158" t="s">
        <v>606</v>
      </c>
      <c r="L13" s="158" t="s">
        <v>513</v>
      </c>
      <c r="M13" s="158" t="s">
        <v>607</v>
      </c>
    </row>
    <row r="14" spans="1:81" s="33" customFormat="1" x14ac:dyDescent="0.15">
      <c r="A14" s="32" t="s">
        <v>155</v>
      </c>
      <c r="B14" s="33" t="s">
        <v>533</v>
      </c>
      <c r="C14" s="33">
        <v>13</v>
      </c>
      <c r="D14" s="33">
        <v>1</v>
      </c>
      <c r="E14" s="33" t="s">
        <v>156</v>
      </c>
      <c r="F14" s="34" t="s">
        <v>157</v>
      </c>
      <c r="G14" s="34" t="s">
        <v>328</v>
      </c>
      <c r="H14" s="33" t="s">
        <v>329</v>
      </c>
      <c r="I14" s="33" t="s">
        <v>158</v>
      </c>
      <c r="J14" s="158" t="s">
        <v>570</v>
      </c>
      <c r="K14" s="158" t="s">
        <v>159</v>
      </c>
      <c r="L14" s="158" t="s">
        <v>571</v>
      </c>
      <c r="M14" s="158" t="s">
        <v>572</v>
      </c>
      <c r="N14" s="158" t="s">
        <v>573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spans="1:81" x14ac:dyDescent="0.15">
      <c r="A15" s="31" t="s">
        <v>13</v>
      </c>
      <c r="B15" s="30" t="s">
        <v>534</v>
      </c>
      <c r="C15" s="30">
        <v>14</v>
      </c>
      <c r="D15" s="30">
        <v>19</v>
      </c>
      <c r="E15" s="30" t="s">
        <v>330</v>
      </c>
      <c r="F15" s="30" t="s">
        <v>331</v>
      </c>
      <c r="G15" s="30" t="s">
        <v>332</v>
      </c>
      <c r="H15" s="30" t="s">
        <v>333</v>
      </c>
      <c r="J15" s="158" t="s">
        <v>682</v>
      </c>
      <c r="K15" s="158" t="s">
        <v>683</v>
      </c>
      <c r="L15" s="158" t="s">
        <v>684</v>
      </c>
      <c r="M15" s="158" t="s">
        <v>685</v>
      </c>
      <c r="N15" s="158" t="s">
        <v>686</v>
      </c>
      <c r="O15" s="158" t="s">
        <v>687</v>
      </c>
      <c r="P15" s="158" t="s">
        <v>688</v>
      </c>
      <c r="Q15" s="158" t="s">
        <v>160</v>
      </c>
      <c r="R15" s="158" t="s">
        <v>161</v>
      </c>
      <c r="S15" s="158" t="s">
        <v>729</v>
      </c>
      <c r="T15" s="158" t="s">
        <v>689</v>
      </c>
      <c r="U15" s="158" t="s">
        <v>690</v>
      </c>
      <c r="V15" s="158" t="s">
        <v>691</v>
      </c>
      <c r="W15" s="158" t="s">
        <v>692</v>
      </c>
      <c r="X15" s="158" t="s">
        <v>693</v>
      </c>
      <c r="Y15" s="158" t="s">
        <v>694</v>
      </c>
      <c r="Z15" s="158" t="s">
        <v>695</v>
      </c>
      <c r="AA15" s="158" t="s">
        <v>696</v>
      </c>
      <c r="AB15" s="158" t="s">
        <v>697</v>
      </c>
      <c r="AC15" s="158" t="s">
        <v>698</v>
      </c>
      <c r="AD15" s="158" t="s">
        <v>699</v>
      </c>
      <c r="AE15" s="158" t="s">
        <v>700</v>
      </c>
      <c r="AF15" s="158" t="s">
        <v>701</v>
      </c>
      <c r="AG15" s="158" t="s">
        <v>702</v>
      </c>
      <c r="AH15" s="158" t="s">
        <v>703</v>
      </c>
      <c r="AI15" s="158" t="s">
        <v>704</v>
      </c>
      <c r="AJ15" s="158" t="s">
        <v>162</v>
      </c>
      <c r="AK15" s="158" t="s">
        <v>163</v>
      </c>
      <c r="AL15" s="158" t="s">
        <v>705</v>
      </c>
      <c r="AM15" s="158" t="s">
        <v>706</v>
      </c>
      <c r="AN15" s="158" t="s">
        <v>707</v>
      </c>
      <c r="AO15" s="158" t="s">
        <v>708</v>
      </c>
      <c r="AP15" s="158" t="s">
        <v>709</v>
      </c>
      <c r="AQ15" s="158" t="s">
        <v>710</v>
      </c>
      <c r="AR15" s="158" t="s">
        <v>711</v>
      </c>
      <c r="AS15" s="158" t="s">
        <v>712</v>
      </c>
      <c r="AT15" s="158" t="s">
        <v>713</v>
      </c>
      <c r="AU15" s="158" t="s">
        <v>334</v>
      </c>
      <c r="AV15" s="158" t="s">
        <v>335</v>
      </c>
      <c r="AW15" s="158" t="s">
        <v>336</v>
      </c>
      <c r="AX15" s="158" t="s">
        <v>337</v>
      </c>
      <c r="AY15" s="158" t="s">
        <v>477</v>
      </c>
      <c r="AZ15" s="158" t="s">
        <v>478</v>
      </c>
      <c r="BA15" s="158" t="s">
        <v>479</v>
      </c>
      <c r="BB15" s="158" t="s">
        <v>480</v>
      </c>
      <c r="BC15" s="158" t="s">
        <v>481</v>
      </c>
      <c r="BD15" s="158" t="s">
        <v>482</v>
      </c>
      <c r="BE15" s="158" t="s">
        <v>483</v>
      </c>
      <c r="BF15" s="158" t="s">
        <v>484</v>
      </c>
      <c r="BG15" s="158" t="s">
        <v>714</v>
      </c>
      <c r="BH15" s="158" t="s">
        <v>715</v>
      </c>
      <c r="BI15" s="158" t="s">
        <v>716</v>
      </c>
      <c r="BJ15" s="158" t="s">
        <v>717</v>
      </c>
      <c r="BK15" s="158" t="s">
        <v>718</v>
      </c>
      <c r="BL15" s="158" t="s">
        <v>719</v>
      </c>
      <c r="BM15" s="158" t="s">
        <v>720</v>
      </c>
      <c r="BN15" s="158" t="s">
        <v>721</v>
      </c>
      <c r="BO15" s="158" t="s">
        <v>722</v>
      </c>
      <c r="BP15" s="158" t="s">
        <v>723</v>
      </c>
      <c r="BQ15" s="158" t="s">
        <v>724</v>
      </c>
      <c r="BR15" s="158" t="s">
        <v>725</v>
      </c>
      <c r="BS15" s="158" t="s">
        <v>726</v>
      </c>
      <c r="BT15" s="158" t="s">
        <v>727</v>
      </c>
      <c r="BU15" s="158" t="s">
        <v>728</v>
      </c>
    </row>
    <row r="16" spans="1:81" x14ac:dyDescent="0.15">
      <c r="A16" s="31" t="s">
        <v>164</v>
      </c>
      <c r="B16" s="30" t="s">
        <v>535</v>
      </c>
      <c r="C16" s="30">
        <v>15</v>
      </c>
      <c r="D16" s="30">
        <v>18</v>
      </c>
      <c r="E16" s="30" t="s">
        <v>485</v>
      </c>
      <c r="F16" s="30" t="s">
        <v>486</v>
      </c>
      <c r="G16" s="30" t="s">
        <v>487</v>
      </c>
      <c r="H16" s="30" t="s">
        <v>338</v>
      </c>
      <c r="I16" s="30" t="s">
        <v>165</v>
      </c>
      <c r="J16" s="158" t="s">
        <v>672</v>
      </c>
      <c r="K16" s="158" t="s">
        <v>673</v>
      </c>
      <c r="L16" s="158" t="s">
        <v>674</v>
      </c>
      <c r="M16" s="158" t="s">
        <v>675</v>
      </c>
      <c r="N16" s="158" t="s">
        <v>676</v>
      </c>
      <c r="O16" s="158" t="s">
        <v>677</v>
      </c>
      <c r="P16" s="158" t="s">
        <v>678</v>
      </c>
      <c r="Q16" s="158" t="s">
        <v>488</v>
      </c>
      <c r="R16" s="158" t="s">
        <v>514</v>
      </c>
      <c r="S16" s="158" t="s">
        <v>679</v>
      </c>
      <c r="T16" s="158" t="s">
        <v>681</v>
      </c>
      <c r="U16" s="158" t="s">
        <v>680</v>
      </c>
    </row>
    <row r="17" spans="1:81" x14ac:dyDescent="0.15">
      <c r="A17" s="31" t="s">
        <v>166</v>
      </c>
      <c r="B17" s="30" t="s">
        <v>536</v>
      </c>
      <c r="C17" s="30">
        <v>16</v>
      </c>
      <c r="D17" s="30">
        <v>23</v>
      </c>
      <c r="E17" s="30" t="s">
        <v>339</v>
      </c>
      <c r="F17" s="30" t="s">
        <v>340</v>
      </c>
      <c r="G17" s="30" t="s">
        <v>341</v>
      </c>
      <c r="H17" s="30" t="s">
        <v>342</v>
      </c>
      <c r="I17" s="30" t="s">
        <v>167</v>
      </c>
      <c r="J17" s="158" t="s">
        <v>745</v>
      </c>
      <c r="K17" s="158" t="s">
        <v>746</v>
      </c>
      <c r="L17" s="158" t="s">
        <v>747</v>
      </c>
    </row>
    <row r="18" spans="1:81" x14ac:dyDescent="0.15">
      <c r="A18" s="31" t="s">
        <v>168</v>
      </c>
      <c r="B18" s="30" t="s">
        <v>537</v>
      </c>
      <c r="C18" s="30">
        <v>17</v>
      </c>
      <c r="D18" s="30">
        <v>36</v>
      </c>
      <c r="E18" s="30" t="s">
        <v>343</v>
      </c>
      <c r="F18" s="30" t="s">
        <v>344</v>
      </c>
      <c r="G18" s="30" t="s">
        <v>345</v>
      </c>
      <c r="H18" s="30" t="s">
        <v>346</v>
      </c>
      <c r="I18" s="30" t="s">
        <v>169</v>
      </c>
      <c r="J18" s="158" t="s">
        <v>780</v>
      </c>
      <c r="K18" s="158" t="s">
        <v>781</v>
      </c>
    </row>
    <row r="19" spans="1:81" x14ac:dyDescent="0.15">
      <c r="A19" s="31" t="s">
        <v>170</v>
      </c>
      <c r="B19" s="30" t="s">
        <v>538</v>
      </c>
      <c r="C19" s="30">
        <v>18</v>
      </c>
      <c r="D19" s="30">
        <v>40</v>
      </c>
      <c r="E19" s="30" t="s">
        <v>347</v>
      </c>
      <c r="F19" s="30" t="s">
        <v>348</v>
      </c>
      <c r="G19" s="30" t="s">
        <v>349</v>
      </c>
      <c r="H19" s="30" t="s">
        <v>350</v>
      </c>
      <c r="I19" s="30" t="s">
        <v>171</v>
      </c>
      <c r="J19" s="158" t="s">
        <v>789</v>
      </c>
      <c r="K19" s="158" t="s">
        <v>516</v>
      </c>
      <c r="L19" s="158" t="s">
        <v>790</v>
      </c>
    </row>
    <row r="20" spans="1:81" x14ac:dyDescent="0.15">
      <c r="A20" s="31" t="s">
        <v>172</v>
      </c>
      <c r="B20" s="30" t="s">
        <v>539</v>
      </c>
      <c r="C20" s="30">
        <v>19</v>
      </c>
      <c r="D20" s="30">
        <v>33</v>
      </c>
      <c r="E20" s="30" t="s">
        <v>351</v>
      </c>
      <c r="F20" s="30" t="s">
        <v>352</v>
      </c>
      <c r="G20" s="30" t="s">
        <v>353</v>
      </c>
      <c r="H20" s="30" t="s">
        <v>354</v>
      </c>
      <c r="I20" s="30" t="s">
        <v>173</v>
      </c>
      <c r="J20" s="158" t="s">
        <v>773</v>
      </c>
      <c r="K20" s="158" t="s">
        <v>515</v>
      </c>
    </row>
    <row r="21" spans="1:81" x14ac:dyDescent="0.15">
      <c r="A21" s="31" t="s">
        <v>174</v>
      </c>
      <c r="B21" s="30" t="s">
        <v>540</v>
      </c>
      <c r="C21" s="30">
        <v>20</v>
      </c>
      <c r="D21" s="30">
        <v>2</v>
      </c>
      <c r="E21" s="30" t="s">
        <v>175</v>
      </c>
      <c r="F21" s="30" t="s">
        <v>355</v>
      </c>
      <c r="G21" s="30" t="s">
        <v>356</v>
      </c>
      <c r="H21" s="30" t="s">
        <v>357</v>
      </c>
      <c r="I21" s="30" t="s">
        <v>176</v>
      </c>
      <c r="J21" s="158" t="s">
        <v>574</v>
      </c>
      <c r="K21" s="158" t="s">
        <v>575</v>
      </c>
      <c r="L21" s="158" t="s">
        <v>576</v>
      </c>
      <c r="M21" s="158" t="s">
        <v>577</v>
      </c>
      <c r="N21" s="158" t="s">
        <v>578</v>
      </c>
      <c r="O21" s="158" t="s">
        <v>579</v>
      </c>
      <c r="P21" s="158" t="s">
        <v>580</v>
      </c>
      <c r="Q21" s="158" t="s">
        <v>581</v>
      </c>
      <c r="R21" s="158" t="s">
        <v>582</v>
      </c>
      <c r="S21" s="158" t="s">
        <v>583</v>
      </c>
      <c r="T21" s="158" t="s">
        <v>584</v>
      </c>
    </row>
    <row r="22" spans="1:81" x14ac:dyDescent="0.15">
      <c r="A22" s="31" t="s">
        <v>177</v>
      </c>
      <c r="B22" s="30" t="s">
        <v>541</v>
      </c>
      <c r="C22" s="30">
        <v>21</v>
      </c>
      <c r="D22" s="30">
        <v>10</v>
      </c>
      <c r="E22" s="30" t="s">
        <v>358</v>
      </c>
      <c r="F22" s="30" t="s">
        <v>359</v>
      </c>
      <c r="G22" s="30" t="s">
        <v>360</v>
      </c>
      <c r="H22" s="30" t="s">
        <v>361</v>
      </c>
      <c r="I22" s="30" t="s">
        <v>178</v>
      </c>
      <c r="J22" s="158" t="s">
        <v>635</v>
      </c>
      <c r="K22" s="158" t="s">
        <v>640</v>
      </c>
      <c r="L22" s="158" t="s">
        <v>636</v>
      </c>
      <c r="M22" s="158" t="s">
        <v>637</v>
      </c>
      <c r="N22" s="158" t="s">
        <v>362</v>
      </c>
      <c r="O22" s="158" t="s">
        <v>638</v>
      </c>
      <c r="P22" s="158" t="s">
        <v>639</v>
      </c>
    </row>
    <row r="23" spans="1:81" x14ac:dyDescent="0.15">
      <c r="A23" s="31" t="s">
        <v>179</v>
      </c>
      <c r="B23" s="30" t="s">
        <v>542</v>
      </c>
      <c r="C23" s="30">
        <v>22</v>
      </c>
      <c r="D23" s="30">
        <v>34</v>
      </c>
      <c r="E23" s="30" t="s">
        <v>363</v>
      </c>
      <c r="F23" s="30" t="s">
        <v>364</v>
      </c>
      <c r="G23" s="30" t="s">
        <v>365</v>
      </c>
      <c r="H23" s="30" t="s">
        <v>366</v>
      </c>
      <c r="I23" s="30" t="s">
        <v>180</v>
      </c>
      <c r="J23" s="158" t="s">
        <v>774</v>
      </c>
      <c r="K23" s="158" t="s">
        <v>775</v>
      </c>
      <c r="L23" s="158" t="s">
        <v>776</v>
      </c>
    </row>
    <row r="24" spans="1:81" x14ac:dyDescent="0.15">
      <c r="A24" s="31" t="s">
        <v>181</v>
      </c>
      <c r="B24" s="30" t="s">
        <v>543</v>
      </c>
      <c r="C24" s="30">
        <v>23</v>
      </c>
      <c r="D24" s="30">
        <v>20</v>
      </c>
      <c r="E24" s="30" t="s">
        <v>367</v>
      </c>
      <c r="F24" s="30" t="s">
        <v>368</v>
      </c>
      <c r="G24" s="30" t="s">
        <v>369</v>
      </c>
      <c r="H24" s="30" t="s">
        <v>370</v>
      </c>
      <c r="I24" s="30" t="s">
        <v>182</v>
      </c>
      <c r="J24" s="158" t="s">
        <v>730</v>
      </c>
      <c r="K24" s="158" t="s">
        <v>731</v>
      </c>
      <c r="L24" s="160" t="s">
        <v>732</v>
      </c>
      <c r="M24" s="158" t="s">
        <v>733</v>
      </c>
    </row>
    <row r="25" spans="1:81" x14ac:dyDescent="0.15">
      <c r="A25" s="31" t="s">
        <v>183</v>
      </c>
      <c r="B25" s="30" t="s">
        <v>544</v>
      </c>
      <c r="C25" s="30">
        <v>24</v>
      </c>
      <c r="D25" s="30">
        <v>24</v>
      </c>
      <c r="E25" s="30" t="s">
        <v>371</v>
      </c>
      <c r="F25" s="30" t="s">
        <v>372</v>
      </c>
      <c r="G25" s="30" t="s">
        <v>373</v>
      </c>
      <c r="H25" s="30" t="s">
        <v>374</v>
      </c>
      <c r="I25" s="30" t="s">
        <v>184</v>
      </c>
      <c r="J25" s="158" t="s">
        <v>748</v>
      </c>
      <c r="K25" s="158" t="s">
        <v>749</v>
      </c>
      <c r="L25" s="158" t="s">
        <v>750</v>
      </c>
      <c r="M25" s="158" t="s">
        <v>752</v>
      </c>
      <c r="N25" s="158" t="s">
        <v>751</v>
      </c>
    </row>
    <row r="26" spans="1:81" x14ac:dyDescent="0.15">
      <c r="A26" s="31" t="s">
        <v>185</v>
      </c>
      <c r="B26" s="30" t="s">
        <v>545</v>
      </c>
      <c r="C26" s="30">
        <v>25</v>
      </c>
      <c r="D26" s="30">
        <v>12</v>
      </c>
      <c r="E26" s="30" t="s">
        <v>493</v>
      </c>
      <c r="F26" s="30" t="s">
        <v>375</v>
      </c>
      <c r="G26" s="30" t="s">
        <v>271</v>
      </c>
      <c r="H26" s="30" t="s">
        <v>376</v>
      </c>
      <c r="I26" s="30" t="s">
        <v>186</v>
      </c>
      <c r="J26" s="158" t="s">
        <v>644</v>
      </c>
      <c r="K26" s="158" t="s">
        <v>645</v>
      </c>
      <c r="L26" s="158" t="s">
        <v>646</v>
      </c>
      <c r="M26" s="158" t="s">
        <v>647</v>
      </c>
      <c r="N26" s="158" t="s">
        <v>648</v>
      </c>
      <c r="O26" s="158" t="s">
        <v>649</v>
      </c>
    </row>
    <row r="27" spans="1:81" x14ac:dyDescent="0.15">
      <c r="A27" s="31" t="s">
        <v>187</v>
      </c>
      <c r="B27" s="30" t="s">
        <v>546</v>
      </c>
      <c r="C27" s="30">
        <v>26</v>
      </c>
      <c r="D27" s="30">
        <v>11</v>
      </c>
      <c r="E27" s="30" t="s">
        <v>377</v>
      </c>
      <c r="F27" s="30" t="s">
        <v>378</v>
      </c>
      <c r="G27" s="30" t="s">
        <v>379</v>
      </c>
      <c r="H27" s="30" t="s">
        <v>380</v>
      </c>
      <c r="I27" s="30" t="s">
        <v>188</v>
      </c>
      <c r="J27" s="158" t="s">
        <v>189</v>
      </c>
      <c r="K27" s="158" t="s">
        <v>641</v>
      </c>
      <c r="L27" s="158" t="s">
        <v>642</v>
      </c>
      <c r="M27" s="158" t="s">
        <v>643</v>
      </c>
    </row>
    <row r="28" spans="1:81" x14ac:dyDescent="0.15">
      <c r="A28" s="31" t="s">
        <v>190</v>
      </c>
      <c r="B28" s="30" t="s">
        <v>547</v>
      </c>
      <c r="C28" s="30">
        <v>27</v>
      </c>
      <c r="D28" s="30">
        <v>3</v>
      </c>
      <c r="E28" s="30" t="s">
        <v>381</v>
      </c>
      <c r="F28" s="30" t="s">
        <v>382</v>
      </c>
      <c r="G28" s="30" t="s">
        <v>383</v>
      </c>
      <c r="H28" s="30" t="s">
        <v>191</v>
      </c>
      <c r="I28" s="30" t="s">
        <v>192</v>
      </c>
      <c r="J28" s="158" t="s">
        <v>585</v>
      </c>
      <c r="K28" s="158" t="s">
        <v>586</v>
      </c>
      <c r="L28" s="158" t="s">
        <v>587</v>
      </c>
      <c r="M28" s="158" t="s">
        <v>588</v>
      </c>
      <c r="N28" s="158" t="s">
        <v>589</v>
      </c>
      <c r="O28" s="158" t="s">
        <v>193</v>
      </c>
      <c r="P28" s="158" t="s">
        <v>590</v>
      </c>
      <c r="Q28" s="158" t="s">
        <v>591</v>
      </c>
      <c r="R28" s="158" t="s">
        <v>592</v>
      </c>
      <c r="S28" s="158" t="s">
        <v>593</v>
      </c>
      <c r="T28" s="158" t="s">
        <v>594</v>
      </c>
      <c r="U28" s="158" t="s">
        <v>595</v>
      </c>
      <c r="V28" s="158" t="s">
        <v>596</v>
      </c>
      <c r="W28" s="158" t="s">
        <v>597</v>
      </c>
      <c r="X28" s="158" t="s">
        <v>598</v>
      </c>
      <c r="Y28" s="158" t="s">
        <v>599</v>
      </c>
      <c r="Z28" s="158" t="s">
        <v>600</v>
      </c>
      <c r="AA28" s="158" t="s">
        <v>601</v>
      </c>
      <c r="AB28" s="158" t="s">
        <v>602</v>
      </c>
    </row>
    <row r="29" spans="1:81" x14ac:dyDescent="0.15">
      <c r="A29" s="31" t="s">
        <v>195</v>
      </c>
      <c r="B29" s="30" t="s">
        <v>548</v>
      </c>
      <c r="C29" s="30">
        <v>28</v>
      </c>
      <c r="D29" s="30">
        <v>44</v>
      </c>
      <c r="E29" s="30" t="s">
        <v>384</v>
      </c>
      <c r="F29" s="30" t="s">
        <v>385</v>
      </c>
      <c r="G29" s="30" t="s">
        <v>386</v>
      </c>
      <c r="H29" s="30" t="s">
        <v>387</v>
      </c>
      <c r="I29" s="30" t="s">
        <v>196</v>
      </c>
      <c r="J29" s="158" t="s">
        <v>602</v>
      </c>
      <c r="K29" s="158" t="s">
        <v>805</v>
      </c>
      <c r="L29" s="158" t="s">
        <v>807</v>
      </c>
      <c r="M29" s="158" t="s">
        <v>806</v>
      </c>
    </row>
    <row r="30" spans="1:81" x14ac:dyDescent="0.15">
      <c r="A30" s="31" t="s">
        <v>197</v>
      </c>
      <c r="B30" s="30" t="s">
        <v>549</v>
      </c>
      <c r="C30" s="30">
        <v>29</v>
      </c>
      <c r="D30" s="30">
        <v>26</v>
      </c>
      <c r="E30" s="30" t="s">
        <v>388</v>
      </c>
      <c r="F30" s="30" t="s">
        <v>389</v>
      </c>
      <c r="G30" s="30" t="s">
        <v>390</v>
      </c>
      <c r="H30" s="30" t="s">
        <v>391</v>
      </c>
      <c r="I30" s="30" t="s">
        <v>198</v>
      </c>
      <c r="J30" s="158" t="s">
        <v>756</v>
      </c>
      <c r="K30" s="158" t="s">
        <v>199</v>
      </c>
      <c r="L30" s="158" t="s">
        <v>757</v>
      </c>
      <c r="M30" s="158" t="s">
        <v>758</v>
      </c>
      <c r="N30" s="158" t="s">
        <v>759</v>
      </c>
      <c r="O30" s="158" t="s">
        <v>392</v>
      </c>
      <c r="P30" s="158" t="s">
        <v>760</v>
      </c>
      <c r="Q30" s="158" t="s">
        <v>393</v>
      </c>
      <c r="R30" s="158" t="s">
        <v>490</v>
      </c>
      <c r="S30" s="158" t="s">
        <v>491</v>
      </c>
      <c r="T30" s="158" t="s">
        <v>492</v>
      </c>
      <c r="U30" s="158" t="s">
        <v>489</v>
      </c>
    </row>
    <row r="31" spans="1:81" x14ac:dyDescent="0.15">
      <c r="A31" s="31" t="s">
        <v>200</v>
      </c>
      <c r="B31" s="30" t="s">
        <v>550</v>
      </c>
      <c r="C31" s="30">
        <v>30</v>
      </c>
      <c r="D31" s="30">
        <v>25</v>
      </c>
      <c r="E31" s="30" t="s">
        <v>394</v>
      </c>
      <c r="F31" s="30" t="s">
        <v>395</v>
      </c>
      <c r="G31" s="30" t="s">
        <v>396</v>
      </c>
      <c r="H31" s="30" t="s">
        <v>397</v>
      </c>
      <c r="I31" s="30" t="s">
        <v>201</v>
      </c>
      <c r="J31" s="158" t="s">
        <v>753</v>
      </c>
      <c r="K31" s="158" t="s">
        <v>754</v>
      </c>
      <c r="L31" s="158" t="s">
        <v>194</v>
      </c>
      <c r="M31" s="158" t="s">
        <v>755</v>
      </c>
    </row>
    <row r="32" spans="1:81" x14ac:dyDescent="0.15">
      <c r="A32" s="31" t="s">
        <v>202</v>
      </c>
      <c r="B32" s="30" t="s">
        <v>551</v>
      </c>
      <c r="C32" s="30">
        <v>31</v>
      </c>
      <c r="D32" s="30">
        <v>13</v>
      </c>
      <c r="E32" s="30" t="s">
        <v>398</v>
      </c>
      <c r="F32" s="30" t="s">
        <v>399</v>
      </c>
      <c r="G32" s="30" t="s">
        <v>400</v>
      </c>
      <c r="H32" s="30" t="s">
        <v>401</v>
      </c>
      <c r="I32" s="30" t="s">
        <v>203</v>
      </c>
      <c r="J32" s="158" t="s">
        <v>650</v>
      </c>
      <c r="K32" s="158" t="s">
        <v>651</v>
      </c>
      <c r="L32" s="158" t="s">
        <v>520</v>
      </c>
      <c r="M32" s="158" t="s">
        <v>652</v>
      </c>
      <c r="N32" s="158" t="s">
        <v>653</v>
      </c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</row>
    <row r="33" spans="1:18" x14ac:dyDescent="0.15">
      <c r="A33" s="31" t="s">
        <v>204</v>
      </c>
      <c r="B33" s="30" t="s">
        <v>552</v>
      </c>
      <c r="C33" s="30">
        <v>32</v>
      </c>
      <c r="D33" s="30">
        <v>42</v>
      </c>
      <c r="E33" s="30" t="s">
        <v>402</v>
      </c>
      <c r="F33" s="30" t="s">
        <v>403</v>
      </c>
      <c r="G33" s="30" t="s">
        <v>404</v>
      </c>
      <c r="H33" s="30" t="s">
        <v>405</v>
      </c>
      <c r="I33" s="30" t="s">
        <v>205</v>
      </c>
      <c r="J33" s="158" t="s">
        <v>797</v>
      </c>
      <c r="K33" s="158" t="s">
        <v>798</v>
      </c>
      <c r="L33" s="158" t="s">
        <v>799</v>
      </c>
      <c r="M33" s="158" t="s">
        <v>800</v>
      </c>
      <c r="N33" s="158" t="s">
        <v>517</v>
      </c>
    </row>
    <row r="34" spans="1:18" x14ac:dyDescent="0.15">
      <c r="A34" s="31" t="s">
        <v>206</v>
      </c>
      <c r="B34" s="30" t="s">
        <v>553</v>
      </c>
      <c r="C34" s="30">
        <v>33</v>
      </c>
      <c r="D34" s="30">
        <v>7</v>
      </c>
      <c r="E34" s="30" t="s">
        <v>207</v>
      </c>
      <c r="F34" s="30" t="s">
        <v>406</v>
      </c>
      <c r="G34" s="30" t="s">
        <v>407</v>
      </c>
      <c r="H34" s="30" t="s">
        <v>408</v>
      </c>
      <c r="I34" s="30" t="s">
        <v>208</v>
      </c>
      <c r="J34" s="158" t="s">
        <v>613</v>
      </c>
      <c r="K34" s="158" t="s">
        <v>614</v>
      </c>
      <c r="L34" s="158" t="s">
        <v>615</v>
      </c>
      <c r="M34" s="158" t="s">
        <v>616</v>
      </c>
      <c r="N34" s="159" t="s">
        <v>617</v>
      </c>
      <c r="O34" s="158" t="s">
        <v>618</v>
      </c>
      <c r="P34" s="158" t="s">
        <v>619</v>
      </c>
      <c r="Q34" s="158" t="s">
        <v>620</v>
      </c>
      <c r="R34" s="158" t="s">
        <v>621</v>
      </c>
    </row>
    <row r="35" spans="1:18" x14ac:dyDescent="0.15">
      <c r="A35" s="31" t="s">
        <v>209</v>
      </c>
      <c r="B35" s="30" t="s">
        <v>554</v>
      </c>
      <c r="C35" s="30">
        <v>34</v>
      </c>
      <c r="D35" s="30">
        <v>27</v>
      </c>
      <c r="E35" s="30" t="s">
        <v>409</v>
      </c>
      <c r="F35" s="30" t="s">
        <v>410</v>
      </c>
      <c r="G35" s="30" t="s">
        <v>411</v>
      </c>
      <c r="H35" s="30" t="s">
        <v>412</v>
      </c>
      <c r="I35" s="30" t="s">
        <v>210</v>
      </c>
      <c r="J35" s="158" t="s">
        <v>761</v>
      </c>
      <c r="K35" s="158" t="s">
        <v>413</v>
      </c>
      <c r="L35" s="158" t="s">
        <v>762</v>
      </c>
      <c r="M35" s="158" t="s">
        <v>763</v>
      </c>
    </row>
    <row r="36" spans="1:18" x14ac:dyDescent="0.15">
      <c r="A36" s="31" t="s">
        <v>569</v>
      </c>
      <c r="B36" s="30" t="s">
        <v>568</v>
      </c>
      <c r="C36" s="30">
        <v>35</v>
      </c>
      <c r="D36" s="30">
        <v>41</v>
      </c>
      <c r="E36" s="30" t="s">
        <v>814</v>
      </c>
      <c r="F36" s="30" t="s">
        <v>815</v>
      </c>
      <c r="G36" s="30" t="s">
        <v>816</v>
      </c>
      <c r="H36" s="30" t="s">
        <v>817</v>
      </c>
      <c r="J36" s="158" t="s">
        <v>414</v>
      </c>
      <c r="K36" s="158" t="s">
        <v>791</v>
      </c>
      <c r="L36" s="158" t="s">
        <v>792</v>
      </c>
      <c r="M36" s="158" t="s">
        <v>793</v>
      </c>
      <c r="N36" s="158" t="s">
        <v>794</v>
      </c>
      <c r="O36" s="158" t="s">
        <v>795</v>
      </c>
      <c r="P36" s="158" t="s">
        <v>796</v>
      </c>
    </row>
    <row r="37" spans="1:18" x14ac:dyDescent="0.15">
      <c r="A37" s="31" t="s">
        <v>211</v>
      </c>
      <c r="B37" s="30" t="s">
        <v>555</v>
      </c>
      <c r="C37" s="30">
        <v>36</v>
      </c>
      <c r="D37" s="30">
        <v>43</v>
      </c>
      <c r="E37" s="30" t="s">
        <v>415</v>
      </c>
      <c r="F37" s="30" t="s">
        <v>416</v>
      </c>
      <c r="G37" s="30" t="s">
        <v>417</v>
      </c>
      <c r="H37" s="30" t="s">
        <v>418</v>
      </c>
      <c r="I37" s="30" t="s">
        <v>212</v>
      </c>
      <c r="J37" s="158" t="s">
        <v>801</v>
      </c>
      <c r="K37" s="161" t="s">
        <v>802</v>
      </c>
      <c r="L37" s="158" t="s">
        <v>803</v>
      </c>
      <c r="M37" s="158" t="s">
        <v>804</v>
      </c>
    </row>
    <row r="38" spans="1:18" x14ac:dyDescent="0.15">
      <c r="A38" s="31" t="s">
        <v>213</v>
      </c>
      <c r="B38" s="30" t="s">
        <v>556</v>
      </c>
      <c r="C38" s="30">
        <v>37</v>
      </c>
      <c r="D38" s="30">
        <v>21</v>
      </c>
      <c r="E38" s="30" t="s">
        <v>419</v>
      </c>
      <c r="F38" s="30" t="s">
        <v>420</v>
      </c>
      <c r="G38" s="30" t="s">
        <v>421</v>
      </c>
      <c r="H38" s="30" t="s">
        <v>422</v>
      </c>
      <c r="I38" s="30" t="s">
        <v>214</v>
      </c>
      <c r="J38" s="158" t="s">
        <v>734</v>
      </c>
      <c r="K38" s="158" t="s">
        <v>735</v>
      </c>
      <c r="L38" s="158" t="s">
        <v>736</v>
      </c>
      <c r="M38" s="158" t="s">
        <v>737</v>
      </c>
      <c r="N38" s="158" t="s">
        <v>738</v>
      </c>
      <c r="O38" s="158" t="s">
        <v>739</v>
      </c>
      <c r="P38" s="158" t="s">
        <v>740</v>
      </c>
      <c r="Q38" s="158" t="s">
        <v>741</v>
      </c>
      <c r="R38" s="158" t="s">
        <v>742</v>
      </c>
    </row>
    <row r="39" spans="1:18" x14ac:dyDescent="0.15">
      <c r="A39" s="31" t="s">
        <v>215</v>
      </c>
      <c r="B39" s="30" t="s">
        <v>557</v>
      </c>
      <c r="C39" s="30">
        <v>38</v>
      </c>
      <c r="D39" s="30">
        <v>28</v>
      </c>
      <c r="E39" s="30" t="s">
        <v>423</v>
      </c>
      <c r="F39" s="30" t="s">
        <v>424</v>
      </c>
      <c r="G39" s="30" t="s">
        <v>425</v>
      </c>
      <c r="H39" s="30" t="s">
        <v>426</v>
      </c>
      <c r="I39" s="30" t="s">
        <v>216</v>
      </c>
      <c r="J39" s="158" t="s">
        <v>766</v>
      </c>
      <c r="K39" s="158" t="s">
        <v>764</v>
      </c>
      <c r="L39" s="158" t="s">
        <v>765</v>
      </c>
    </row>
    <row r="40" spans="1:18" x14ac:dyDescent="0.15">
      <c r="A40" s="31" t="s">
        <v>217</v>
      </c>
      <c r="B40" s="30" t="s">
        <v>558</v>
      </c>
      <c r="C40" s="30">
        <v>39</v>
      </c>
      <c r="D40" s="30">
        <v>14</v>
      </c>
      <c r="E40" s="30" t="s">
        <v>218</v>
      </c>
      <c r="F40" s="30" t="s">
        <v>427</v>
      </c>
      <c r="G40" s="30" t="s">
        <v>428</v>
      </c>
      <c r="H40" s="30" t="s">
        <v>429</v>
      </c>
      <c r="I40" s="30" t="s">
        <v>219</v>
      </c>
      <c r="J40" s="158" t="s">
        <v>658</v>
      </c>
      <c r="K40" s="158" t="s">
        <v>654</v>
      </c>
      <c r="L40" s="158" t="s">
        <v>655</v>
      </c>
      <c r="M40" s="158" t="s">
        <v>220</v>
      </c>
      <c r="N40" s="158" t="s">
        <v>656</v>
      </c>
      <c r="O40" s="158" t="s">
        <v>657</v>
      </c>
    </row>
    <row r="41" spans="1:18" x14ac:dyDescent="0.15">
      <c r="A41" s="31" t="s">
        <v>221</v>
      </c>
      <c r="B41" s="30" t="s">
        <v>559</v>
      </c>
      <c r="C41" s="30">
        <v>40</v>
      </c>
      <c r="D41" s="30">
        <v>35</v>
      </c>
      <c r="E41" s="30" t="s">
        <v>430</v>
      </c>
      <c r="F41" s="30" t="s">
        <v>431</v>
      </c>
      <c r="G41" s="30" t="s">
        <v>432</v>
      </c>
      <c r="H41" s="30" t="s">
        <v>433</v>
      </c>
      <c r="I41" s="30" t="s">
        <v>222</v>
      </c>
      <c r="J41" s="158" t="s">
        <v>777</v>
      </c>
      <c r="K41" s="158" t="s">
        <v>778</v>
      </c>
      <c r="L41" s="158" t="s">
        <v>779</v>
      </c>
    </row>
    <row r="42" spans="1:18" x14ac:dyDescent="0.15">
      <c r="A42" s="31" t="s">
        <v>223</v>
      </c>
      <c r="B42" s="30" t="s">
        <v>560</v>
      </c>
      <c r="C42" s="30">
        <v>41</v>
      </c>
      <c r="D42" s="30">
        <v>31</v>
      </c>
      <c r="E42" s="30" t="s">
        <v>434</v>
      </c>
      <c r="F42" s="30" t="s">
        <v>435</v>
      </c>
      <c r="G42" s="30" t="s">
        <v>436</v>
      </c>
      <c r="H42" s="30" t="s">
        <v>437</v>
      </c>
      <c r="I42" s="30" t="s">
        <v>224</v>
      </c>
      <c r="J42" s="30" t="s">
        <v>771</v>
      </c>
    </row>
    <row r="43" spans="1:18" x14ac:dyDescent="0.15">
      <c r="A43" s="31" t="s">
        <v>225</v>
      </c>
      <c r="B43" s="30" t="s">
        <v>561</v>
      </c>
      <c r="C43" s="30">
        <v>42</v>
      </c>
      <c r="D43" s="30">
        <v>47</v>
      </c>
      <c r="E43" s="30" t="s">
        <v>438</v>
      </c>
      <c r="F43" s="30" t="s">
        <v>439</v>
      </c>
      <c r="G43" s="30" t="s">
        <v>440</v>
      </c>
      <c r="H43" s="30" t="s">
        <v>441</v>
      </c>
      <c r="I43" s="30" t="s">
        <v>226</v>
      </c>
      <c r="J43" s="159" t="s">
        <v>811</v>
      </c>
    </row>
    <row r="44" spans="1:18" x14ac:dyDescent="0.15">
      <c r="A44" s="31" t="s">
        <v>227</v>
      </c>
      <c r="B44" s="30" t="s">
        <v>562</v>
      </c>
      <c r="C44" s="30">
        <v>43</v>
      </c>
      <c r="D44" s="30">
        <v>9</v>
      </c>
      <c r="E44" s="30" t="s">
        <v>442</v>
      </c>
      <c r="F44" s="30" t="s">
        <v>443</v>
      </c>
      <c r="G44" s="30" t="s">
        <v>444</v>
      </c>
      <c r="H44" s="30" t="s">
        <v>445</v>
      </c>
      <c r="I44" s="30" t="s">
        <v>228</v>
      </c>
      <c r="J44" s="158" t="s">
        <v>626</v>
      </c>
      <c r="K44" s="158" t="s">
        <v>627</v>
      </c>
      <c r="L44" s="158" t="s">
        <v>628</v>
      </c>
      <c r="M44" s="158" t="s">
        <v>629</v>
      </c>
      <c r="N44" s="158" t="s">
        <v>630</v>
      </c>
      <c r="O44" s="158" t="s">
        <v>631</v>
      </c>
      <c r="P44" s="158" t="s">
        <v>632</v>
      </c>
      <c r="Q44" s="158" t="s">
        <v>633</v>
      </c>
      <c r="R44" s="158" t="s">
        <v>634</v>
      </c>
    </row>
    <row r="45" spans="1:18" x14ac:dyDescent="0.15">
      <c r="A45" s="31" t="s">
        <v>229</v>
      </c>
      <c r="B45" s="30" t="s">
        <v>563</v>
      </c>
      <c r="C45" s="30">
        <v>44</v>
      </c>
      <c r="D45" s="30">
        <v>16</v>
      </c>
      <c r="E45" s="30" t="s">
        <v>446</v>
      </c>
      <c r="F45" s="30" t="s">
        <v>447</v>
      </c>
      <c r="G45" s="30" t="s">
        <v>448</v>
      </c>
      <c r="H45" s="30" t="s">
        <v>449</v>
      </c>
      <c r="I45" s="30" t="s">
        <v>230</v>
      </c>
      <c r="J45" s="158" t="s">
        <v>665</v>
      </c>
      <c r="K45" s="158" t="s">
        <v>666</v>
      </c>
      <c r="L45" s="158" t="s">
        <v>667</v>
      </c>
    </row>
    <row r="46" spans="1:18" x14ac:dyDescent="0.15">
      <c r="A46" s="31" t="s">
        <v>231</v>
      </c>
      <c r="B46" s="30" t="s">
        <v>564</v>
      </c>
      <c r="C46" s="30">
        <v>45</v>
      </c>
      <c r="D46" s="30">
        <v>15</v>
      </c>
      <c r="E46" s="30" t="s">
        <v>450</v>
      </c>
      <c r="F46" s="30" t="s">
        <v>451</v>
      </c>
      <c r="G46" s="30" t="s">
        <v>452</v>
      </c>
      <c r="H46" s="30" t="s">
        <v>453</v>
      </c>
      <c r="I46" s="30" t="s">
        <v>232</v>
      </c>
      <c r="J46" s="158" t="s">
        <v>659</v>
      </c>
      <c r="K46" s="158" t="s">
        <v>660</v>
      </c>
      <c r="L46" s="158" t="s">
        <v>661</v>
      </c>
      <c r="M46" s="158" t="s">
        <v>662</v>
      </c>
      <c r="N46" s="158" t="s">
        <v>663</v>
      </c>
      <c r="O46" s="158" t="s">
        <v>664</v>
      </c>
    </row>
    <row r="47" spans="1:18" x14ac:dyDescent="0.15">
      <c r="A47" s="31" t="s">
        <v>233</v>
      </c>
      <c r="B47" s="30" t="s">
        <v>565</v>
      </c>
      <c r="C47" s="30">
        <v>46</v>
      </c>
      <c r="D47" s="30">
        <v>37</v>
      </c>
      <c r="E47" s="30" t="s">
        <v>454</v>
      </c>
      <c r="F47" s="30" t="s">
        <v>455</v>
      </c>
      <c r="G47" s="30" t="s">
        <v>456</v>
      </c>
      <c r="H47" s="30" t="s">
        <v>457</v>
      </c>
      <c r="I47" s="30" t="s">
        <v>234</v>
      </c>
      <c r="J47" s="158" t="s">
        <v>782</v>
      </c>
      <c r="K47" s="158" t="s">
        <v>783</v>
      </c>
      <c r="L47" s="158" t="s">
        <v>784</v>
      </c>
    </row>
    <row r="48" spans="1:18" x14ac:dyDescent="0.15">
      <c r="A48" s="31" t="s">
        <v>235</v>
      </c>
      <c r="B48" s="30" t="s">
        <v>566</v>
      </c>
      <c r="C48" s="30">
        <v>47</v>
      </c>
      <c r="D48" s="30">
        <v>45</v>
      </c>
      <c r="E48" s="30" t="s">
        <v>458</v>
      </c>
      <c r="F48" s="30" t="s">
        <v>459</v>
      </c>
      <c r="G48" s="30" t="s">
        <v>460</v>
      </c>
      <c r="H48" s="30" t="s">
        <v>461</v>
      </c>
      <c r="I48" s="30" t="s">
        <v>236</v>
      </c>
      <c r="J48" s="158" t="s">
        <v>808</v>
      </c>
    </row>
    <row r="49" spans="1:11" x14ac:dyDescent="0.15">
      <c r="A49" s="31" t="s">
        <v>272</v>
      </c>
      <c r="B49" s="30" t="s">
        <v>567</v>
      </c>
      <c r="C49" s="30">
        <v>48</v>
      </c>
      <c r="D49" s="30">
        <v>48</v>
      </c>
      <c r="E49" s="30" t="s">
        <v>462</v>
      </c>
      <c r="F49" s="30" t="s">
        <v>463</v>
      </c>
      <c r="G49" s="30" t="s">
        <v>464</v>
      </c>
      <c r="H49" s="30" t="s">
        <v>465</v>
      </c>
      <c r="I49" s="30" t="s">
        <v>466</v>
      </c>
      <c r="J49" s="158" t="s">
        <v>812</v>
      </c>
      <c r="K49" s="158" t="s">
        <v>813</v>
      </c>
    </row>
  </sheetData>
  <sheetProtection algorithmName="SHA-512" hashValue="+qLVqDiwWUl96FmiZ3KzINQy0ci8eu4NPbF0cRLlMOOGji2wBjLcYkWtcjbPgARMeWaBLv+glQEmTJgx6xU/jA==" saltValue="u86rC3Lwzql4IZTX7BsLxQ==" spinCount="100000" sheet="1" selectLockedCells="1"/>
  <autoFilter ref="A1:CC1" xr:uid="{E767A78F-46D1-4349-BD39-895331B01D12}">
    <sortState xmlns:xlrd2="http://schemas.microsoft.com/office/spreadsheetml/2017/richdata2" ref="A2:CC49">
      <sortCondition ref="C1"/>
    </sortState>
  </autoFilter>
  <phoneticPr fontId="12"/>
  <pageMargins left="0.7" right="0.7" top="0.75" bottom="0.75" header="0.3" footer="0.3"/>
  <pageSetup paperSize="9" orientation="portrait" r:id="rId1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7187-B7A9-45F9-8DB1-F059FFB03B9C}">
  <sheetPr codeName="Sheet4"/>
  <dimension ref="A1:S81"/>
  <sheetViews>
    <sheetView workbookViewId="0">
      <selection activeCell="L8" sqref="L8"/>
    </sheetView>
  </sheetViews>
  <sheetFormatPr defaultColWidth="9" defaultRowHeight="13.5" x14ac:dyDescent="0.15"/>
  <cols>
    <col min="1" max="1" width="12.375" bestFit="1" customWidth="1"/>
    <col min="2" max="2" width="2.875" customWidth="1"/>
    <col min="3" max="3" width="7.5" bestFit="1" customWidth="1"/>
    <col min="4" max="4" width="10.5" bestFit="1" customWidth="1"/>
    <col min="5" max="5" width="2.125" customWidth="1"/>
    <col min="6" max="6" width="15.5" bestFit="1" customWidth="1"/>
    <col min="7" max="7" width="10.5" bestFit="1" customWidth="1"/>
    <col min="8" max="8" width="5.5" style="50" bestFit="1" customWidth="1"/>
    <col min="9" max="9" width="5" customWidth="1"/>
    <col min="10" max="10" width="3.5" bestFit="1" customWidth="1"/>
    <col min="11" max="11" width="18.875" bestFit="1" customWidth="1"/>
    <col min="13" max="13" width="13.875" bestFit="1" customWidth="1"/>
    <col min="14" max="14" width="11.625" style="35" bestFit="1" customWidth="1"/>
    <col min="15" max="15" width="4.5" style="35" customWidth="1"/>
    <col min="16" max="16" width="10.5" style="35" bestFit="1" customWidth="1"/>
    <col min="17" max="17" width="17.125" style="52" bestFit="1" customWidth="1"/>
    <col min="19" max="19" width="11.625" style="35" bestFit="1" customWidth="1"/>
    <col min="263" max="263" width="10.5" bestFit="1" customWidth="1"/>
    <col min="265" max="266" width="12.875" customWidth="1"/>
    <col min="268" max="268" width="3.5" bestFit="1" customWidth="1"/>
    <col min="269" max="269" width="13.875" customWidth="1"/>
    <col min="519" max="519" width="10.5" bestFit="1" customWidth="1"/>
    <col min="521" max="522" width="12.875" customWidth="1"/>
    <col min="524" max="524" width="3.5" bestFit="1" customWidth="1"/>
    <col min="525" max="525" width="13.875" customWidth="1"/>
    <col min="775" max="775" width="10.5" bestFit="1" customWidth="1"/>
    <col min="777" max="778" width="12.875" customWidth="1"/>
    <col min="780" max="780" width="3.5" bestFit="1" customWidth="1"/>
    <col min="781" max="781" width="13.875" customWidth="1"/>
    <col min="1031" max="1031" width="10.5" bestFit="1" customWidth="1"/>
    <col min="1033" max="1034" width="12.875" customWidth="1"/>
    <col min="1036" max="1036" width="3.5" bestFit="1" customWidth="1"/>
    <col min="1037" max="1037" width="13.875" customWidth="1"/>
    <col min="1287" max="1287" width="10.5" bestFit="1" customWidth="1"/>
    <col min="1289" max="1290" width="12.875" customWidth="1"/>
    <col min="1292" max="1292" width="3.5" bestFit="1" customWidth="1"/>
    <col min="1293" max="1293" width="13.875" customWidth="1"/>
    <col min="1543" max="1543" width="10.5" bestFit="1" customWidth="1"/>
    <col min="1545" max="1546" width="12.875" customWidth="1"/>
    <col min="1548" max="1548" width="3.5" bestFit="1" customWidth="1"/>
    <col min="1549" max="1549" width="13.875" customWidth="1"/>
    <col min="1799" max="1799" width="10.5" bestFit="1" customWidth="1"/>
    <col min="1801" max="1802" width="12.875" customWidth="1"/>
    <col min="1804" max="1804" width="3.5" bestFit="1" customWidth="1"/>
    <col min="1805" max="1805" width="13.875" customWidth="1"/>
    <col min="2055" max="2055" width="10.5" bestFit="1" customWidth="1"/>
    <col min="2057" max="2058" width="12.875" customWidth="1"/>
    <col min="2060" max="2060" width="3.5" bestFit="1" customWidth="1"/>
    <col min="2061" max="2061" width="13.875" customWidth="1"/>
    <col min="2311" max="2311" width="10.5" bestFit="1" customWidth="1"/>
    <col min="2313" max="2314" width="12.875" customWidth="1"/>
    <col min="2316" max="2316" width="3.5" bestFit="1" customWidth="1"/>
    <col min="2317" max="2317" width="13.875" customWidth="1"/>
    <col min="2567" max="2567" width="10.5" bestFit="1" customWidth="1"/>
    <col min="2569" max="2570" width="12.875" customWidth="1"/>
    <col min="2572" max="2572" width="3.5" bestFit="1" customWidth="1"/>
    <col min="2573" max="2573" width="13.875" customWidth="1"/>
    <col min="2823" max="2823" width="10.5" bestFit="1" customWidth="1"/>
    <col min="2825" max="2826" width="12.875" customWidth="1"/>
    <col min="2828" max="2828" width="3.5" bestFit="1" customWidth="1"/>
    <col min="2829" max="2829" width="13.875" customWidth="1"/>
    <col min="3079" max="3079" width="10.5" bestFit="1" customWidth="1"/>
    <col min="3081" max="3082" width="12.875" customWidth="1"/>
    <col min="3084" max="3084" width="3.5" bestFit="1" customWidth="1"/>
    <col min="3085" max="3085" width="13.875" customWidth="1"/>
    <col min="3335" max="3335" width="10.5" bestFit="1" customWidth="1"/>
    <col min="3337" max="3338" width="12.875" customWidth="1"/>
    <col min="3340" max="3340" width="3.5" bestFit="1" customWidth="1"/>
    <col min="3341" max="3341" width="13.875" customWidth="1"/>
    <col min="3591" max="3591" width="10.5" bestFit="1" customWidth="1"/>
    <col min="3593" max="3594" width="12.875" customWidth="1"/>
    <col min="3596" max="3596" width="3.5" bestFit="1" customWidth="1"/>
    <col min="3597" max="3597" width="13.875" customWidth="1"/>
    <col min="3847" max="3847" width="10.5" bestFit="1" customWidth="1"/>
    <col min="3849" max="3850" width="12.875" customWidth="1"/>
    <col min="3852" max="3852" width="3.5" bestFit="1" customWidth="1"/>
    <col min="3853" max="3853" width="13.875" customWidth="1"/>
    <col min="4103" max="4103" width="10.5" bestFit="1" customWidth="1"/>
    <col min="4105" max="4106" width="12.875" customWidth="1"/>
    <col min="4108" max="4108" width="3.5" bestFit="1" customWidth="1"/>
    <col min="4109" max="4109" width="13.875" customWidth="1"/>
    <col min="4359" max="4359" width="10.5" bestFit="1" customWidth="1"/>
    <col min="4361" max="4362" width="12.875" customWidth="1"/>
    <col min="4364" max="4364" width="3.5" bestFit="1" customWidth="1"/>
    <col min="4365" max="4365" width="13.875" customWidth="1"/>
    <col min="4615" max="4615" width="10.5" bestFit="1" customWidth="1"/>
    <col min="4617" max="4618" width="12.875" customWidth="1"/>
    <col min="4620" max="4620" width="3.5" bestFit="1" customWidth="1"/>
    <col min="4621" max="4621" width="13.875" customWidth="1"/>
    <col min="4871" max="4871" width="10.5" bestFit="1" customWidth="1"/>
    <col min="4873" max="4874" width="12.875" customWidth="1"/>
    <col min="4876" max="4876" width="3.5" bestFit="1" customWidth="1"/>
    <col min="4877" max="4877" width="13.875" customWidth="1"/>
    <col min="5127" max="5127" width="10.5" bestFit="1" customWidth="1"/>
    <col min="5129" max="5130" width="12.875" customWidth="1"/>
    <col min="5132" max="5132" width="3.5" bestFit="1" customWidth="1"/>
    <col min="5133" max="5133" width="13.875" customWidth="1"/>
    <col min="5383" max="5383" width="10.5" bestFit="1" customWidth="1"/>
    <col min="5385" max="5386" width="12.875" customWidth="1"/>
    <col min="5388" max="5388" width="3.5" bestFit="1" customWidth="1"/>
    <col min="5389" max="5389" width="13.875" customWidth="1"/>
    <col min="5639" max="5639" width="10.5" bestFit="1" customWidth="1"/>
    <col min="5641" max="5642" width="12.875" customWidth="1"/>
    <col min="5644" max="5644" width="3.5" bestFit="1" customWidth="1"/>
    <col min="5645" max="5645" width="13.875" customWidth="1"/>
    <col min="5895" max="5895" width="10.5" bestFit="1" customWidth="1"/>
    <col min="5897" max="5898" width="12.875" customWidth="1"/>
    <col min="5900" max="5900" width="3.5" bestFit="1" customWidth="1"/>
    <col min="5901" max="5901" width="13.875" customWidth="1"/>
    <col min="6151" max="6151" width="10.5" bestFit="1" customWidth="1"/>
    <col min="6153" max="6154" width="12.875" customWidth="1"/>
    <col min="6156" max="6156" width="3.5" bestFit="1" customWidth="1"/>
    <col min="6157" max="6157" width="13.875" customWidth="1"/>
    <col min="6407" max="6407" width="10.5" bestFit="1" customWidth="1"/>
    <col min="6409" max="6410" width="12.875" customWidth="1"/>
    <col min="6412" max="6412" width="3.5" bestFit="1" customWidth="1"/>
    <col min="6413" max="6413" width="13.875" customWidth="1"/>
    <col min="6663" max="6663" width="10.5" bestFit="1" customWidth="1"/>
    <col min="6665" max="6666" width="12.875" customWidth="1"/>
    <col min="6668" max="6668" width="3.5" bestFit="1" customWidth="1"/>
    <col min="6669" max="6669" width="13.875" customWidth="1"/>
    <col min="6919" max="6919" width="10.5" bestFit="1" customWidth="1"/>
    <col min="6921" max="6922" width="12.875" customWidth="1"/>
    <col min="6924" max="6924" width="3.5" bestFit="1" customWidth="1"/>
    <col min="6925" max="6925" width="13.875" customWidth="1"/>
    <col min="7175" max="7175" width="10.5" bestFit="1" customWidth="1"/>
    <col min="7177" max="7178" width="12.875" customWidth="1"/>
    <col min="7180" max="7180" width="3.5" bestFit="1" customWidth="1"/>
    <col min="7181" max="7181" width="13.875" customWidth="1"/>
    <col min="7431" max="7431" width="10.5" bestFit="1" customWidth="1"/>
    <col min="7433" max="7434" width="12.875" customWidth="1"/>
    <col min="7436" max="7436" width="3.5" bestFit="1" customWidth="1"/>
    <col min="7437" max="7437" width="13.875" customWidth="1"/>
    <col min="7687" max="7687" width="10.5" bestFit="1" customWidth="1"/>
    <col min="7689" max="7690" width="12.875" customWidth="1"/>
    <col min="7692" max="7692" width="3.5" bestFit="1" customWidth="1"/>
    <col min="7693" max="7693" width="13.875" customWidth="1"/>
    <col min="7943" max="7943" width="10.5" bestFit="1" customWidth="1"/>
    <col min="7945" max="7946" width="12.875" customWidth="1"/>
    <col min="7948" max="7948" width="3.5" bestFit="1" customWidth="1"/>
    <col min="7949" max="7949" width="13.875" customWidth="1"/>
    <col min="8199" max="8199" width="10.5" bestFit="1" customWidth="1"/>
    <col min="8201" max="8202" width="12.875" customWidth="1"/>
    <col min="8204" max="8204" width="3.5" bestFit="1" customWidth="1"/>
    <col min="8205" max="8205" width="13.875" customWidth="1"/>
    <col min="8455" max="8455" width="10.5" bestFit="1" customWidth="1"/>
    <col min="8457" max="8458" width="12.875" customWidth="1"/>
    <col min="8460" max="8460" width="3.5" bestFit="1" customWidth="1"/>
    <col min="8461" max="8461" width="13.875" customWidth="1"/>
    <col min="8711" max="8711" width="10.5" bestFit="1" customWidth="1"/>
    <col min="8713" max="8714" width="12.875" customWidth="1"/>
    <col min="8716" max="8716" width="3.5" bestFit="1" customWidth="1"/>
    <col min="8717" max="8717" width="13.875" customWidth="1"/>
    <col min="8967" max="8967" width="10.5" bestFit="1" customWidth="1"/>
    <col min="8969" max="8970" width="12.875" customWidth="1"/>
    <col min="8972" max="8972" width="3.5" bestFit="1" customWidth="1"/>
    <col min="8973" max="8973" width="13.875" customWidth="1"/>
    <col min="9223" max="9223" width="10.5" bestFit="1" customWidth="1"/>
    <col min="9225" max="9226" width="12.875" customWidth="1"/>
    <col min="9228" max="9228" width="3.5" bestFit="1" customWidth="1"/>
    <col min="9229" max="9229" width="13.875" customWidth="1"/>
    <col min="9479" max="9479" width="10.5" bestFit="1" customWidth="1"/>
    <col min="9481" max="9482" width="12.875" customWidth="1"/>
    <col min="9484" max="9484" width="3.5" bestFit="1" customWidth="1"/>
    <col min="9485" max="9485" width="13.875" customWidth="1"/>
    <col min="9735" max="9735" width="10.5" bestFit="1" customWidth="1"/>
    <col min="9737" max="9738" width="12.875" customWidth="1"/>
    <col min="9740" max="9740" width="3.5" bestFit="1" customWidth="1"/>
    <col min="9741" max="9741" width="13.875" customWidth="1"/>
    <col min="9991" max="9991" width="10.5" bestFit="1" customWidth="1"/>
    <col min="9993" max="9994" width="12.875" customWidth="1"/>
    <col min="9996" max="9996" width="3.5" bestFit="1" customWidth="1"/>
    <col min="9997" max="9997" width="13.875" customWidth="1"/>
    <col min="10247" max="10247" width="10.5" bestFit="1" customWidth="1"/>
    <col min="10249" max="10250" width="12.875" customWidth="1"/>
    <col min="10252" max="10252" width="3.5" bestFit="1" customWidth="1"/>
    <col min="10253" max="10253" width="13.875" customWidth="1"/>
    <col min="10503" max="10503" width="10.5" bestFit="1" customWidth="1"/>
    <col min="10505" max="10506" width="12.875" customWidth="1"/>
    <col min="10508" max="10508" width="3.5" bestFit="1" customWidth="1"/>
    <col min="10509" max="10509" width="13.875" customWidth="1"/>
    <col min="10759" max="10759" width="10.5" bestFit="1" customWidth="1"/>
    <col min="10761" max="10762" width="12.875" customWidth="1"/>
    <col min="10764" max="10764" width="3.5" bestFit="1" customWidth="1"/>
    <col min="10765" max="10765" width="13.875" customWidth="1"/>
    <col min="11015" max="11015" width="10.5" bestFit="1" customWidth="1"/>
    <col min="11017" max="11018" width="12.875" customWidth="1"/>
    <col min="11020" max="11020" width="3.5" bestFit="1" customWidth="1"/>
    <col min="11021" max="11021" width="13.875" customWidth="1"/>
    <col min="11271" max="11271" width="10.5" bestFit="1" customWidth="1"/>
    <col min="11273" max="11274" width="12.875" customWidth="1"/>
    <col min="11276" max="11276" width="3.5" bestFit="1" customWidth="1"/>
    <col min="11277" max="11277" width="13.875" customWidth="1"/>
    <col min="11527" max="11527" width="10.5" bestFit="1" customWidth="1"/>
    <col min="11529" max="11530" width="12.875" customWidth="1"/>
    <col min="11532" max="11532" width="3.5" bestFit="1" customWidth="1"/>
    <col min="11533" max="11533" width="13.875" customWidth="1"/>
    <col min="11783" max="11783" width="10.5" bestFit="1" customWidth="1"/>
    <col min="11785" max="11786" width="12.875" customWidth="1"/>
    <col min="11788" max="11788" width="3.5" bestFit="1" customWidth="1"/>
    <col min="11789" max="11789" width="13.875" customWidth="1"/>
    <col min="12039" max="12039" width="10.5" bestFit="1" customWidth="1"/>
    <col min="12041" max="12042" width="12.875" customWidth="1"/>
    <col min="12044" max="12044" width="3.5" bestFit="1" customWidth="1"/>
    <col min="12045" max="12045" width="13.875" customWidth="1"/>
    <col min="12295" max="12295" width="10.5" bestFit="1" customWidth="1"/>
    <col min="12297" max="12298" width="12.875" customWidth="1"/>
    <col min="12300" max="12300" width="3.5" bestFit="1" customWidth="1"/>
    <col min="12301" max="12301" width="13.875" customWidth="1"/>
    <col min="12551" max="12551" width="10.5" bestFit="1" customWidth="1"/>
    <col min="12553" max="12554" width="12.875" customWidth="1"/>
    <col min="12556" max="12556" width="3.5" bestFit="1" customWidth="1"/>
    <col min="12557" max="12557" width="13.875" customWidth="1"/>
    <col min="12807" max="12807" width="10.5" bestFit="1" customWidth="1"/>
    <col min="12809" max="12810" width="12.875" customWidth="1"/>
    <col min="12812" max="12812" width="3.5" bestFit="1" customWidth="1"/>
    <col min="12813" max="12813" width="13.875" customWidth="1"/>
    <col min="13063" max="13063" width="10.5" bestFit="1" customWidth="1"/>
    <col min="13065" max="13066" width="12.875" customWidth="1"/>
    <col min="13068" max="13068" width="3.5" bestFit="1" customWidth="1"/>
    <col min="13069" max="13069" width="13.875" customWidth="1"/>
    <col min="13319" max="13319" width="10.5" bestFit="1" customWidth="1"/>
    <col min="13321" max="13322" width="12.875" customWidth="1"/>
    <col min="13324" max="13324" width="3.5" bestFit="1" customWidth="1"/>
    <col min="13325" max="13325" width="13.875" customWidth="1"/>
    <col min="13575" max="13575" width="10.5" bestFit="1" customWidth="1"/>
    <col min="13577" max="13578" width="12.875" customWidth="1"/>
    <col min="13580" max="13580" width="3.5" bestFit="1" customWidth="1"/>
    <col min="13581" max="13581" width="13.875" customWidth="1"/>
    <col min="13831" max="13831" width="10.5" bestFit="1" customWidth="1"/>
    <col min="13833" max="13834" width="12.875" customWidth="1"/>
    <col min="13836" max="13836" width="3.5" bestFit="1" customWidth="1"/>
    <col min="13837" max="13837" width="13.875" customWidth="1"/>
    <col min="14087" max="14087" width="10.5" bestFit="1" customWidth="1"/>
    <col min="14089" max="14090" width="12.875" customWidth="1"/>
    <col min="14092" max="14092" width="3.5" bestFit="1" customWidth="1"/>
    <col min="14093" max="14093" width="13.875" customWidth="1"/>
    <col min="14343" max="14343" width="10.5" bestFit="1" customWidth="1"/>
    <col min="14345" max="14346" width="12.875" customWidth="1"/>
    <col min="14348" max="14348" width="3.5" bestFit="1" customWidth="1"/>
    <col min="14349" max="14349" width="13.875" customWidth="1"/>
    <col min="14599" max="14599" width="10.5" bestFit="1" customWidth="1"/>
    <col min="14601" max="14602" width="12.875" customWidth="1"/>
    <col min="14604" max="14604" width="3.5" bestFit="1" customWidth="1"/>
    <col min="14605" max="14605" width="13.875" customWidth="1"/>
    <col min="14855" max="14855" width="10.5" bestFit="1" customWidth="1"/>
    <col min="14857" max="14858" width="12.875" customWidth="1"/>
    <col min="14860" max="14860" width="3.5" bestFit="1" customWidth="1"/>
    <col min="14861" max="14861" width="13.875" customWidth="1"/>
    <col min="15111" max="15111" width="10.5" bestFit="1" customWidth="1"/>
    <col min="15113" max="15114" width="12.875" customWidth="1"/>
    <col min="15116" max="15116" width="3.5" bestFit="1" customWidth="1"/>
    <col min="15117" max="15117" width="13.875" customWidth="1"/>
    <col min="15367" max="15367" width="10.5" bestFit="1" customWidth="1"/>
    <col min="15369" max="15370" width="12.875" customWidth="1"/>
    <col min="15372" max="15372" width="3.5" bestFit="1" customWidth="1"/>
    <col min="15373" max="15373" width="13.875" customWidth="1"/>
    <col min="15623" max="15623" width="10.5" bestFit="1" customWidth="1"/>
    <col min="15625" max="15626" width="12.875" customWidth="1"/>
    <col min="15628" max="15628" width="3.5" bestFit="1" customWidth="1"/>
    <col min="15629" max="15629" width="13.875" customWidth="1"/>
    <col min="15879" max="15879" width="10.5" bestFit="1" customWidth="1"/>
    <col min="15881" max="15882" width="12.875" customWidth="1"/>
    <col min="15884" max="15884" width="3.5" bestFit="1" customWidth="1"/>
    <col min="15885" max="15885" width="13.875" customWidth="1"/>
    <col min="16135" max="16135" width="10.5" bestFit="1" customWidth="1"/>
    <col min="16137" max="16138" width="12.875" customWidth="1"/>
    <col min="16140" max="16140" width="3.5" bestFit="1" customWidth="1"/>
    <col min="16141" max="16141" width="13.875" customWidth="1"/>
  </cols>
  <sheetData>
    <row r="1" spans="1:19" x14ac:dyDescent="0.15">
      <c r="A1" t="s">
        <v>237</v>
      </c>
      <c r="C1" t="s">
        <v>238</v>
      </c>
      <c r="D1" s="35">
        <f>IF('勤怠確認表（個人別）'!C9="末",EOMONTH(D2,-1)+1,EDATE(D2,-1)+1)</f>
        <v>45901</v>
      </c>
      <c r="F1" t="s">
        <v>239</v>
      </c>
      <c r="G1" t="s">
        <v>240</v>
      </c>
      <c r="H1" s="52" t="s">
        <v>58</v>
      </c>
      <c r="K1" t="s">
        <v>241</v>
      </c>
      <c r="M1" t="s">
        <v>242</v>
      </c>
      <c r="O1" s="35" t="s">
        <v>58</v>
      </c>
      <c r="P1" s="35" t="s">
        <v>243</v>
      </c>
      <c r="R1">
        <f>COUNT(N:N,P:P)</f>
        <v>19</v>
      </c>
      <c r="S1" s="35">
        <f>IF(R$1&lt;ROW(),"",SMALL((N:N,P:P),ROW()))</f>
        <v>45658</v>
      </c>
    </row>
    <row r="2" spans="1:19" x14ac:dyDescent="0.15">
      <c r="A2">
        <v>5</v>
      </c>
      <c r="C2" t="s">
        <v>244</v>
      </c>
      <c r="D2" s="35">
        <f>DATE('勤怠確認表（個人別）'!C7,'勤怠確認表（個人別）'!C8,IF('勤怠確認表（個人別）'!C9="末",DAY(EOMONTH(DATE('勤怠確認表（個人別）'!C7,'勤怠確認表（個人別）'!C8,1),0)),'勤怠確認表（個人別）'!C9))</f>
        <v>45930</v>
      </c>
      <c r="F2" s="36">
        <f>D1</f>
        <v>45901</v>
      </c>
      <c r="G2" s="35">
        <f>IF(F2&gt;$D$2,"",F2)</f>
        <v>45901</v>
      </c>
      <c r="H2" s="51" t="str">
        <f>TEXT(G2,"aaa")</f>
        <v>月</v>
      </c>
      <c r="J2">
        <v>1</v>
      </c>
      <c r="K2" t="str">
        <f>IFERROR(VLOOKUP('勤怠確認表（個人別）'!$C$12,派遣元事業所リスト!A:BU,$J2+9,0)&amp;"","")</f>
        <v>森田　智之</v>
      </c>
      <c r="M2" s="38" t="s">
        <v>245</v>
      </c>
      <c r="N2" s="35">
        <f>DATEVALUE('勤怠確認表（個人別）'!$C$7&amp;"/1/1")</f>
        <v>45658</v>
      </c>
      <c r="O2" s="35" t="str">
        <f>TEXT(N2,"aaa")</f>
        <v>水</v>
      </c>
      <c r="P2" s="35" t="str" cm="1">
        <f t="array" ref="P2">IF(O2="日",LOOKUP(1,0/(N2+ROW($1:$17)-1=N2:N17),N2:N17)+1,IF(N2+2=N2,N2+1,""))</f>
        <v/>
      </c>
      <c r="Q2" s="90">
        <v>45292</v>
      </c>
      <c r="R2">
        <f t="shared" ref="R2:R25" si="0">COUNT(N:N,P:P)</f>
        <v>19</v>
      </c>
      <c r="S2" s="35">
        <f>IF(R$1&lt;ROW(),"",SMALL((N:N,P:P),ROW()))</f>
        <v>45670</v>
      </c>
    </row>
    <row r="3" spans="1:19" x14ac:dyDescent="0.15">
      <c r="A3">
        <v>10</v>
      </c>
      <c r="F3" s="36">
        <f t="shared" ref="F3:F32" si="1">F2+1</f>
        <v>45902</v>
      </c>
      <c r="G3" s="35">
        <f t="shared" ref="G3:G32" si="2">IF(F3&gt;$D$2,"",F3)</f>
        <v>45902</v>
      </c>
      <c r="H3" s="51" t="str">
        <f t="shared" ref="H3:H32" si="3">TEXT(G3,"aaa")</f>
        <v>火</v>
      </c>
      <c r="J3">
        <v>2</v>
      </c>
      <c r="K3" t="str">
        <f>IFERROR(VLOOKUP('勤怠確認表（個人別）'!$C$12,派遣元事業所リスト!A:BU,$J3+9,0)&amp;"","")</f>
        <v>佐藤　勇樹</v>
      </c>
      <c r="M3" t="s">
        <v>246</v>
      </c>
      <c r="N3" s="35">
        <f>CEILING(DATEVALUE(('勤怠確認表（個人別）'!$C$7-1)&amp; "/12/31")+6,7)+2</f>
        <v>45670</v>
      </c>
      <c r="O3" s="35" t="str">
        <f t="shared" ref="O3:O17" si="4">TEXT(N3,"aaa")</f>
        <v>月</v>
      </c>
      <c r="P3" s="35" t="str" cm="1">
        <f t="array" ref="P3">IF(O3="日",LOOKUP(1,0/(N3+ROW($1:$17)-1=N3:N18),N3:N18)+1,IF(N3+2=N3,N3+1,""))</f>
        <v/>
      </c>
      <c r="Q3" s="52" t="s">
        <v>247</v>
      </c>
      <c r="R3">
        <f t="shared" si="0"/>
        <v>19</v>
      </c>
      <c r="S3" s="35">
        <f>IF(R$1&lt;ROW(),"",SMALL((N:N,P:P),ROW()))</f>
        <v>45699</v>
      </c>
    </row>
    <row r="4" spans="1:19" x14ac:dyDescent="0.15">
      <c r="A4">
        <v>15</v>
      </c>
      <c r="F4" s="36">
        <f t="shared" si="1"/>
        <v>45903</v>
      </c>
      <c r="G4" s="35">
        <f t="shared" si="2"/>
        <v>45903</v>
      </c>
      <c r="H4" s="51" t="str">
        <f t="shared" si="3"/>
        <v>水</v>
      </c>
      <c r="J4">
        <v>3</v>
      </c>
      <c r="K4" t="str">
        <f>IFERROR(VLOOKUP('勤怠確認表（個人別）'!$C$12,派遣元事業所リスト!A:BU,$J4+9,0)&amp;"","")</f>
        <v>渡部　隼</v>
      </c>
      <c r="M4" t="s">
        <v>248</v>
      </c>
      <c r="N4" s="35">
        <f>DATEVALUE('勤怠確認表（個人別）'!$C$7&amp;"/2/11")</f>
        <v>45699</v>
      </c>
      <c r="O4" s="35" t="str">
        <f t="shared" si="4"/>
        <v>火</v>
      </c>
      <c r="P4" s="35" t="str" cm="1">
        <f t="array" ref="P4">IF(O4="日",LOOKUP(1,0/(N4+ROW($1:$17)-1=N4:N19),N4:N19)+1,IF(N4+2=N4,N4+1,""))</f>
        <v/>
      </c>
      <c r="Q4" s="52" t="s">
        <v>249</v>
      </c>
      <c r="R4">
        <f t="shared" si="0"/>
        <v>19</v>
      </c>
      <c r="S4" s="35">
        <f>IF(R$1&lt;ROW(),"",SMALL((N:N,P:P),ROW()))</f>
        <v>45711</v>
      </c>
    </row>
    <row r="5" spans="1:19" x14ac:dyDescent="0.15">
      <c r="A5">
        <v>20</v>
      </c>
      <c r="F5" s="36">
        <f t="shared" si="1"/>
        <v>45904</v>
      </c>
      <c r="G5" s="35">
        <f t="shared" si="2"/>
        <v>45904</v>
      </c>
      <c r="H5" s="51" t="str">
        <f t="shared" si="3"/>
        <v>木</v>
      </c>
      <c r="J5">
        <v>4</v>
      </c>
      <c r="K5" t="str">
        <f>IFERROR(VLOOKUP('勤怠確認表（個人別）'!$C$12,派遣元事業所リスト!A:BU,$J5+9,0)&amp;"","")</f>
        <v>武藤　翔</v>
      </c>
      <c r="M5" t="s">
        <v>250</v>
      </c>
      <c r="N5" s="35">
        <f>DATEVALUE('勤怠確認表（個人別）'!$C$7&amp;"/2/23")</f>
        <v>45711</v>
      </c>
      <c r="O5" s="35" t="str">
        <f t="shared" si="4"/>
        <v>日</v>
      </c>
      <c r="P5" s="35" cm="1">
        <f t="array" ref="P5">IF(O5="日",LOOKUP(1,0/(N5+ROW($1:$17)-1=N5:N20),N5:N20)+1,IF(N5+2=N5,N5+1,""))</f>
        <v>45712</v>
      </c>
      <c r="Q5" s="52" t="s">
        <v>251</v>
      </c>
      <c r="R5">
        <f t="shared" si="0"/>
        <v>19</v>
      </c>
      <c r="S5" s="35">
        <f>IF(R$1&lt;ROW(),"",SMALL((N:N,P:P),ROW()))</f>
        <v>45712</v>
      </c>
    </row>
    <row r="6" spans="1:19" x14ac:dyDescent="0.15">
      <c r="A6">
        <v>25</v>
      </c>
      <c r="F6" s="36">
        <f t="shared" si="1"/>
        <v>45905</v>
      </c>
      <c r="G6" s="35">
        <f t="shared" si="2"/>
        <v>45905</v>
      </c>
      <c r="H6" s="51" t="str">
        <f t="shared" si="3"/>
        <v>金</v>
      </c>
      <c r="J6">
        <v>5</v>
      </c>
      <c r="K6" t="str">
        <f>IFERROR(VLOOKUP('勤怠確認表（個人別）'!$C$12,派遣元事業所リスト!A:BU,$J6+9,0)&amp;"","")</f>
        <v/>
      </c>
      <c r="M6" t="s">
        <v>252</v>
      </c>
      <c r="N6" s="35">
        <f>DATE('勤怠確認表（個人別）'!$C$7,3,23)-MATCH('勤怠確認表（個人別）'!$C$7,CHOOSE(MOD('勤怠確認表（個人別）'!$C$7,4)+1,{0,1900,1960,2092},{0,1901,1993},{0,1902,2026},{1903,1927,2059}))</f>
        <v>45736</v>
      </c>
      <c r="O6" s="35" t="str">
        <f t="shared" si="4"/>
        <v>木</v>
      </c>
      <c r="P6" s="35" t="str" cm="1">
        <f t="array" ref="P6">IF(O6="日",LOOKUP(1,0/(N6+ROW($1:$17)-1=N6:N21),N6:N21)+1,IF(N6+2=N6,N6+1,""))</f>
        <v/>
      </c>
      <c r="R6">
        <f t="shared" si="0"/>
        <v>19</v>
      </c>
      <c r="S6" s="35">
        <f>IF(R$1&lt;ROW(),"",SMALL((N:N,P:P),ROW()))</f>
        <v>45736</v>
      </c>
    </row>
    <row r="7" spans="1:19" x14ac:dyDescent="0.15">
      <c r="A7" s="37" t="s">
        <v>8</v>
      </c>
      <c r="F7" s="36">
        <f t="shared" si="1"/>
        <v>45906</v>
      </c>
      <c r="G7" s="35">
        <f t="shared" si="2"/>
        <v>45906</v>
      </c>
      <c r="H7" s="51" t="str">
        <f t="shared" si="3"/>
        <v>土</v>
      </c>
      <c r="J7">
        <v>6</v>
      </c>
      <c r="K7" t="str">
        <f>IFERROR(VLOOKUP('勤怠確認表（個人別）'!$C$12,派遣元事業所リスト!A:BU,$J7+9,0)&amp;"","")</f>
        <v/>
      </c>
      <c r="M7" t="s">
        <v>253</v>
      </c>
      <c r="N7" s="35">
        <f>DATEVALUE('勤怠確認表（個人別）'!$C$7&amp;"/4/29")</f>
        <v>45776</v>
      </c>
      <c r="O7" s="35" t="str">
        <f t="shared" si="4"/>
        <v>火</v>
      </c>
      <c r="P7" s="35" t="str" cm="1">
        <f t="array" ref="P7">IF(O7="日",LOOKUP(1,0/(N7+ROW($1:$17)-1=N7:N22),N7:N22)+1,IF(N7+2=N7,N7+1,""))</f>
        <v/>
      </c>
      <c r="Q7" s="90">
        <v>45411</v>
      </c>
      <c r="R7">
        <f t="shared" si="0"/>
        <v>19</v>
      </c>
      <c r="S7" s="35">
        <f>IF(R$1&lt;ROW(),"",SMALL((N:N,P:P),ROW()))</f>
        <v>45776</v>
      </c>
    </row>
    <row r="8" spans="1:19" x14ac:dyDescent="0.15">
      <c r="F8" s="36">
        <f t="shared" si="1"/>
        <v>45907</v>
      </c>
      <c r="G8" s="35">
        <f t="shared" si="2"/>
        <v>45907</v>
      </c>
      <c r="H8" s="51" t="str">
        <f t="shared" si="3"/>
        <v>日</v>
      </c>
      <c r="J8">
        <v>7</v>
      </c>
      <c r="K8" t="str">
        <f>IFERROR(VLOOKUP('勤怠確認表（個人別）'!$C$12,派遣元事業所リスト!A:BU,$J8+9,0)&amp;"","")</f>
        <v/>
      </c>
      <c r="M8" t="s">
        <v>254</v>
      </c>
      <c r="N8" s="35">
        <f>DATEVALUE('勤怠確認表（個人別）'!$C$7&amp;"/5/3")</f>
        <v>45780</v>
      </c>
      <c r="O8" s="35" t="str">
        <f t="shared" si="4"/>
        <v>土</v>
      </c>
      <c r="P8" s="35" t="str" cm="1">
        <f t="array" ref="P8">IF(O8="日",LOOKUP(1,0/(N8+ROW($1:$17)-1=N8:N23),N8:N23)+1,IF(N8+2=N8,N8+1,""))</f>
        <v/>
      </c>
      <c r="Q8" s="90">
        <v>45415</v>
      </c>
      <c r="R8">
        <f t="shared" si="0"/>
        <v>19</v>
      </c>
      <c r="S8" s="35">
        <f>IF(R$1&lt;ROW(),"",SMALL((N:N,P:P),ROW()))</f>
        <v>45780</v>
      </c>
    </row>
    <row r="9" spans="1:19" x14ac:dyDescent="0.15">
      <c r="F9" s="36">
        <f t="shared" si="1"/>
        <v>45908</v>
      </c>
      <c r="G9" s="35">
        <f t="shared" si="2"/>
        <v>45908</v>
      </c>
      <c r="H9" s="51" t="str">
        <f t="shared" si="3"/>
        <v>月</v>
      </c>
      <c r="J9">
        <v>8</v>
      </c>
      <c r="K9" t="str">
        <f>IFERROR(VLOOKUP('勤怠確認表（個人別）'!$C$12,派遣元事業所リスト!A:BU,$J9+9,0)&amp;"","")</f>
        <v/>
      </c>
      <c r="M9" t="s">
        <v>255</v>
      </c>
      <c r="N9" s="35">
        <f>DATEVALUE('勤怠確認表（個人別）'!$C$7&amp;"/5/4")</f>
        <v>45781</v>
      </c>
      <c r="O9" s="35" t="str">
        <f t="shared" si="4"/>
        <v>日</v>
      </c>
      <c r="P9" s="35" cm="1">
        <f t="array" ref="P9">IF(O9="日",LOOKUP(1,0/(N9+ROW($1:$17)-1=N9:N24),N9:N24)+1,IF(N9+2=N9,N9+1,""))</f>
        <v>45783</v>
      </c>
      <c r="Q9" s="90">
        <v>45416</v>
      </c>
      <c r="R9">
        <f t="shared" si="0"/>
        <v>19</v>
      </c>
      <c r="S9" s="35">
        <f>IF(R$1&lt;ROW(),"",SMALL((N:N,P:P),ROW()))</f>
        <v>45781</v>
      </c>
    </row>
    <row r="10" spans="1:19" x14ac:dyDescent="0.15">
      <c r="F10" s="36">
        <f t="shared" si="1"/>
        <v>45909</v>
      </c>
      <c r="G10" s="35">
        <f t="shared" si="2"/>
        <v>45909</v>
      </c>
      <c r="H10" s="51" t="str">
        <f t="shared" si="3"/>
        <v>火</v>
      </c>
      <c r="J10">
        <v>9</v>
      </c>
      <c r="K10" t="str">
        <f>IFERROR(VLOOKUP('勤怠確認表（個人別）'!$C$12,派遣元事業所リスト!A:BU,$J10+9,0)&amp;"","")</f>
        <v/>
      </c>
      <c r="M10" t="s">
        <v>256</v>
      </c>
      <c r="N10" s="35">
        <f>DATEVALUE('勤怠確認表（個人別）'!$C$7&amp;"/5/5")</f>
        <v>45782</v>
      </c>
      <c r="O10" s="35" t="str">
        <f t="shared" si="4"/>
        <v>月</v>
      </c>
      <c r="P10" s="35" t="str" cm="1">
        <f t="array" ref="P10">IF(O10="日",LOOKUP(1,0/(N10+ROW($1:$17)-1=N10:N25),N10:N25)+1,IF(N10+2=N10,N10+1,""))</f>
        <v/>
      </c>
      <c r="Q10" s="90">
        <v>45417</v>
      </c>
      <c r="R10">
        <f t="shared" si="0"/>
        <v>19</v>
      </c>
      <c r="S10" s="35">
        <f>IF(R$1&lt;ROW(),"",SMALL((N:N,P:P),ROW()))</f>
        <v>45782</v>
      </c>
    </row>
    <row r="11" spans="1:19" x14ac:dyDescent="0.15">
      <c r="F11" s="36">
        <f t="shared" si="1"/>
        <v>45910</v>
      </c>
      <c r="G11" s="35">
        <f t="shared" si="2"/>
        <v>45910</v>
      </c>
      <c r="H11" s="51" t="str">
        <f t="shared" si="3"/>
        <v>水</v>
      </c>
      <c r="J11">
        <v>10</v>
      </c>
      <c r="K11" t="str">
        <f>IFERROR(VLOOKUP('勤怠確認表（個人別）'!$C$12,派遣元事業所リスト!A:BU,$J11+9,0)&amp;"","")</f>
        <v/>
      </c>
      <c r="M11" t="s">
        <v>257</v>
      </c>
      <c r="N11" s="35">
        <f>CEILING(DATEVALUE('勤怠確認表（個人別）'!$C$7&amp;"/6/30")+6,7)+9</f>
        <v>45859</v>
      </c>
      <c r="O11" s="35" t="str">
        <f t="shared" si="4"/>
        <v>月</v>
      </c>
      <c r="P11" s="35" t="str" cm="1">
        <f t="array" ref="P11">IF(O11="日",LOOKUP(1,0/(N11+ROW($1:$17)-1=N11:N26),N11:N26)+1,IF(N11+2=N11,N11+1,""))</f>
        <v/>
      </c>
      <c r="Q11" s="52" t="s">
        <v>258</v>
      </c>
      <c r="R11">
        <f t="shared" si="0"/>
        <v>19</v>
      </c>
      <c r="S11" s="35">
        <f>IF(R$1&lt;ROW(),"",SMALL((N:N,P:P),ROW()))</f>
        <v>45783</v>
      </c>
    </row>
    <row r="12" spans="1:19" x14ac:dyDescent="0.15">
      <c r="F12" s="36">
        <f t="shared" si="1"/>
        <v>45911</v>
      </c>
      <c r="G12" s="35">
        <f t="shared" si="2"/>
        <v>45911</v>
      </c>
      <c r="H12" s="51" t="str">
        <f t="shared" si="3"/>
        <v>木</v>
      </c>
      <c r="J12">
        <v>11</v>
      </c>
      <c r="K12" t="str">
        <f>IFERROR(VLOOKUP('勤怠確認表（個人別）'!$C$12,派遣元事業所リスト!A:BU,$J12+9,0)&amp;"","")</f>
        <v/>
      </c>
      <c r="M12" t="s">
        <v>259</v>
      </c>
      <c r="N12" s="35">
        <f>DATEVALUE('勤怠確認表（個人別）'!$C$7&amp;"/8/11")</f>
        <v>45880</v>
      </c>
      <c r="O12" s="35" t="str">
        <f t="shared" si="4"/>
        <v>月</v>
      </c>
      <c r="P12" s="35" t="str" cm="1">
        <f t="array" ref="P12">IF(O12="日",LOOKUP(1,0/(N12+ROW($1:$17)-1=N12:N27),N12:N27)+1,IF(N12+2=N12,N12+1,""))</f>
        <v/>
      </c>
      <c r="Q12" s="90">
        <v>45515</v>
      </c>
      <c r="R12">
        <f t="shared" si="0"/>
        <v>19</v>
      </c>
      <c r="S12" s="35">
        <f>IF(R$1&lt;ROW(),"",SMALL((N:N,P:P),ROW()))</f>
        <v>45859</v>
      </c>
    </row>
    <row r="13" spans="1:19" x14ac:dyDescent="0.15">
      <c r="F13" s="36">
        <f t="shared" si="1"/>
        <v>45912</v>
      </c>
      <c r="G13" s="35">
        <f t="shared" si="2"/>
        <v>45912</v>
      </c>
      <c r="H13" s="51" t="str">
        <f t="shared" si="3"/>
        <v>金</v>
      </c>
      <c r="J13">
        <v>12</v>
      </c>
      <c r="K13" t="str">
        <f>IFERROR(VLOOKUP('勤怠確認表（個人別）'!$C$12,派遣元事業所リスト!A:BU,$J13+9,0)&amp;"","")</f>
        <v/>
      </c>
      <c r="M13" t="s">
        <v>260</v>
      </c>
      <c r="N13" s="35">
        <f>CEILING(DATEVALUE('勤怠確認表（個人別）'!$C$7&amp;"/8/31")+6,7)+9</f>
        <v>45915</v>
      </c>
      <c r="O13" s="35" t="str">
        <f t="shared" si="4"/>
        <v>月</v>
      </c>
      <c r="P13" s="35" t="str" cm="1">
        <f t="array" ref="P13">IF(O13="日",LOOKUP(1,0/(N13+ROW($1:$17)-1=N13:N28),N13:N28)+1,IF(N13+2=N13,N13+1,""))</f>
        <v/>
      </c>
      <c r="Q13" s="52" t="s">
        <v>261</v>
      </c>
      <c r="R13">
        <f t="shared" si="0"/>
        <v>19</v>
      </c>
      <c r="S13" s="35">
        <f>IF(R$1&lt;ROW(),"",SMALL((N:N,P:P),ROW()))</f>
        <v>45880</v>
      </c>
    </row>
    <row r="14" spans="1:19" x14ac:dyDescent="0.15">
      <c r="F14" s="36">
        <f t="shared" si="1"/>
        <v>45913</v>
      </c>
      <c r="G14" s="35">
        <f t="shared" si="2"/>
        <v>45913</v>
      </c>
      <c r="H14" s="51" t="str">
        <f t="shared" si="3"/>
        <v>土</v>
      </c>
      <c r="J14">
        <v>13</v>
      </c>
      <c r="K14" t="str">
        <f>IFERROR(VLOOKUP('勤怠確認表（個人別）'!$C$12,派遣元事業所リスト!A:BU,$J14+9,0)&amp;"","")</f>
        <v/>
      </c>
      <c r="M14" t="s">
        <v>262</v>
      </c>
      <c r="N14" s="35">
        <f>DATE('勤怠確認表（個人別）'!$C$7,9,25)-MATCH('勤怠確認表（個人別）'!$C$7,CHOOSE(MOD('勤怠確認表（個人別）'!$C$7,4)+1,{0,1900,2012},{1901,1921,2045},{1902,1950,2078},{1903,1983}))</f>
        <v>45923</v>
      </c>
      <c r="O14" s="35" t="str">
        <f t="shared" si="4"/>
        <v>火</v>
      </c>
      <c r="P14" s="35" t="str" cm="1">
        <f t="array" ref="P14">IF(O14="日",LOOKUP(1,0/(N14+ROW($1:$17)-1=N14:N29),N14:N29)+1,IF(N14+2=N14,N14+1,""))</f>
        <v/>
      </c>
      <c r="R14">
        <f t="shared" si="0"/>
        <v>19</v>
      </c>
      <c r="S14" s="35">
        <f>IF(R$1&lt;ROW(),"",SMALL((N:N,P:P),ROW()))</f>
        <v>45915</v>
      </c>
    </row>
    <row r="15" spans="1:19" x14ac:dyDescent="0.15">
      <c r="F15" s="36">
        <f t="shared" si="1"/>
        <v>45914</v>
      </c>
      <c r="G15" s="35">
        <f t="shared" si="2"/>
        <v>45914</v>
      </c>
      <c r="H15" s="51" t="str">
        <f t="shared" si="3"/>
        <v>日</v>
      </c>
      <c r="J15">
        <v>14</v>
      </c>
      <c r="K15" t="str">
        <f>IFERROR(VLOOKUP('勤怠確認表（個人別）'!$C$12,派遣元事業所リスト!A:BU,$J15+9,0)&amp;"","")</f>
        <v/>
      </c>
      <c r="M15" t="s">
        <v>263</v>
      </c>
      <c r="N15" s="35">
        <f>CEILING(DATEVALUE('勤怠確認表（個人別）'!$C$7&amp;"/9/30")+6,7)+2</f>
        <v>45943</v>
      </c>
      <c r="O15" s="35" t="str">
        <f t="shared" si="4"/>
        <v>月</v>
      </c>
      <c r="P15" s="35" t="str" cm="1">
        <f t="array" ref="P15">IF(O15="日",LOOKUP(1,0/(N15+ROW($1:$17)-1=N15:N30),N15:N30)+1,IF(N15+2=N15,N15+1,""))</f>
        <v/>
      </c>
      <c r="Q15" s="52" t="s">
        <v>264</v>
      </c>
      <c r="R15">
        <f t="shared" si="0"/>
        <v>19</v>
      </c>
      <c r="S15" s="35">
        <f>IF(R$1&lt;ROW(),"",SMALL((N:N,P:P),ROW()))</f>
        <v>45923</v>
      </c>
    </row>
    <row r="16" spans="1:19" x14ac:dyDescent="0.15">
      <c r="F16" s="36">
        <f t="shared" si="1"/>
        <v>45915</v>
      </c>
      <c r="G16" s="35">
        <f t="shared" si="2"/>
        <v>45915</v>
      </c>
      <c r="H16" s="51" t="str">
        <f t="shared" si="3"/>
        <v>月</v>
      </c>
      <c r="J16">
        <v>15</v>
      </c>
      <c r="K16" t="str">
        <f>IFERROR(VLOOKUP('勤怠確認表（個人別）'!$C$12,派遣元事業所リスト!A:BU,$J16+9,0)&amp;"","")</f>
        <v/>
      </c>
      <c r="M16" t="s">
        <v>265</v>
      </c>
      <c r="N16" s="35">
        <f>DATEVALUE('勤怠確認表（個人別）'!$C$7&amp;"/11/3")</f>
        <v>45964</v>
      </c>
      <c r="O16" s="35" t="str">
        <f t="shared" si="4"/>
        <v>月</v>
      </c>
      <c r="P16" s="35" t="str" cm="1">
        <f t="array" ref="P16">IF(O16="日",LOOKUP(1,0/(N16+ROW($1:$17)-1=N16:N31),N16:N31)+1,IF(N16+2=N16,N16+1,""))</f>
        <v/>
      </c>
      <c r="Q16" s="90">
        <v>45599</v>
      </c>
      <c r="R16">
        <f t="shared" si="0"/>
        <v>19</v>
      </c>
      <c r="S16" s="35">
        <f>IF(R$1&lt;ROW(),"",SMALL((N:N,P:P),ROW()))</f>
        <v>45943</v>
      </c>
    </row>
    <row r="17" spans="6:19" x14ac:dyDescent="0.15">
      <c r="F17" s="36">
        <f t="shared" si="1"/>
        <v>45916</v>
      </c>
      <c r="G17" s="35">
        <f t="shared" si="2"/>
        <v>45916</v>
      </c>
      <c r="H17" s="51" t="str">
        <f t="shared" si="3"/>
        <v>火</v>
      </c>
      <c r="J17">
        <v>16</v>
      </c>
      <c r="K17" t="str">
        <f>IFERROR(VLOOKUP('勤怠確認表（個人別）'!$C$12,派遣元事業所リスト!A:BU,$J17+9,0)&amp;"","")</f>
        <v/>
      </c>
      <c r="M17" t="s">
        <v>266</v>
      </c>
      <c r="N17" s="35">
        <f>DATEVALUE('勤怠確認表（個人別）'!$C$7&amp;"/11/23")</f>
        <v>45984</v>
      </c>
      <c r="O17" s="35" t="str">
        <f t="shared" si="4"/>
        <v>日</v>
      </c>
      <c r="P17" s="35" cm="1">
        <f t="array" ref="P17">IF(O17="日",LOOKUP(1,0/(N17+ROW($1:$17)-1=N17:N32),N17:N32)+1,IF(N17+2=N17,N17+1,""))</f>
        <v>45985</v>
      </c>
      <c r="Q17" s="90">
        <v>45619</v>
      </c>
      <c r="R17">
        <f t="shared" si="0"/>
        <v>19</v>
      </c>
      <c r="S17" s="35">
        <f>IF(R$1&lt;ROW(),"",SMALL((N:N,P:P),ROW()))</f>
        <v>45964</v>
      </c>
    </row>
    <row r="18" spans="6:19" x14ac:dyDescent="0.15">
      <c r="F18" s="36">
        <f t="shared" si="1"/>
        <v>45917</v>
      </c>
      <c r="G18" s="35">
        <f t="shared" si="2"/>
        <v>45917</v>
      </c>
      <c r="H18" s="51" t="str">
        <f t="shared" si="3"/>
        <v>水</v>
      </c>
      <c r="J18">
        <v>17</v>
      </c>
      <c r="K18" t="str">
        <f>IFERROR(VLOOKUP('勤怠確認表（個人別）'!$C$12,派遣元事業所リスト!A:BU,$J18+9,0)&amp;"","")</f>
        <v/>
      </c>
      <c r="P18" s="35" t="str" cm="1">
        <f t="array" ref="P18">IF(O18="日",LOOKUP(1,0/(N18+ROW($1:$17)-1=N18:N33),N18:N33)+1,
IF(N18+2=N18,N18+1,""))</f>
        <v/>
      </c>
      <c r="R18">
        <f t="shared" si="0"/>
        <v>19</v>
      </c>
      <c r="S18" s="35">
        <f>IF(R$1&lt;ROW(),"",SMALL((N:N,P:P),ROW()))</f>
        <v>45984</v>
      </c>
    </row>
    <row r="19" spans="6:19" x14ac:dyDescent="0.15">
      <c r="F19" s="36">
        <f t="shared" si="1"/>
        <v>45918</v>
      </c>
      <c r="G19" s="35">
        <f t="shared" si="2"/>
        <v>45918</v>
      </c>
      <c r="H19" s="51" t="str">
        <f t="shared" si="3"/>
        <v>木</v>
      </c>
      <c r="J19">
        <v>18</v>
      </c>
      <c r="K19" t="str">
        <f>IFERROR(VLOOKUP('勤怠確認表（個人別）'!$C$12,派遣元事業所リスト!A:BU,$J19+9,0)&amp;"","")</f>
        <v/>
      </c>
      <c r="R19">
        <f t="shared" si="0"/>
        <v>19</v>
      </c>
      <c r="S19" s="35">
        <f>IF(R$1&lt;ROW(),"",SMALL((N:N,P:P),ROW()))</f>
        <v>45985</v>
      </c>
    </row>
    <row r="20" spans="6:19" x14ac:dyDescent="0.15">
      <c r="F20" s="36">
        <f t="shared" si="1"/>
        <v>45919</v>
      </c>
      <c r="G20" s="35">
        <f t="shared" si="2"/>
        <v>45919</v>
      </c>
      <c r="H20" s="51" t="str">
        <f t="shared" si="3"/>
        <v>金</v>
      </c>
      <c r="J20">
        <v>19</v>
      </c>
      <c r="K20" t="str">
        <f>IFERROR(VLOOKUP('勤怠確認表（個人別）'!$C$12,派遣元事業所リスト!A:BU,$J20+9,0)&amp;"","")</f>
        <v/>
      </c>
      <c r="R20">
        <f t="shared" si="0"/>
        <v>19</v>
      </c>
      <c r="S20" s="35" t="str">
        <f>IF(R$1&lt;ROW(),"",SMALL((N:N,P:P),ROW()))</f>
        <v/>
      </c>
    </row>
    <row r="21" spans="6:19" x14ac:dyDescent="0.15">
      <c r="F21" s="36">
        <f t="shared" si="1"/>
        <v>45920</v>
      </c>
      <c r="G21" s="35">
        <f t="shared" si="2"/>
        <v>45920</v>
      </c>
      <c r="H21" s="51" t="str">
        <f t="shared" si="3"/>
        <v>土</v>
      </c>
      <c r="J21">
        <v>20</v>
      </c>
      <c r="K21" t="str">
        <f>IFERROR(VLOOKUP('勤怠確認表（個人別）'!$C$12,派遣元事業所リスト!A:BU,$J21+9,0)&amp;"","")</f>
        <v/>
      </c>
      <c r="R21">
        <f t="shared" si="0"/>
        <v>19</v>
      </c>
      <c r="S21" s="35" t="str">
        <f>IF(R$1&lt;ROW(),"",SMALL((N:N,P:P),ROW()))</f>
        <v/>
      </c>
    </row>
    <row r="22" spans="6:19" x14ac:dyDescent="0.15">
      <c r="F22" s="36">
        <f t="shared" si="1"/>
        <v>45921</v>
      </c>
      <c r="G22" s="35">
        <f t="shared" si="2"/>
        <v>45921</v>
      </c>
      <c r="H22" s="51" t="str">
        <f t="shared" si="3"/>
        <v>日</v>
      </c>
      <c r="J22">
        <v>21</v>
      </c>
      <c r="K22" t="str">
        <f>IFERROR(VLOOKUP('勤怠確認表（個人別）'!$C$12,派遣元事業所リスト!A:BU,$J22+9,0)&amp;"","")</f>
        <v/>
      </c>
      <c r="R22">
        <f t="shared" si="0"/>
        <v>19</v>
      </c>
      <c r="S22" s="35" t="str">
        <f>IF(R$1&lt;ROW(),"",SMALL((N:N,P:P),ROW()))</f>
        <v/>
      </c>
    </row>
    <row r="23" spans="6:19" x14ac:dyDescent="0.15">
      <c r="F23" s="36">
        <f t="shared" si="1"/>
        <v>45922</v>
      </c>
      <c r="G23" s="35">
        <f t="shared" si="2"/>
        <v>45922</v>
      </c>
      <c r="H23" s="51" t="str">
        <f t="shared" si="3"/>
        <v>月</v>
      </c>
      <c r="J23">
        <v>22</v>
      </c>
      <c r="K23" t="str">
        <f>IFERROR(VLOOKUP('勤怠確認表（個人別）'!$C$12,派遣元事業所リスト!A:BU,$J23+9,0)&amp;"","")</f>
        <v/>
      </c>
      <c r="R23">
        <f t="shared" si="0"/>
        <v>19</v>
      </c>
      <c r="S23" s="35" t="str">
        <f>IF(R$1&lt;ROW(),"",SMALL((N:N,P:P),ROW()))</f>
        <v/>
      </c>
    </row>
    <row r="24" spans="6:19" x14ac:dyDescent="0.15">
      <c r="F24" s="36">
        <f t="shared" si="1"/>
        <v>45923</v>
      </c>
      <c r="G24" s="35">
        <f t="shared" si="2"/>
        <v>45923</v>
      </c>
      <c r="H24" s="51" t="str">
        <f t="shared" si="3"/>
        <v>火</v>
      </c>
      <c r="J24">
        <v>23</v>
      </c>
      <c r="K24" t="str">
        <f>IFERROR(VLOOKUP('勤怠確認表（個人別）'!$C$12,派遣元事業所リスト!A:BU,$J24+9,0)&amp;"","")</f>
        <v/>
      </c>
      <c r="R24">
        <f t="shared" si="0"/>
        <v>19</v>
      </c>
      <c r="S24" s="35" t="str">
        <f>IF(R$1&lt;ROW(),"",SMALL((N:N,P:P),ROW()))</f>
        <v/>
      </c>
    </row>
    <row r="25" spans="6:19" x14ac:dyDescent="0.15">
      <c r="F25" s="36">
        <f t="shared" si="1"/>
        <v>45924</v>
      </c>
      <c r="G25" s="35">
        <f t="shared" si="2"/>
        <v>45924</v>
      </c>
      <c r="H25" s="51" t="str">
        <f t="shared" si="3"/>
        <v>水</v>
      </c>
      <c r="J25">
        <v>24</v>
      </c>
      <c r="K25" t="str">
        <f>IFERROR(VLOOKUP('勤怠確認表（個人別）'!$C$12,派遣元事業所リスト!A:BU,$J25+9,0)&amp;"","")</f>
        <v/>
      </c>
      <c r="R25">
        <f t="shared" si="0"/>
        <v>19</v>
      </c>
      <c r="S25" s="35" t="str">
        <f>IF(R$1&lt;ROW(),"",SMALL((N:N,P:P),ROW()))</f>
        <v/>
      </c>
    </row>
    <row r="26" spans="6:19" x14ac:dyDescent="0.15">
      <c r="F26" s="36">
        <f t="shared" si="1"/>
        <v>45925</v>
      </c>
      <c r="G26" s="35">
        <f t="shared" si="2"/>
        <v>45925</v>
      </c>
      <c r="H26" s="51" t="str">
        <f t="shared" si="3"/>
        <v>木</v>
      </c>
      <c r="J26">
        <v>25</v>
      </c>
      <c r="K26" t="str">
        <f>IFERROR(VLOOKUP('勤怠確認表（個人別）'!$C$12,派遣元事業所リスト!A:BU,$J26+9,0)&amp;"","")</f>
        <v/>
      </c>
    </row>
    <row r="27" spans="6:19" x14ac:dyDescent="0.15">
      <c r="F27" s="36">
        <f t="shared" si="1"/>
        <v>45926</v>
      </c>
      <c r="G27" s="35">
        <f t="shared" si="2"/>
        <v>45926</v>
      </c>
      <c r="H27" s="51" t="str">
        <f t="shared" si="3"/>
        <v>金</v>
      </c>
      <c r="J27">
        <v>26</v>
      </c>
      <c r="K27" t="str">
        <f>IFERROR(VLOOKUP('勤怠確認表（個人別）'!$C$12,派遣元事業所リスト!A:BU,$J27+9,0)&amp;"","")</f>
        <v/>
      </c>
    </row>
    <row r="28" spans="6:19" x14ac:dyDescent="0.15">
      <c r="F28" s="36">
        <f t="shared" si="1"/>
        <v>45927</v>
      </c>
      <c r="G28" s="35">
        <f t="shared" si="2"/>
        <v>45927</v>
      </c>
      <c r="H28" s="51" t="str">
        <f t="shared" si="3"/>
        <v>土</v>
      </c>
      <c r="J28">
        <v>27</v>
      </c>
      <c r="K28" t="str">
        <f>IFERROR(VLOOKUP('勤怠確認表（個人別）'!$C$12,派遣元事業所リスト!A:BU,$J28+9,0)&amp;"","")</f>
        <v/>
      </c>
    </row>
    <row r="29" spans="6:19" x14ac:dyDescent="0.15">
      <c r="F29" s="36">
        <f t="shared" si="1"/>
        <v>45928</v>
      </c>
      <c r="G29" s="35">
        <f t="shared" si="2"/>
        <v>45928</v>
      </c>
      <c r="H29" s="51" t="str">
        <f t="shared" si="3"/>
        <v>日</v>
      </c>
      <c r="J29">
        <v>28</v>
      </c>
      <c r="K29" t="str">
        <f>IFERROR(VLOOKUP('勤怠確認表（個人別）'!$C$12,派遣元事業所リスト!A:BU,$J29+9,0)&amp;"","")</f>
        <v/>
      </c>
    </row>
    <row r="30" spans="6:19" x14ac:dyDescent="0.15">
      <c r="F30" s="36">
        <f t="shared" si="1"/>
        <v>45929</v>
      </c>
      <c r="G30" s="35">
        <f>IF(F30&gt;$D$2,"",F30)</f>
        <v>45929</v>
      </c>
      <c r="H30" s="51" t="str">
        <f t="shared" si="3"/>
        <v>月</v>
      </c>
      <c r="J30">
        <v>29</v>
      </c>
      <c r="K30" t="str">
        <f>IFERROR(VLOOKUP('勤怠確認表（個人別）'!$C$12,派遣元事業所リスト!A:BU,$J30+9,0)&amp;"","")</f>
        <v/>
      </c>
    </row>
    <row r="31" spans="6:19" x14ac:dyDescent="0.15">
      <c r="F31" s="36">
        <f t="shared" si="1"/>
        <v>45930</v>
      </c>
      <c r="G31" s="35">
        <f t="shared" si="2"/>
        <v>45930</v>
      </c>
      <c r="H31" s="51" t="str">
        <f t="shared" si="3"/>
        <v>火</v>
      </c>
      <c r="J31">
        <v>30</v>
      </c>
      <c r="K31" t="str">
        <f>IFERROR(VLOOKUP('勤怠確認表（個人別）'!$C$12,派遣元事業所リスト!A:BU,$J31+9,0)&amp;"","")</f>
        <v/>
      </c>
    </row>
    <row r="32" spans="6:19" x14ac:dyDescent="0.15">
      <c r="F32" s="36">
        <f t="shared" si="1"/>
        <v>45931</v>
      </c>
      <c r="G32" s="35" t="str">
        <f t="shared" si="2"/>
        <v/>
      </c>
      <c r="H32" s="51" t="str">
        <f t="shared" si="3"/>
        <v/>
      </c>
      <c r="J32">
        <v>31</v>
      </c>
      <c r="K32" t="str">
        <f>IFERROR(VLOOKUP('勤怠確認表（個人別）'!$C$12,派遣元事業所リスト!A:BU,$J32+9,0)&amp;"","")</f>
        <v/>
      </c>
    </row>
    <row r="33" spans="10:11" x14ac:dyDescent="0.15">
      <c r="J33">
        <v>32</v>
      </c>
      <c r="K33" t="str">
        <f>IFERROR(VLOOKUP('勤怠確認表（個人別）'!$C$12,派遣元事業所リスト!A:BU,$J33+9,0)&amp;"","")</f>
        <v/>
      </c>
    </row>
    <row r="34" spans="10:11" x14ac:dyDescent="0.15">
      <c r="J34">
        <v>33</v>
      </c>
      <c r="K34" t="str">
        <f>IFERROR(VLOOKUP('勤怠確認表（個人別）'!$C$12,派遣元事業所リスト!A:BU,$J34+9,0)&amp;"","")</f>
        <v/>
      </c>
    </row>
    <row r="35" spans="10:11" x14ac:dyDescent="0.15">
      <c r="J35">
        <v>34</v>
      </c>
      <c r="K35" t="str">
        <f>IFERROR(VLOOKUP('勤怠確認表（個人別）'!$C$12,派遣元事業所リスト!A:BU,$J35+9,0)&amp;"","")</f>
        <v/>
      </c>
    </row>
    <row r="36" spans="10:11" x14ac:dyDescent="0.15">
      <c r="J36">
        <v>35</v>
      </c>
      <c r="K36" t="str">
        <f>IFERROR(VLOOKUP('勤怠確認表（個人別）'!$C$12,派遣元事業所リスト!A:BU,$J36+9,0)&amp;"","")</f>
        <v/>
      </c>
    </row>
    <row r="37" spans="10:11" x14ac:dyDescent="0.15">
      <c r="J37">
        <v>36</v>
      </c>
      <c r="K37" t="str">
        <f>IFERROR(VLOOKUP('勤怠確認表（個人別）'!$C$12,派遣元事業所リスト!A:BU,$J37+9,0)&amp;"","")</f>
        <v/>
      </c>
    </row>
    <row r="38" spans="10:11" x14ac:dyDescent="0.15">
      <c r="J38">
        <v>37</v>
      </c>
      <c r="K38" t="str">
        <f>IFERROR(VLOOKUP('勤怠確認表（個人別）'!$C$12,派遣元事業所リスト!A:BU,$J38+9,0)&amp;"","")</f>
        <v/>
      </c>
    </row>
    <row r="39" spans="10:11" x14ac:dyDescent="0.15">
      <c r="J39">
        <v>38</v>
      </c>
      <c r="K39" t="str">
        <f>IFERROR(VLOOKUP('勤怠確認表（個人別）'!$C$12,派遣元事業所リスト!A:BU,$J39+9,0)&amp;"","")</f>
        <v/>
      </c>
    </row>
    <row r="40" spans="10:11" x14ac:dyDescent="0.15">
      <c r="J40">
        <v>39</v>
      </c>
      <c r="K40" t="str">
        <f>IFERROR(VLOOKUP('勤怠確認表（個人別）'!$C$12,派遣元事業所リスト!A:BU,$J40+9,0)&amp;"","")</f>
        <v/>
      </c>
    </row>
    <row r="41" spans="10:11" x14ac:dyDescent="0.15">
      <c r="J41">
        <v>40</v>
      </c>
      <c r="K41" t="str">
        <f>IFERROR(VLOOKUP('勤怠確認表（個人別）'!$C$12,派遣元事業所リスト!A:BU,$J41+9,0)&amp;"","")</f>
        <v/>
      </c>
    </row>
    <row r="42" spans="10:11" x14ac:dyDescent="0.15">
      <c r="J42">
        <v>41</v>
      </c>
      <c r="K42" t="str">
        <f>IFERROR(VLOOKUP('勤怠確認表（個人別）'!$C$12,派遣元事業所リスト!A:BU,$J42+9,0)&amp;"","")</f>
        <v/>
      </c>
    </row>
    <row r="43" spans="10:11" x14ac:dyDescent="0.15">
      <c r="J43">
        <v>42</v>
      </c>
      <c r="K43" t="str">
        <f>IFERROR(VLOOKUP('勤怠確認表（個人別）'!$C$12,派遣元事業所リスト!A:BU,$J43+9,0)&amp;"","")</f>
        <v/>
      </c>
    </row>
    <row r="44" spans="10:11" x14ac:dyDescent="0.15">
      <c r="J44">
        <v>43</v>
      </c>
      <c r="K44" t="str">
        <f>IFERROR(VLOOKUP('勤怠確認表（個人別）'!$C$12,派遣元事業所リスト!A:BU,$J44+9,0)&amp;"","")</f>
        <v/>
      </c>
    </row>
    <row r="45" spans="10:11" x14ac:dyDescent="0.15">
      <c r="J45">
        <v>44</v>
      </c>
      <c r="K45" t="str">
        <f>IFERROR(VLOOKUP('勤怠確認表（個人別）'!$C$12,派遣元事業所リスト!A:BU,$J45+9,0)&amp;"","")</f>
        <v/>
      </c>
    </row>
    <row r="46" spans="10:11" x14ac:dyDescent="0.15">
      <c r="J46">
        <v>45</v>
      </c>
      <c r="K46" t="str">
        <f>IFERROR(VLOOKUP('勤怠確認表（個人別）'!$C$12,派遣元事業所リスト!A:BU,$J46+9,0)&amp;"","")</f>
        <v/>
      </c>
    </row>
    <row r="47" spans="10:11" x14ac:dyDescent="0.15">
      <c r="J47">
        <v>46</v>
      </c>
      <c r="K47" t="str">
        <f>IFERROR(VLOOKUP('勤怠確認表（個人別）'!$C$12,派遣元事業所リスト!A:BU,$J47+9,0)&amp;"","")</f>
        <v/>
      </c>
    </row>
    <row r="48" spans="10:11" x14ac:dyDescent="0.15">
      <c r="J48">
        <v>47</v>
      </c>
      <c r="K48" t="str">
        <f>IFERROR(VLOOKUP('勤怠確認表（個人別）'!$C$12,派遣元事業所リスト!A:BU,$J48+9,0)&amp;"","")</f>
        <v/>
      </c>
    </row>
    <row r="49" spans="10:11" x14ac:dyDescent="0.15">
      <c r="J49">
        <v>48</v>
      </c>
      <c r="K49" t="str">
        <f>IFERROR(VLOOKUP('勤怠確認表（個人別）'!$C$12,派遣元事業所リスト!A:BU,$J49+9,0)&amp;"","")</f>
        <v/>
      </c>
    </row>
    <row r="50" spans="10:11" x14ac:dyDescent="0.15">
      <c r="J50">
        <v>49</v>
      </c>
      <c r="K50" t="str">
        <f>IFERROR(VLOOKUP('勤怠確認表（個人別）'!$C$12,派遣元事業所リスト!A:BU,$J50+9,0)&amp;"","")</f>
        <v/>
      </c>
    </row>
    <row r="51" spans="10:11" x14ac:dyDescent="0.15">
      <c r="J51">
        <v>50</v>
      </c>
      <c r="K51" t="str">
        <f>IFERROR(VLOOKUP('勤怠確認表（個人別）'!$C$12,派遣元事業所リスト!A:BU,$J51+9,0)&amp;"","")</f>
        <v/>
      </c>
    </row>
    <row r="52" spans="10:11" x14ac:dyDescent="0.15">
      <c r="J52">
        <v>51</v>
      </c>
      <c r="K52" t="str">
        <f>IFERROR(VLOOKUP('勤怠確認表（個人別）'!$C$12,派遣元事業所リスト!A:BU,$J52+9,0)&amp;"","")</f>
        <v/>
      </c>
    </row>
    <row r="53" spans="10:11" x14ac:dyDescent="0.15">
      <c r="J53">
        <v>52</v>
      </c>
      <c r="K53" t="str">
        <f>IFERROR(VLOOKUP('勤怠確認表（個人別）'!$C$12,派遣元事業所リスト!A:BU,$J53+9,0)&amp;"","")</f>
        <v/>
      </c>
    </row>
    <row r="54" spans="10:11" x14ac:dyDescent="0.15">
      <c r="J54">
        <v>53</v>
      </c>
      <c r="K54" t="str">
        <f>IFERROR(VLOOKUP('勤怠確認表（個人別）'!$C$12,派遣元事業所リスト!A:BU,$J54+9,0)&amp;"","")</f>
        <v/>
      </c>
    </row>
    <row r="55" spans="10:11" x14ac:dyDescent="0.15">
      <c r="J55">
        <v>54</v>
      </c>
      <c r="K55" t="str">
        <f>IFERROR(VLOOKUP('勤怠確認表（個人別）'!$C$12,派遣元事業所リスト!A:BU,$J55+9,0)&amp;"","")</f>
        <v/>
      </c>
    </row>
    <row r="56" spans="10:11" x14ac:dyDescent="0.15">
      <c r="J56">
        <v>55</v>
      </c>
      <c r="K56" t="str">
        <f>IFERROR(VLOOKUP('勤怠確認表（個人別）'!$C$12,派遣元事業所リスト!A:BU,$J56+9,0)&amp;"","")</f>
        <v/>
      </c>
    </row>
    <row r="57" spans="10:11" x14ac:dyDescent="0.15">
      <c r="J57">
        <v>56</v>
      </c>
      <c r="K57" t="str">
        <f>IFERROR(VLOOKUP('勤怠確認表（個人別）'!$C$12,派遣元事業所リスト!A:BU,$J57+9,0)&amp;"","")</f>
        <v/>
      </c>
    </row>
    <row r="58" spans="10:11" x14ac:dyDescent="0.15">
      <c r="J58">
        <v>57</v>
      </c>
      <c r="K58" t="str">
        <f>IFERROR(VLOOKUP('勤怠確認表（個人別）'!$C$12,派遣元事業所リスト!A:BU,$J58+9,0)&amp;"","")</f>
        <v/>
      </c>
    </row>
    <row r="59" spans="10:11" x14ac:dyDescent="0.15">
      <c r="J59">
        <v>58</v>
      </c>
      <c r="K59" t="str">
        <f>IFERROR(VLOOKUP('勤怠確認表（個人別）'!$C$12,派遣元事業所リスト!A:BU,$J59+9,0)&amp;"","")</f>
        <v/>
      </c>
    </row>
    <row r="60" spans="10:11" x14ac:dyDescent="0.15">
      <c r="J60">
        <v>59</v>
      </c>
      <c r="K60" t="str">
        <f>IFERROR(VLOOKUP('勤怠確認表（個人別）'!$C$12,派遣元事業所リスト!A:BU,$J60+9,0)&amp;"","")</f>
        <v/>
      </c>
    </row>
    <row r="61" spans="10:11" x14ac:dyDescent="0.15">
      <c r="J61">
        <v>60</v>
      </c>
      <c r="K61" t="str">
        <f>IFERROR(VLOOKUP('勤怠確認表（個人別）'!$C$12,派遣元事業所リスト!A:BU,$J61+9,0)&amp;"","")</f>
        <v/>
      </c>
    </row>
    <row r="62" spans="10:11" x14ac:dyDescent="0.15">
      <c r="J62">
        <v>61</v>
      </c>
      <c r="K62" t="str">
        <f>IFERROR(VLOOKUP('勤怠確認表（個人別）'!$C$12,派遣元事業所リスト!A:BU,$J62+9,0)&amp;"","")</f>
        <v/>
      </c>
    </row>
    <row r="63" spans="10:11" x14ac:dyDescent="0.15">
      <c r="J63">
        <v>62</v>
      </c>
      <c r="K63" t="str">
        <f>IFERROR(VLOOKUP('勤怠確認表（個人別）'!$C$12,派遣元事業所リスト!A:BU,$J63+9,0)&amp;"","")</f>
        <v/>
      </c>
    </row>
    <row r="64" spans="10:11" x14ac:dyDescent="0.15">
      <c r="J64">
        <v>63</v>
      </c>
      <c r="K64" t="str">
        <f>IFERROR(VLOOKUP('勤怠確認表（個人別）'!$C$12,派遣元事業所リスト!A:BU,$J64+9,0)&amp;"","")</f>
        <v/>
      </c>
    </row>
    <row r="65" spans="10:11" x14ac:dyDescent="0.15">
      <c r="J65">
        <v>64</v>
      </c>
      <c r="K65" t="str">
        <f>IFERROR(VLOOKUP('勤怠確認表（個人別）'!$C$12,派遣元事業所リスト!A:BU,$J65+9,0)&amp;"","")</f>
        <v/>
      </c>
    </row>
    <row r="66" spans="10:11" x14ac:dyDescent="0.15">
      <c r="J66">
        <v>65</v>
      </c>
      <c r="K66" t="str">
        <f>IFERROR(VLOOKUP('勤怠確認表（個人別）'!$C$12,派遣元事業所リスト!A:BU,$J66+9,0)&amp;"","")</f>
        <v/>
      </c>
    </row>
    <row r="67" spans="10:11" x14ac:dyDescent="0.15">
      <c r="J67">
        <v>66</v>
      </c>
      <c r="K67" t="str">
        <f>IFERROR(VLOOKUP('勤怠確認表（個人別）'!$C$12,派遣元事業所リスト!A:BU,$J67+9,0)&amp;"","")</f>
        <v/>
      </c>
    </row>
    <row r="68" spans="10:11" x14ac:dyDescent="0.15">
      <c r="J68">
        <v>67</v>
      </c>
      <c r="K68" t="str">
        <f>IFERROR(VLOOKUP('勤怠確認表（個人別）'!$C$12,派遣元事業所リスト!A:BU,$J68+9,0)&amp;"","")</f>
        <v/>
      </c>
    </row>
    <row r="69" spans="10:11" x14ac:dyDescent="0.15">
      <c r="J69">
        <v>68</v>
      </c>
      <c r="K69" t="str">
        <f>IFERROR(VLOOKUP('勤怠確認表（個人別）'!$C$12,派遣元事業所リスト!A:BU,$J69+9,0)&amp;"","")</f>
        <v/>
      </c>
    </row>
    <row r="70" spans="10:11" x14ac:dyDescent="0.15">
      <c r="J70">
        <v>69</v>
      </c>
      <c r="K70" t="str">
        <f>IFERROR(VLOOKUP('勤怠確認表（個人別）'!$C$12,派遣元事業所リスト!A:BU,$J70+9,0)&amp;"","")</f>
        <v/>
      </c>
    </row>
    <row r="71" spans="10:11" x14ac:dyDescent="0.15">
      <c r="J71">
        <v>70</v>
      </c>
      <c r="K71" t="str">
        <f>IFERROR(VLOOKUP('勤怠確認表（個人別）'!$C$12,派遣元事業所リスト!A:BU,$J71+9,0)&amp;"","")</f>
        <v/>
      </c>
    </row>
    <row r="72" spans="10:11" x14ac:dyDescent="0.15">
      <c r="J72">
        <v>71</v>
      </c>
      <c r="K72" t="str">
        <f>IFERROR(VLOOKUP('勤怠確認表（個人別）'!$C$12,派遣元事業所リスト!A:BU,$J72+9,0)&amp;"","")</f>
        <v/>
      </c>
    </row>
    <row r="73" spans="10:11" x14ac:dyDescent="0.15">
      <c r="J73">
        <v>72</v>
      </c>
      <c r="K73" t="str">
        <f>IFERROR(VLOOKUP('勤怠確認表（個人別）'!$C$12,派遣元事業所リスト!A:BU,$J73+9,0)&amp;"","")</f>
        <v/>
      </c>
    </row>
    <row r="74" spans="10:11" x14ac:dyDescent="0.15">
      <c r="J74">
        <v>73</v>
      </c>
      <c r="K74" t="str">
        <f>IFERROR(VLOOKUP('勤怠確認表（個人別）'!$C$12,派遣元事業所リスト!A:BU,$J74+9,0)&amp;"","")</f>
        <v/>
      </c>
    </row>
    <row r="75" spans="10:11" x14ac:dyDescent="0.15">
      <c r="J75">
        <v>74</v>
      </c>
      <c r="K75" t="str">
        <f>IFERROR(VLOOKUP('勤怠確認表（個人別）'!$C$12,派遣元事業所リスト!A:BU,$J75+9,0)&amp;"","")</f>
        <v/>
      </c>
    </row>
    <row r="76" spans="10:11" x14ac:dyDescent="0.15">
      <c r="J76">
        <v>75</v>
      </c>
      <c r="K76" t="str">
        <f>IFERROR(VLOOKUP('勤怠確認表（個人別）'!$C$12,派遣元事業所リスト!A:BU,$J76+9,0)&amp;"","")</f>
        <v/>
      </c>
    </row>
    <row r="77" spans="10:11" x14ac:dyDescent="0.15">
      <c r="J77">
        <v>76</v>
      </c>
      <c r="K77" t="str">
        <f>IFERROR(VLOOKUP('勤怠確認表（個人別）'!$C$12,派遣元事業所リスト!A:BU,$J77+9,0)&amp;"","")</f>
        <v/>
      </c>
    </row>
    <row r="78" spans="10:11" x14ac:dyDescent="0.15">
      <c r="J78">
        <v>77</v>
      </c>
      <c r="K78" t="str">
        <f>IFERROR(VLOOKUP('勤怠確認表（個人別）'!$C$12,派遣元事業所リスト!A:BU,$J78+9,0)&amp;"","")</f>
        <v/>
      </c>
    </row>
    <row r="79" spans="10:11" x14ac:dyDescent="0.15">
      <c r="J79">
        <v>78</v>
      </c>
      <c r="K79" t="str">
        <f>IFERROR(VLOOKUP('勤怠確認表（個人別）'!$C$12,派遣元事業所リスト!A:BU,$J79+9,0)&amp;"","")</f>
        <v/>
      </c>
    </row>
    <row r="80" spans="10:11" x14ac:dyDescent="0.15">
      <c r="J80">
        <v>79</v>
      </c>
      <c r="K80" t="str">
        <f>IFERROR(VLOOKUP('勤怠確認表（個人別）'!$C$12,派遣元事業所リスト!A:BU,$J80+9,0)&amp;"","")</f>
        <v/>
      </c>
    </row>
    <row r="81" spans="10:11" x14ac:dyDescent="0.15">
      <c r="J81">
        <v>80</v>
      </c>
      <c r="K81" t="str">
        <f>IFERROR(VLOOKUP('勤怠確認表（個人別）'!$C$12,派遣元事業所リスト!A:BU,$J81+9,0)&amp;"","")</f>
        <v/>
      </c>
    </row>
  </sheetData>
  <sheetProtection algorithmName="SHA-512" hashValue="xBfZ/8NUGXDE+55YHaQt+iPfurfnTWuy/477o4bs+QaN6E3yPfES4G1vDSiwKISMNUb2Nthha8DAO5Lw01CWdw==" saltValue="5K/11fZdzz301THXEED9rw==" spinCount="100000" sheet="1" objects="1" scenarios="1" selectLockedCells="1"/>
  <phoneticPr fontId="3"/>
  <pageMargins left="0.7" right="0.7" top="0.75" bottom="0.75" header="0.3" footer="0.3"/>
  <pageSetup paperSize="9" orientation="portrait" r:id="rId1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記載例</vt:lpstr>
      <vt:lpstr>勤怠確認表（個人別）</vt:lpstr>
      <vt:lpstr>派遣元事業所リスト</vt:lpstr>
      <vt:lpstr>引用元</vt:lpstr>
      <vt:lpstr>記載例!Print_Area</vt:lpstr>
      <vt:lpstr>'勤怠確認表（個人別）'!Print_Area</vt:lpstr>
      <vt:lpstr>派遣元事業所リスト!派遣元リスト</vt:lpstr>
      <vt:lpstr>派遣元情報テーブル</vt:lpstr>
      <vt:lpstr>派遣元責任者リスト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峯松 絢香</dc:creator>
  <cp:keywords/>
  <dc:description/>
  <cp:lastModifiedBy>Hiroya Ito (伊藤 浩也)</cp:lastModifiedBy>
  <cp:revision/>
  <cp:lastPrinted>2025-06-23T07:08:43Z</cp:lastPrinted>
  <dcterms:created xsi:type="dcterms:W3CDTF">2023-05-17T01:29:04Z</dcterms:created>
  <dcterms:modified xsi:type="dcterms:W3CDTF">2025-09-28T22:56:49Z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2025-07-01T01:18:00Z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905e72ca-d725-4008-94f6-fd17404ab2a4</vt:lpwstr>
  </property>
  <property fmtid="{D5CDD505-2E9C-101B-9397-08002B2CF9AE}" pid="8" name="MSIP_Label_7ed1414a-99f2-46f9-bbe5-740af8d1b502_ContentBits">
    <vt:lpwstr>1</vt:lpwstr>
  </property>
  <property fmtid="{D5CDD505-2E9C-101B-9397-08002B2CF9AE}" pid="9" name="MSIP_Label_7ed1414a-99f2-46f9-bbe5-740af8d1b502_Tag">
    <vt:lpwstr>10, 3, 0, 1</vt:lpwstr>
  </property>
</Properties>
</file>