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s joueurs" sheetId="1" r:id="rId4"/>
    <sheet state="visible" name="spécialités" sheetId="2" r:id="rId5"/>
    <sheet state="visible" name="Feuille 5" sheetId="3" r:id="rId6"/>
    <sheet state="visible" name="Feuille 12" sheetId="4" r:id="rId7"/>
    <sheet state="visible" name="Athlenet historique" sheetId="5" r:id="rId8"/>
    <sheet state="visible" name="Atlenet clubs" sheetId="6" r:id="rId9"/>
    <sheet state="visible" name="Athlenet nations" sheetId="7" r:id="rId10"/>
    <sheet state="visible" name="rapports divisions" sheetId="8" r:id="rId11"/>
    <sheet state="visible" name="HLM" sheetId="9" r:id="rId12"/>
    <sheet state="visible" name="HLM 2" sheetId="10" r:id="rId13"/>
    <sheet state="visible" name="Feuille 9" sheetId="11" r:id="rId14"/>
  </sheets>
  <definedNames/>
  <calcPr/>
</workbook>
</file>

<file path=xl/sharedStrings.xml><?xml version="1.0" encoding="utf-8"?>
<sst xmlns="http://schemas.openxmlformats.org/spreadsheetml/2006/main" count="1223" uniqueCount="394">
  <si>
    <t>round</t>
  </si>
  <si>
    <t>combattant 1</t>
  </si>
  <si>
    <t>combattant 2</t>
  </si>
  <si>
    <t>Résultat</t>
  </si>
  <si>
    <t>Taille femme</t>
  </si>
  <si>
    <t>Poids femme</t>
  </si>
  <si>
    <t>nom spécialité</t>
  </si>
  <si>
    <t>saison</t>
  </si>
  <si>
    <t>400 m haies (haies basse)</t>
  </si>
  <si>
    <t>200 m (sprint)</t>
  </si>
  <si>
    <t>185 - 195</t>
  </si>
  <si>
    <t>85-95</t>
  </si>
  <si>
    <t>177 - 187</t>
  </si>
  <si>
    <t>62-72</t>
  </si>
  <si>
    <t>Sprinteur</t>
  </si>
  <si>
    <t>400 m haies (haies basses)</t>
  </si>
  <si>
    <t>longueur(longueur)</t>
  </si>
  <si>
    <t>Longueur</t>
  </si>
  <si>
    <t>perche(perche)</t>
  </si>
  <si>
    <t>Perchiste</t>
  </si>
  <si>
    <t>triple saut(triple saut)</t>
  </si>
  <si>
    <t>Triple sauteur</t>
  </si>
  <si>
    <t>Cross Masculin</t>
  </si>
  <si>
    <t>Talence homme</t>
  </si>
  <si>
    <t>800 m (demi-fond)</t>
  </si>
  <si>
    <t>180-185</t>
  </si>
  <si>
    <t>75-80</t>
  </si>
  <si>
    <t>172 - 177</t>
  </si>
  <si>
    <t>57-62</t>
  </si>
  <si>
    <t>Sprinteur de fond</t>
  </si>
  <si>
    <t>ADAMOVITCH BOGDAN</t>
  </si>
  <si>
    <t>GRAULINE IGOR</t>
  </si>
  <si>
    <t>5000m marche (marche)</t>
  </si>
  <si>
    <t>60-65</t>
  </si>
  <si>
    <t>35-45</t>
  </si>
  <si>
    <t>Fondeur</t>
  </si>
  <si>
    <t>GOVORETSKI VADIM</t>
  </si>
  <si>
    <t>3000m steeple (steeple)</t>
  </si>
  <si>
    <t>hauteur (hauteur)</t>
  </si>
  <si>
    <t>195 +</t>
  </si>
  <si>
    <t>65-75</t>
  </si>
  <si>
    <t>188 +</t>
  </si>
  <si>
    <t>45-55</t>
  </si>
  <si>
    <t>Sauteur en hauteur</t>
  </si>
  <si>
    <t>durée</t>
  </si>
  <si>
    <t>DARKIC IVAN</t>
  </si>
  <si>
    <t>Lancers</t>
  </si>
  <si>
    <t>110 m haies (haies hautes)</t>
  </si>
  <si>
    <t>185-195</t>
  </si>
  <si>
    <t>80-90</t>
  </si>
  <si>
    <t>177-187</t>
  </si>
  <si>
    <t>Décathlonien</t>
  </si>
  <si>
    <t>04:41,21</t>
  </si>
  <si>
    <t>BARANOV GERD</t>
  </si>
  <si>
    <t>95 +</t>
  </si>
  <si>
    <t>180 +</t>
  </si>
  <si>
    <t>72 +</t>
  </si>
  <si>
    <t>lanceur</t>
  </si>
  <si>
    <t>04:42,67</t>
  </si>
  <si>
    <t>KILEV BOGDAN</t>
  </si>
  <si>
    <t>04:43,25</t>
  </si>
  <si>
    <t>04:45,99</t>
  </si>
  <si>
    <t>Cross Feminin</t>
  </si>
  <si>
    <t>Talence femme</t>
  </si>
  <si>
    <t>Prestov</t>
  </si>
  <si>
    <t>Grauline.I</t>
  </si>
  <si>
    <t>Govoretski</t>
  </si>
  <si>
    <t>Ukhar.V</t>
  </si>
  <si>
    <t>Odine</t>
  </si>
  <si>
    <t>Adamovitch</t>
  </si>
  <si>
    <t>Garbonev</t>
  </si>
  <si>
    <t>Kilev</t>
  </si>
  <si>
    <t>Kiloukov</t>
  </si>
  <si>
    <t>MEYER HIELKE</t>
  </si>
  <si>
    <t>ZIDAR IRINA</t>
  </si>
  <si>
    <t>Petry</t>
  </si>
  <si>
    <t>Baranov</t>
  </si>
  <si>
    <t>Kilourev</t>
  </si>
  <si>
    <t>GREGORIU VIKTORIYA</t>
  </si>
  <si>
    <t>Moran</t>
  </si>
  <si>
    <t>Grauline.A</t>
  </si>
  <si>
    <t>BORONEV DANA</t>
  </si>
  <si>
    <t>Tsarnov</t>
  </si>
  <si>
    <r>
      <rPr>
        <rFont val="Arial"/>
        <color theme="1"/>
      </rPr>
      <t>Janowicz</t>
    </r>
    <r>
      <rPr>
        <rFont val="Arial"/>
        <color theme="1"/>
        <sz val="9.0"/>
      </rPr>
      <t>.</t>
    </r>
    <r>
      <rPr>
        <rFont val="Arial"/>
        <color theme="1"/>
      </rPr>
      <t>M</t>
    </r>
  </si>
  <si>
    <t>SERTAKOV OLENA</t>
  </si>
  <si>
    <t>Darkic</t>
  </si>
  <si>
    <t>ATROMIC ANASTASIYA</t>
  </si>
  <si>
    <t>Bubkev</t>
  </si>
  <si>
    <t>Indeitsev</t>
  </si>
  <si>
    <t>Dsuban</t>
  </si>
  <si>
    <t>Velikorossy</t>
  </si>
  <si>
    <t>Molkinov</t>
  </si>
  <si>
    <t>Grasouline</t>
  </si>
  <si>
    <t>Melnikov</t>
  </si>
  <si>
    <t>Marcovitch</t>
  </si>
  <si>
    <t>Boronev</t>
  </si>
  <si>
    <t>Pankowski</t>
  </si>
  <si>
    <t>Tomic</t>
  </si>
  <si>
    <t>Borovic</t>
  </si>
  <si>
    <t>Altran</t>
  </si>
  <si>
    <t>Sertakov</t>
  </si>
  <si>
    <t>Yuri</t>
  </si>
  <si>
    <t>Ratigan</t>
  </si>
  <si>
    <t>Gregoriu</t>
  </si>
  <si>
    <t>Dorponov</t>
  </si>
  <si>
    <t>Atromic</t>
  </si>
  <si>
    <t>Kagan</t>
  </si>
  <si>
    <t>Spécialité</t>
  </si>
  <si>
    <t>Départ</t>
  </si>
  <si>
    <t>Course</t>
  </si>
  <si>
    <t>Virage</t>
  </si>
  <si>
    <t>Haies</t>
  </si>
  <si>
    <t>Marche</t>
  </si>
  <si>
    <t>Hauteur</t>
  </si>
  <si>
    <t>Perche</t>
  </si>
  <si>
    <t>Triple Saut</t>
  </si>
  <si>
    <t>Poids</t>
  </si>
  <si>
    <t>Disque</t>
  </si>
  <si>
    <t>Javelot</t>
  </si>
  <si>
    <t>Marteau</t>
  </si>
  <si>
    <t>100m</t>
  </si>
  <si>
    <t>200m</t>
  </si>
  <si>
    <t>400m</t>
  </si>
  <si>
    <t>800m</t>
  </si>
  <si>
    <t>1500m</t>
  </si>
  <si>
    <t>3000m</t>
  </si>
  <si>
    <t>110m Haies</t>
  </si>
  <si>
    <t>400m Haies</t>
  </si>
  <si>
    <t>3000m Steeple</t>
  </si>
  <si>
    <t>5000m Marche</t>
  </si>
  <si>
    <t>Triple saut</t>
  </si>
  <si>
    <t>niveau</t>
  </si>
  <si>
    <t>dégradation journalière</t>
  </si>
  <si>
    <t>dégradation saisonnière</t>
  </si>
  <si>
    <t>répartition gains</t>
  </si>
  <si>
    <t>meetings</t>
  </si>
  <si>
    <t>classement</t>
  </si>
  <si>
    <t>N1</t>
  </si>
  <si>
    <t>N2</t>
  </si>
  <si>
    <t>N3</t>
  </si>
  <si>
    <t>N4</t>
  </si>
  <si>
    <t>N5</t>
  </si>
  <si>
    <t>visionnés</t>
  </si>
  <si>
    <t>Non visionnés</t>
  </si>
  <si>
    <t>1er</t>
  </si>
  <si>
    <t>bonnes perf</t>
  </si>
  <si>
    <t>neutres</t>
  </si>
  <si>
    <t>mauvaises perfs</t>
  </si>
  <si>
    <t>2eme</t>
  </si>
  <si>
    <t>3eme</t>
  </si>
  <si>
    <t>4eme</t>
  </si>
  <si>
    <t>5eme</t>
  </si>
  <si>
    <t>6eme</t>
  </si>
  <si>
    <t>objectif</t>
  </si>
  <si>
    <t>7eme</t>
  </si>
  <si>
    <t>victoire meeting niveau 1</t>
  </si>
  <si>
    <t>8eme</t>
  </si>
  <si>
    <t>victoire championnat national</t>
  </si>
  <si>
    <t>9eme</t>
  </si>
  <si>
    <t>victoire meeting niveau 2</t>
  </si>
  <si>
    <t>10eme</t>
  </si>
  <si>
    <t>victoire meeting niveau 3</t>
  </si>
  <si>
    <t>11eme</t>
  </si>
  <si>
    <t>faire un double top 20 homme/femme lors des cross</t>
  </si>
  <si>
    <t>12eme</t>
  </si>
  <si>
    <t>accéder aux interclubs N1</t>
  </si>
  <si>
    <t>13eme</t>
  </si>
  <si>
    <t>remporter une épreuve aux interclubs N1</t>
  </si>
  <si>
    <t>14eme</t>
  </si>
  <si>
    <t>victoire championnat du monde</t>
  </si>
  <si>
    <t>15eme</t>
  </si>
  <si>
    <t>Victoire JO</t>
  </si>
  <si>
    <t>16eme</t>
  </si>
  <si>
    <t>athlète remporte 2 titre dans un même championnat du monde / JO</t>
  </si>
  <si>
    <t>faire double podium homme/femme lors des cross</t>
  </si>
  <si>
    <t>base</t>
  </si>
  <si>
    <t>remporter meeting de talence</t>
  </si>
  <si>
    <t>remporter les Interclubs</t>
  </si>
  <si>
    <t>faire le doublé IC/coupe N1 la même saison</t>
  </si>
  <si>
    <t>faire le triplé 1,2,3 lors des cross peu importe le sexe</t>
  </si>
  <si>
    <t>faire le doublé homme/femme meeting de talence</t>
  </si>
  <si>
    <t>avoir 500k euros de gains lors d'un même meeting</t>
  </si>
  <si>
    <t>points</t>
  </si>
  <si>
    <t>table hongroise</t>
  </si>
  <si>
    <t>rapport</t>
  </si>
  <si>
    <t>Combattants</t>
  </si>
  <si>
    <t>Nationalité</t>
  </si>
  <si>
    <t>Points</t>
  </si>
  <si>
    <t>Round</t>
  </si>
  <si>
    <t>Combattant à Domicile</t>
  </si>
  <si>
    <t>Combattant à l'Extérieur</t>
  </si>
  <si>
    <t>Sebastien Lundin</t>
  </si>
  <si>
    <t>Suède</t>
  </si>
  <si>
    <t>Round 1</t>
  </si>
  <si>
    <t>Johanna Rogerson</t>
  </si>
  <si>
    <t>1R3</t>
  </si>
  <si>
    <t>Alex Fortin</t>
  </si>
  <si>
    <t>Lettonie</t>
  </si>
  <si>
    <t>Krytian Rybak</t>
  </si>
  <si>
    <t>Justus Rokka</t>
  </si>
  <si>
    <t>Biélorusse</t>
  </si>
  <si>
    <t>Alexio Gomez</t>
  </si>
  <si>
    <t>Australie</t>
  </si>
  <si>
    <t>Round 2</t>
  </si>
  <si>
    <t>Pologne</t>
  </si>
  <si>
    <t>Brésil</t>
  </si>
  <si>
    <t>Round 3</t>
  </si>
  <si>
    <t>Round 4</t>
  </si>
  <si>
    <t>Round 5</t>
  </si>
  <si>
    <t>Saison</t>
  </si>
  <si>
    <t>division 1 palmarès</t>
  </si>
  <si>
    <t>Classement historique des Clubs</t>
  </si>
  <si>
    <t>Coupe du monde palmarès</t>
  </si>
  <si>
    <t>Classement historique des nations</t>
  </si>
  <si>
    <t>Championnat</t>
  </si>
  <si>
    <t>Coupe</t>
  </si>
  <si>
    <t>#</t>
  </si>
  <si>
    <t>Club</t>
  </si>
  <si>
    <t>champion</t>
  </si>
  <si>
    <t>dauphin</t>
  </si>
  <si>
    <t>coupe</t>
  </si>
  <si>
    <t>Total</t>
  </si>
  <si>
    <t>rapport en %</t>
  </si>
  <si>
    <t>Pays</t>
  </si>
  <si>
    <t>Vainqueur</t>
  </si>
  <si>
    <t>Odil</t>
  </si>
  <si>
    <t>Qatar</t>
  </si>
  <si>
    <t>Lted</t>
  </si>
  <si>
    <t>AJA</t>
  </si>
  <si>
    <t>Guitares Saturées</t>
  </si>
  <si>
    <t>Monaco</t>
  </si>
  <si>
    <t>Canada</t>
  </si>
  <si>
    <t>Paraguay</t>
  </si>
  <si>
    <t>Iles Salomon</t>
  </si>
  <si>
    <t>Bahrein</t>
  </si>
  <si>
    <t>BOEB</t>
  </si>
  <si>
    <t>France</t>
  </si>
  <si>
    <t>USA</t>
  </si>
  <si>
    <t>Suisse</t>
  </si>
  <si>
    <t>Ouiiii Team</t>
  </si>
  <si>
    <t>Danemark</t>
  </si>
  <si>
    <t>Blues MArseille</t>
  </si>
  <si>
    <t>Viet Nam</t>
  </si>
  <si>
    <t>Brack AC</t>
  </si>
  <si>
    <t>LinearRunningTeam</t>
  </si>
  <si>
    <t>Grèce</t>
  </si>
  <si>
    <t>Kimouu</t>
  </si>
  <si>
    <t>Ocoach Team</t>
  </si>
  <si>
    <t>Chompions</t>
  </si>
  <si>
    <t>Côte d'Ivoire</t>
  </si>
  <si>
    <t>NiceDecat</t>
  </si>
  <si>
    <t>Torpedo Koutaïssi</t>
  </si>
  <si>
    <t>Stade Rodez Athlé</t>
  </si>
  <si>
    <t>Belgique</t>
  </si>
  <si>
    <t>Walvis Bay</t>
  </si>
  <si>
    <t>JSMC</t>
  </si>
  <si>
    <t>Colombie</t>
  </si>
  <si>
    <t>Soby</t>
  </si>
  <si>
    <t>Sénégal</t>
  </si>
  <si>
    <t>Slovénie</t>
  </si>
  <si>
    <t>Heineken Experience</t>
  </si>
  <si>
    <t>Teamolympe</t>
  </si>
  <si>
    <t>Cacoux</t>
  </si>
  <si>
    <t xml:space="preserve">evolution classement </t>
  </si>
  <si>
    <t>Champion</t>
  </si>
  <si>
    <t>Dauphin</t>
  </si>
  <si>
    <t>top 10</t>
  </si>
  <si>
    <t>history points</t>
  </si>
  <si>
    <t>Bresil</t>
  </si>
  <si>
    <t>Sénegal</t>
  </si>
  <si>
    <t>Minnesota</t>
  </si>
  <si>
    <t>St.Louis</t>
  </si>
  <si>
    <t>Tijuana</t>
  </si>
  <si>
    <t>Carolina</t>
  </si>
  <si>
    <t>Chicago</t>
  </si>
  <si>
    <t>top 6</t>
  </si>
  <si>
    <t>Regional Champion</t>
  </si>
  <si>
    <t>Season</t>
  </si>
  <si>
    <t>Playoffs</t>
  </si>
  <si>
    <t>N 2-1</t>
  </si>
  <si>
    <t>N 2-2</t>
  </si>
  <si>
    <t>Variabilité</t>
  </si>
  <si>
    <t>variabilité</t>
  </si>
  <si>
    <t>#01</t>
  </si>
  <si>
    <t>écart-type</t>
  </si>
  <si>
    <t>moyenne</t>
  </si>
  <si>
    <t>#02</t>
  </si>
  <si>
    <t>#03</t>
  </si>
  <si>
    <t>#04</t>
  </si>
  <si>
    <t>#05</t>
  </si>
  <si>
    <t>#06</t>
  </si>
  <si>
    <t>Ouiiii team</t>
  </si>
  <si>
    <t>#07</t>
  </si>
  <si>
    <t>#08</t>
  </si>
  <si>
    <t>#09</t>
  </si>
  <si>
    <t>#10</t>
  </si>
  <si>
    <t>Tampa Bay</t>
  </si>
  <si>
    <t>New York</t>
  </si>
  <si>
    <t>Colorado</t>
  </si>
  <si>
    <t>Toronto</t>
  </si>
  <si>
    <t>Vancouver</t>
  </si>
  <si>
    <t>Ottawa</t>
  </si>
  <si>
    <t>Arizona</t>
  </si>
  <si>
    <t>Pittsburgh</t>
  </si>
  <si>
    <t>Anaheim</t>
  </si>
  <si>
    <t>Los Angeles</t>
  </si>
  <si>
    <t>Buffalo</t>
  </si>
  <si>
    <t>Calgary</t>
  </si>
  <si>
    <t>Dallas</t>
  </si>
  <si>
    <t>Montreal</t>
  </si>
  <si>
    <t>Winnipeg</t>
  </si>
  <si>
    <t>San Jose</t>
  </si>
  <si>
    <t>Boston</t>
  </si>
  <si>
    <t>Florida</t>
  </si>
  <si>
    <t>Vegas</t>
  </si>
  <si>
    <t>Washington</t>
  </si>
  <si>
    <t>Columbus</t>
  </si>
  <si>
    <t>Long Island</t>
  </si>
  <si>
    <t>New Jersey</t>
  </si>
  <si>
    <t>Philadelphia</t>
  </si>
  <si>
    <t>Edmonton</t>
  </si>
  <si>
    <t>Detroit</t>
  </si>
  <si>
    <t>Division Champion</t>
  </si>
  <si>
    <t>Conference champion</t>
  </si>
  <si>
    <t>League champion</t>
  </si>
  <si>
    <t>NHL Champion</t>
  </si>
  <si>
    <t>Team</t>
  </si>
  <si>
    <t>Conference Champion</t>
  </si>
  <si>
    <t>Playoffs Champion</t>
  </si>
  <si>
    <t>History Points</t>
  </si>
  <si>
    <t xml:space="preserve">saison </t>
  </si>
  <si>
    <t>Nombre de clubs actuels</t>
  </si>
  <si>
    <t>Ajout de clubs</t>
  </si>
  <si>
    <t>format</t>
  </si>
  <si>
    <t>4 divisions de 8 clubs</t>
  </si>
  <si>
    <t>2 conférences de 16 clubs</t>
  </si>
  <si>
    <t>3 clubs par conférence en play-offs</t>
  </si>
  <si>
    <t>Tampa bay</t>
  </si>
  <si>
    <t xml:space="preserve">Edmonton </t>
  </si>
  <si>
    <t xml:space="preserve">Philadelphia </t>
  </si>
  <si>
    <t>nom</t>
  </si>
  <si>
    <t>victoire GT</t>
  </si>
  <si>
    <t>Grimpeur GT</t>
  </si>
  <si>
    <t>Sprint GT</t>
  </si>
  <si>
    <t>victoire Tour</t>
  </si>
  <si>
    <t>Monument</t>
  </si>
  <si>
    <t>Classiques</t>
  </si>
  <si>
    <t>Champion du monde</t>
  </si>
  <si>
    <t>champion d'europe</t>
  </si>
  <si>
    <t>total</t>
  </si>
  <si>
    <t>entraineurs</t>
  </si>
  <si>
    <t>ouvriers/administration/medical</t>
  </si>
  <si>
    <t>Tadej pogacar</t>
  </si>
  <si>
    <t xml:space="preserve">nombre </t>
  </si>
  <si>
    <t>taxe</t>
  </si>
  <si>
    <t>niveau 1</t>
  </si>
  <si>
    <t>niveau 2</t>
  </si>
  <si>
    <t>niveau 3</t>
  </si>
  <si>
    <t>niveau 4</t>
  </si>
  <si>
    <t>niveau 5</t>
  </si>
  <si>
    <t>Remkoe Evenepoel</t>
  </si>
  <si>
    <t>Wout Van Aert</t>
  </si>
  <si>
    <t>Enric Mas</t>
  </si>
  <si>
    <t>Valentin Madouas</t>
  </si>
  <si>
    <t>Rohann Dennis</t>
  </si>
  <si>
    <t>Fabio Jakobsen</t>
  </si>
  <si>
    <t>Mathieu Van Der Poel</t>
  </si>
  <si>
    <t>Julian Alaphilippe</t>
  </si>
  <si>
    <t>Adam Yates</t>
  </si>
  <si>
    <t>Pavel Sivakov</t>
  </si>
  <si>
    <t>Primoz Roglic</t>
  </si>
  <si>
    <t>Benoit Cosnefroy</t>
  </si>
  <si>
    <t>Philippo Ganna</t>
  </si>
  <si>
    <t>Jonas Vingegaard</t>
  </si>
  <si>
    <t>Lucas Flapp</t>
  </si>
  <si>
    <t>Thomas Pidcock</t>
  </si>
  <si>
    <t>Johan Jacobs</t>
  </si>
  <si>
    <t>Jasper Stuyven</t>
  </si>
  <si>
    <t>Thibau Nys</t>
  </si>
  <si>
    <t>Nils Eekhoff</t>
  </si>
  <si>
    <t>Soren Kragh Andersen</t>
  </si>
  <si>
    <t>Egan Bernal</t>
  </si>
  <si>
    <t>Ben Tulett</t>
  </si>
  <si>
    <t>Davide Persico</t>
  </si>
  <si>
    <t>Iuri Leitao</t>
  </si>
  <si>
    <t>Jasper Philipsen</t>
  </si>
  <si>
    <t>Arnaud Démare</t>
  </si>
  <si>
    <t>Jordi Meeus</t>
  </si>
  <si>
    <t>Ethan Hayter</t>
  </si>
  <si>
    <t>Marco Brenner</t>
  </si>
  <si>
    <t xml:space="preserve">lundi </t>
  </si>
  <si>
    <t>mercredi</t>
  </si>
  <si>
    <t>samedi</t>
  </si>
  <si>
    <t>Idar Andersen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</si>
</sst>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:&quot;s00"/>
    <numFmt numFmtId="165" formatCode="0.0"/>
    <numFmt numFmtId="166" formatCode="0.0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rgb="FFFF9900"/>
      <name val="Arial"/>
      <scheme val="minor"/>
    </font>
    <font>
      <color theme="1"/>
      <name val="Arial"/>
    </font>
    <font>
      <color rgb="FF555555"/>
      <name val="Arial"/>
      <scheme val="minor"/>
    </font>
    <font>
      <sz val="10.0"/>
      <color theme="1"/>
      <name val="Arial"/>
      <scheme val="minor"/>
    </font>
    <font>
      <color rgb="FF181C32"/>
      <name val="Inter"/>
    </font>
    <font>
      <color rgb="FF555555"/>
      <name val="Inter"/>
    </font>
    <font>
      <color theme="1"/>
      <name val="Inter"/>
    </font>
  </fonts>
  <fills count="1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1" fillId="6" fontId="1" numFmtId="0" xfId="0" applyAlignment="1" applyBorder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1" fillId="0" fontId="1" numFmtId="2" xfId="0" applyAlignment="1" applyBorder="1" applyFont="1" applyNumberFormat="1">
      <alignment horizontal="center" readingOrder="0"/>
    </xf>
    <xf borderId="1" fillId="0" fontId="1" numFmtId="2" xfId="0" applyAlignment="1" applyBorder="1" applyFont="1" applyNumberFormat="1">
      <alignment horizontal="center"/>
    </xf>
    <xf borderId="1" fillId="0" fontId="1" numFmtId="10" xfId="0" applyAlignment="1" applyBorder="1" applyFont="1" applyNumberFormat="1">
      <alignment horizontal="center" readingOrder="0"/>
    </xf>
    <xf borderId="0" fillId="0" fontId="4" numFmtId="0" xfId="0" applyFont="1"/>
    <xf borderId="1" fillId="0" fontId="1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" fillId="0" fontId="1" numFmtId="165" xfId="0" applyAlignment="1" applyBorder="1" applyFont="1" applyNumberFormat="1">
      <alignment horizontal="center"/>
    </xf>
    <xf borderId="1" fillId="0" fontId="1" numFmtId="10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1" fillId="11" fontId="1" numFmtId="165" xfId="0" applyAlignment="1" applyBorder="1" applyFill="1" applyFont="1" applyNumberFormat="1">
      <alignment horizontal="center" readingOrder="0"/>
    </xf>
    <xf borderId="1" fillId="8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1" xfId="0" applyAlignment="1" applyBorder="1" applyFont="1" applyNumberFormat="1">
      <alignment horizontal="center" readingOrder="0"/>
    </xf>
    <xf borderId="1" fillId="0" fontId="1" numFmtId="1" xfId="0" applyAlignment="1" applyBorder="1" applyFont="1" applyNumberFormat="1">
      <alignment horizontal="center"/>
    </xf>
    <xf borderId="10" fillId="0" fontId="4" numFmtId="0" xfId="0" applyAlignment="1" applyBorder="1" applyFont="1">
      <alignment horizontal="center" vertical="bottom"/>
    </xf>
    <xf borderId="12" fillId="0" fontId="4" numFmtId="0" xfId="0" applyAlignment="1" applyBorder="1" applyFont="1">
      <alignment horizontal="center" vertical="bottom"/>
    </xf>
    <xf borderId="12" fillId="0" fontId="4" numFmtId="1" xfId="0" applyAlignment="1" applyBorder="1" applyFont="1" applyNumberFormat="1">
      <alignment horizontal="center" readingOrder="0" vertical="bottom"/>
    </xf>
    <xf borderId="10" fillId="0" fontId="4" numFmtId="0" xfId="0" applyAlignment="1" applyBorder="1" applyFont="1">
      <alignment horizontal="center" readingOrder="0" vertical="bottom"/>
    </xf>
    <xf borderId="12" fillId="0" fontId="4" numFmtId="165" xfId="0" applyAlignment="1" applyBorder="1" applyFont="1" applyNumberFormat="1">
      <alignment horizontal="center" vertical="bottom"/>
    </xf>
    <xf borderId="12" fillId="0" fontId="4" numFmtId="165" xfId="0" applyAlignment="1" applyBorder="1" applyFont="1" applyNumberForma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  <xf borderId="12" fillId="0" fontId="1" numFmtId="165" xfId="0" applyAlignment="1" applyBorder="1" applyFont="1" applyNumberFormat="1">
      <alignment horizontal="center"/>
    </xf>
    <xf borderId="12" fillId="0" fontId="1" numFmtId="1" xfId="0" applyAlignment="1" applyBorder="1" applyFont="1" applyNumberFormat="1">
      <alignment horizontal="center"/>
    </xf>
    <xf borderId="12" fillId="0" fontId="1" numFmtId="1" xfId="0" applyAlignment="1" applyBorder="1" applyFont="1" applyNumberFormat="1">
      <alignment horizontal="center" readingOrder="0"/>
    </xf>
    <xf borderId="12" fillId="0" fontId="1" numFmtId="165" xfId="0" applyAlignment="1" applyBorder="1" applyFont="1" applyNumberForma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1" numFmtId="2" xfId="0" applyAlignment="1" applyBorder="1" applyFont="1" applyNumberFormat="1">
      <alignment horizontal="center"/>
    </xf>
    <xf borderId="1" fillId="5" fontId="4" numFmtId="0" xfId="0" applyAlignment="1" applyBorder="1" applyFont="1">
      <alignment horizontal="center" readingOrder="0"/>
    </xf>
    <xf borderId="1" fillId="0" fontId="1" numFmtId="166" xfId="0" applyAlignment="1" applyBorder="1" applyFont="1" applyNumberFormat="1">
      <alignment horizontal="center"/>
    </xf>
    <xf borderId="1" fillId="5" fontId="1" numFmtId="10" xfId="0" applyAlignment="1" applyBorder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13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readingOrder="0" vertical="bottom"/>
    </xf>
    <xf borderId="13" fillId="0" fontId="5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13" fillId="11" fontId="7" numFmtId="0" xfId="0" applyAlignment="1" applyBorder="1" applyFont="1">
      <alignment horizontal="center" readingOrder="0" shrinkToFit="0" wrapText="0"/>
    </xf>
    <xf borderId="13" fillId="11" fontId="7" numFmtId="0" xfId="0" applyAlignment="1" applyBorder="1" applyFont="1">
      <alignment readingOrder="0" vertical="bottom"/>
    </xf>
    <xf borderId="13" fillId="11" fontId="8" numFmtId="0" xfId="0" applyAlignment="1" applyBorder="1" applyFont="1">
      <alignment horizontal="center" readingOrder="0" shrinkToFit="0" wrapText="0"/>
    </xf>
    <xf borderId="13" fillId="11" fontId="9" numFmtId="0" xfId="0" applyAlignment="1" applyBorder="1" applyFont="1">
      <alignment vertical="bottom"/>
    </xf>
    <xf borderId="0" fillId="11" fontId="7" numFmtId="0" xfId="0" applyAlignment="1" applyFont="1">
      <alignment vertical="top"/>
    </xf>
    <xf borderId="13" fillId="11" fontId="9" numFmtId="0" xfId="0" applyAlignment="1" applyBorder="1" applyFont="1">
      <alignment readingOrder="0" vertical="bottom"/>
    </xf>
    <xf borderId="13" fillId="11" fontId="9" numFmtId="0" xfId="0" applyAlignment="1" applyBorder="1" applyFont="1">
      <alignment horizontal="center" readingOrder="0" shrinkToFit="0" wrapText="0"/>
    </xf>
    <xf borderId="1" fillId="0" fontId="1" numFmtId="165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3" fillId="12" fontId="1" numFmtId="0" xfId="0" applyAlignment="1" applyBorder="1" applyFill="1" applyFont="1">
      <alignment horizontal="center" readingOrder="0"/>
    </xf>
    <xf borderId="13" fillId="0" fontId="2" numFmtId="0" xfId="0" applyBorder="1" applyFont="1"/>
    <xf borderId="12" fillId="0" fontId="2" numFmtId="0" xfId="0" applyBorder="1" applyFont="1"/>
    <xf borderId="6" fillId="10" fontId="1" numFmtId="0" xfId="0" applyAlignment="1" applyBorder="1" applyFont="1">
      <alignment horizontal="center" readingOrder="0"/>
    </xf>
    <xf borderId="1" fillId="12" fontId="1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/>
    </xf>
    <xf borderId="1" fillId="12" fontId="1" numFmtId="0" xfId="0" applyAlignment="1" applyBorder="1" applyFont="1">
      <alignment horizontal="center"/>
    </xf>
    <xf borderId="1" fillId="10" fontId="1" numFmtId="0" xfId="0" applyBorder="1" applyFont="1"/>
    <xf borderId="1" fillId="0" fontId="1" numFmtId="0" xfId="0" applyBorder="1" applyFont="1"/>
    <xf borderId="1" fillId="13" fontId="1" numFmtId="0" xfId="0" applyAlignment="1" applyBorder="1" applyFill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sans-serif"/>
              </a:defRPr>
            </a:pPr>
            <a:r>
              <a:rPr b="1" sz="1800">
                <a:solidFill>
                  <a:srgbClr val="000000"/>
                </a:solidFill>
                <a:latin typeface="sans-serif"/>
              </a:rPr>
              <a:t>resultats à la table hongroise à chaque saison</a:t>
            </a:r>
          </a:p>
        </c:rich>
      </c:tx>
      <c:overlay val="0"/>
    </c:title>
    <c:plotArea>
      <c:layout/>
      <c:lineChart>
        <c:ser>
          <c:idx val="0"/>
          <c:order val="0"/>
          <c:tx>
            <c:v>points du 1er club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'rapports divisions'!$A$4:$A$15</c:f>
            </c:strRef>
          </c:cat>
          <c:val>
            <c:numRef>
              <c:f>'rapports divisions'!$E$4:$E$16</c:f>
              <c:numCache/>
            </c:numRef>
          </c:val>
          <c:smooth val="0"/>
        </c:ser>
        <c:ser>
          <c:idx val="1"/>
          <c:order val="1"/>
          <c:tx>
            <c:v>points du 10 ème club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'rapports divisions'!$A$4:$A$15</c:f>
            </c:strRef>
          </c:cat>
          <c:val>
            <c:numRef>
              <c:f>'rapports divisions'!$F$4:$F$16</c:f>
              <c:numCache/>
            </c:numRef>
          </c:val>
          <c:smooth val="0"/>
        </c:ser>
        <c:axId val="953595489"/>
        <c:axId val="1864138543"/>
      </c:lineChart>
      <c:catAx>
        <c:axId val="953595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saison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138543"/>
      </c:catAx>
      <c:valAx>
        <c:axId val="1864138543"/>
        <c:scaling>
          <c:orientation val="minMax"/>
          <c:min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à la table hongroise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3595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FF"/>
                </a:solidFill>
                <a:latin typeface="+mn-lt"/>
              </a:defRPr>
            </a:pPr>
            <a:r>
              <a:rPr b="1">
                <a:solidFill>
                  <a:srgbClr val="0000FF"/>
                </a:solidFill>
                <a:latin typeface="+mn-lt"/>
              </a:rPr>
              <a:t>évolution du rapport à la table hongroise par saison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'rapports divisions'!$A$4:$A$15</c:f>
            </c:strRef>
          </c:cat>
          <c:val>
            <c:numRef>
              <c:f>'rapports divisions'!$G$4:$G$15</c:f>
              <c:numCache/>
            </c:numRef>
          </c:val>
          <c:smooth val="0"/>
        </c:ser>
        <c:axId val="335825482"/>
        <c:axId val="330529530"/>
      </c:lineChart>
      <c:catAx>
        <c:axId val="335825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saison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0529530"/>
      </c:catAx>
      <c:valAx>
        <c:axId val="330529530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rapport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825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457200</xdr:colOff>
      <xdr:row>0</xdr:row>
      <xdr:rowOff>200025</xdr:rowOff>
    </xdr:from>
    <xdr:ext cx="2152650" cy="752475"/>
    <xdr:grpSp>
      <xdr:nvGrpSpPr>
        <xdr:cNvPr id="2" name="Shape 2" title="Dessin"/>
        <xdr:cNvGrpSpPr/>
      </xdr:nvGrpSpPr>
      <xdr:grpSpPr>
        <a:xfrm>
          <a:off x="1341600" y="1587025"/>
          <a:ext cx="3517500" cy="1206600"/>
          <a:chOff x="1341600" y="1587025"/>
          <a:chExt cx="3517500" cy="1206600"/>
        </a:xfrm>
      </xdr:grpSpPr>
      <xdr:sp>
        <xdr:nvSpPr>
          <xdr:cNvPr id="3" name="Shape 3"/>
          <xdr:cNvSpPr/>
        </xdr:nvSpPr>
        <xdr:spPr>
          <a:xfrm>
            <a:off x="1341600" y="1587025"/>
            <a:ext cx="3517500" cy="12066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515300" y="1955125"/>
            <a:ext cx="3170100" cy="47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>
                <a:solidFill>
                  <a:srgbClr val="FF0000"/>
                </a:solidFill>
                <a:latin typeface="Impact"/>
                <a:ea typeface="Impact"/>
                <a:cs typeface="Impact"/>
                <a:sym typeface="Impact"/>
              </a:rPr>
              <a:t>mettre à jour le classement</a:t>
            </a:r>
            <a:endParaRPr sz="2000">
              <a:solidFill>
                <a:srgbClr val="FF0000"/>
              </a:solidFill>
              <a:latin typeface="Impact"/>
              <a:ea typeface="Impact"/>
              <a:cs typeface="Impact"/>
              <a:sym typeface="Impact"/>
            </a:endParaRPr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628650</xdr:colOff>
      <xdr:row>26</xdr:row>
      <xdr:rowOff>66675</xdr:rowOff>
    </xdr:from>
    <xdr:ext cx="5286375" cy="370522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704850</xdr:colOff>
      <xdr:row>26</xdr:row>
      <xdr:rowOff>66675</xdr:rowOff>
    </xdr:from>
    <xdr:ext cx="5400675" cy="370522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1.13"/>
    <col customWidth="1" min="3" max="3" width="10.88"/>
    <col customWidth="1" min="4" max="4" width="11.13"/>
    <col customWidth="1" min="5" max="5" width="13.75"/>
    <col customWidth="1" min="6" max="6" width="10.75"/>
    <col customWidth="1" min="7" max="7" width="15.25"/>
    <col customWidth="1" min="8" max="8" width="15.75"/>
    <col customWidth="1" min="9" max="9" width="9.63"/>
    <col customWidth="1" min="10" max="10" width="21.13"/>
    <col customWidth="1" min="12" max="12" width="14.63"/>
    <col customWidth="1" min="15" max="15" width="19.75"/>
    <col customWidth="1" min="16" max="1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N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3"/>
      <c r="I2" s="3"/>
      <c r="J2" s="3"/>
      <c r="K2" s="3"/>
      <c r="N2" s="1">
        <v>9.0</v>
      </c>
    </row>
    <row r="3">
      <c r="A3" s="2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1" t="s">
        <v>17</v>
      </c>
      <c r="H3" s="3"/>
      <c r="I3" s="3"/>
      <c r="J3" s="3"/>
      <c r="K3" s="3"/>
    </row>
    <row r="4">
      <c r="A4" s="2" t="s">
        <v>15</v>
      </c>
      <c r="B4" s="2" t="s">
        <v>18</v>
      </c>
      <c r="C4" s="2" t="s">
        <v>10</v>
      </c>
      <c r="D4" s="2" t="s">
        <v>11</v>
      </c>
      <c r="E4" s="2" t="s">
        <v>12</v>
      </c>
      <c r="F4" s="2" t="s">
        <v>13</v>
      </c>
      <c r="G4" s="1" t="s">
        <v>19</v>
      </c>
      <c r="H4" s="3"/>
      <c r="I4" s="3"/>
      <c r="J4" s="3"/>
      <c r="K4" s="3"/>
    </row>
    <row r="5">
      <c r="A5" s="2" t="s">
        <v>15</v>
      </c>
      <c r="B5" s="2" t="s">
        <v>20</v>
      </c>
      <c r="C5" s="2" t="s">
        <v>10</v>
      </c>
      <c r="D5" s="2" t="s">
        <v>11</v>
      </c>
      <c r="E5" s="2" t="s">
        <v>12</v>
      </c>
      <c r="F5" s="2" t="s">
        <v>13</v>
      </c>
      <c r="G5" s="1" t="s">
        <v>21</v>
      </c>
      <c r="H5" s="4"/>
      <c r="I5" s="3"/>
      <c r="J5" s="3"/>
      <c r="K5" s="3"/>
      <c r="O5" s="1" t="s">
        <v>22</v>
      </c>
      <c r="P5" s="1" t="s">
        <v>23</v>
      </c>
    </row>
    <row r="6">
      <c r="A6" s="2" t="s">
        <v>15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1" t="s">
        <v>29</v>
      </c>
      <c r="H6" s="3"/>
      <c r="I6" s="3"/>
      <c r="J6" s="3"/>
      <c r="K6" s="3"/>
      <c r="O6" s="5" t="s">
        <v>30</v>
      </c>
      <c r="P6" s="6" t="s">
        <v>31</v>
      </c>
    </row>
    <row r="7">
      <c r="A7" s="2" t="s">
        <v>24</v>
      </c>
      <c r="B7" s="2" t="s">
        <v>32</v>
      </c>
      <c r="C7" s="7"/>
      <c r="D7" s="2" t="s">
        <v>33</v>
      </c>
      <c r="E7" s="7"/>
      <c r="F7" s="2" t="s">
        <v>34</v>
      </c>
      <c r="G7" s="1" t="s">
        <v>35</v>
      </c>
      <c r="H7" s="3"/>
      <c r="I7" s="3"/>
      <c r="J7" s="3"/>
      <c r="K7" s="3"/>
      <c r="O7" s="6" t="s">
        <v>31</v>
      </c>
      <c r="P7" s="6" t="s">
        <v>36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1" t="s">
        <v>43</v>
      </c>
      <c r="H8" s="3"/>
      <c r="I8" s="3"/>
      <c r="J8" s="3"/>
      <c r="K8" s="4" t="s">
        <v>44</v>
      </c>
      <c r="O8" s="1" t="s">
        <v>45</v>
      </c>
      <c r="P8" s="8"/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13</v>
      </c>
      <c r="G9" s="1" t="s">
        <v>51</v>
      </c>
      <c r="H9" s="3"/>
      <c r="I9" s="3"/>
      <c r="J9" s="3"/>
      <c r="K9" s="4" t="s">
        <v>52</v>
      </c>
      <c r="O9" s="5" t="s">
        <v>53</v>
      </c>
      <c r="P9" s="8"/>
    </row>
    <row r="10">
      <c r="A10" s="9" t="s">
        <v>46</v>
      </c>
      <c r="B10" s="10"/>
      <c r="C10" s="11" t="s">
        <v>41</v>
      </c>
      <c r="D10" s="11" t="s">
        <v>54</v>
      </c>
      <c r="E10" s="11" t="s">
        <v>55</v>
      </c>
      <c r="F10" s="11" t="s">
        <v>56</v>
      </c>
      <c r="G10" s="1" t="s">
        <v>57</v>
      </c>
      <c r="H10" s="4"/>
      <c r="I10" s="3"/>
      <c r="J10" s="3"/>
      <c r="K10" s="4" t="s">
        <v>58</v>
      </c>
      <c r="O10" s="5" t="s">
        <v>59</v>
      </c>
    </row>
    <row r="11">
      <c r="A11" s="12"/>
      <c r="B11" s="12"/>
      <c r="C11" s="13"/>
      <c r="D11" s="13"/>
      <c r="E11" s="13"/>
      <c r="F11" s="13"/>
      <c r="K11" s="4" t="s">
        <v>60</v>
      </c>
    </row>
    <row r="12">
      <c r="A12" s="3"/>
      <c r="B12" s="3"/>
      <c r="K12" s="4" t="s">
        <v>61</v>
      </c>
    </row>
    <row r="13">
      <c r="A13" s="14" t="s">
        <v>14</v>
      </c>
      <c r="B13" s="14" t="s">
        <v>17</v>
      </c>
      <c r="C13" s="14" t="s">
        <v>19</v>
      </c>
      <c r="D13" s="14" t="s">
        <v>21</v>
      </c>
      <c r="E13" s="14" t="s">
        <v>29</v>
      </c>
      <c r="F13" s="14" t="s">
        <v>35</v>
      </c>
      <c r="G13" s="14" t="s">
        <v>43</v>
      </c>
      <c r="H13" s="14" t="s">
        <v>51</v>
      </c>
      <c r="I13" s="14" t="s">
        <v>57</v>
      </c>
      <c r="J13" s="4"/>
      <c r="K13" s="15"/>
      <c r="O13" s="1" t="s">
        <v>62</v>
      </c>
      <c r="P13" s="1" t="s">
        <v>63</v>
      </c>
    </row>
    <row r="14">
      <c r="A14" s="14" t="s">
        <v>64</v>
      </c>
      <c r="B14" s="14" t="s">
        <v>65</v>
      </c>
      <c r="C14" s="14" t="s">
        <v>66</v>
      </c>
      <c r="D14" s="14" t="s">
        <v>67</v>
      </c>
      <c r="E14" s="14" t="s">
        <v>68</v>
      </c>
      <c r="F14" s="14" t="s">
        <v>69</v>
      </c>
      <c r="G14" s="14" t="s">
        <v>70</v>
      </c>
      <c r="H14" s="14" t="s">
        <v>71</v>
      </c>
      <c r="I14" s="14" t="s">
        <v>72</v>
      </c>
      <c r="J14" s="3"/>
      <c r="K14" s="15"/>
      <c r="O14" s="1" t="s">
        <v>73</v>
      </c>
      <c r="P14" s="6" t="s">
        <v>74</v>
      </c>
    </row>
    <row r="15">
      <c r="A15" s="14"/>
      <c r="B15" s="14"/>
      <c r="C15" s="14" t="s">
        <v>64</v>
      </c>
      <c r="D15" s="16"/>
      <c r="E15" s="16"/>
      <c r="F15" s="14" t="s">
        <v>75</v>
      </c>
      <c r="G15" s="16"/>
      <c r="H15" s="14" t="s">
        <v>76</v>
      </c>
      <c r="I15" s="14" t="s">
        <v>77</v>
      </c>
      <c r="J15" s="3"/>
      <c r="K15" s="15"/>
      <c r="O15" s="5" t="s">
        <v>78</v>
      </c>
      <c r="P15" s="6"/>
    </row>
    <row r="16">
      <c r="A16" s="14"/>
      <c r="B16" s="14"/>
      <c r="C16" s="14"/>
      <c r="D16" s="14"/>
      <c r="E16" s="14"/>
      <c r="F16" s="14" t="s">
        <v>79</v>
      </c>
      <c r="G16" s="14"/>
      <c r="H16" s="14" t="s">
        <v>65</v>
      </c>
      <c r="I16" s="14" t="s">
        <v>80</v>
      </c>
      <c r="J16" s="3"/>
      <c r="K16" s="15"/>
      <c r="O16" s="5" t="s">
        <v>81</v>
      </c>
      <c r="P16" s="8"/>
    </row>
    <row r="17">
      <c r="A17" s="14"/>
      <c r="B17" s="14"/>
      <c r="C17" s="14"/>
      <c r="D17" s="14"/>
      <c r="E17" s="14"/>
      <c r="F17" s="14" t="s">
        <v>82</v>
      </c>
      <c r="G17" s="16"/>
      <c r="H17" s="16"/>
      <c r="I17" s="14" t="s">
        <v>83</v>
      </c>
      <c r="J17" s="3"/>
      <c r="K17" s="15"/>
      <c r="O17" s="5" t="s">
        <v>84</v>
      </c>
    </row>
    <row r="18">
      <c r="A18" s="14"/>
      <c r="B18" s="14"/>
      <c r="C18" s="14"/>
      <c r="D18" s="16"/>
      <c r="E18" s="14"/>
      <c r="F18" s="14" t="s">
        <v>85</v>
      </c>
      <c r="G18" s="16"/>
      <c r="H18" s="16"/>
      <c r="I18" s="16"/>
      <c r="J18" s="3"/>
      <c r="K18" s="15"/>
      <c r="O18" s="1" t="s">
        <v>86</v>
      </c>
    </row>
    <row r="19">
      <c r="A19" s="14"/>
      <c r="B19" s="14"/>
      <c r="C19" s="14"/>
      <c r="D19" s="14"/>
      <c r="E19" s="14"/>
      <c r="F19" s="16"/>
      <c r="G19" s="16"/>
      <c r="H19" s="16"/>
      <c r="I19" s="16"/>
      <c r="J19" s="3"/>
      <c r="K19" s="15"/>
    </row>
    <row r="20">
      <c r="A20" s="14"/>
      <c r="B20" s="14"/>
      <c r="C20" s="14"/>
      <c r="D20" s="16"/>
      <c r="E20" s="14"/>
      <c r="F20" s="16"/>
      <c r="G20" s="16"/>
      <c r="H20" s="16"/>
      <c r="I20" s="16"/>
      <c r="J20" s="3"/>
      <c r="K20" s="15"/>
    </row>
    <row r="21">
      <c r="A21" s="17"/>
      <c r="B21" s="17"/>
      <c r="C21" s="17" t="s">
        <v>87</v>
      </c>
      <c r="D21" s="17" t="s">
        <v>88</v>
      </c>
      <c r="E21" s="17" t="s">
        <v>89</v>
      </c>
      <c r="F21" s="17" t="s">
        <v>90</v>
      </c>
      <c r="G21" s="17" t="s">
        <v>91</v>
      </c>
      <c r="H21" s="17" t="s">
        <v>92</v>
      </c>
      <c r="I21" s="17" t="s">
        <v>93</v>
      </c>
      <c r="J21" s="3"/>
      <c r="K21" s="15"/>
      <c r="N21" s="4"/>
    </row>
    <row r="22">
      <c r="A22" s="17"/>
      <c r="B22" s="17"/>
      <c r="C22" s="17"/>
      <c r="D22" s="17"/>
      <c r="E22" s="17" t="s">
        <v>94</v>
      </c>
      <c r="F22" s="17" t="s">
        <v>95</v>
      </c>
      <c r="G22" s="17" t="s">
        <v>96</v>
      </c>
      <c r="H22" s="17" t="s">
        <v>97</v>
      </c>
      <c r="I22" s="17" t="s">
        <v>98</v>
      </c>
      <c r="J22" s="3"/>
      <c r="K22" s="4"/>
      <c r="N22" s="3"/>
    </row>
    <row r="23">
      <c r="A23" s="17"/>
      <c r="B23" s="18"/>
      <c r="C23" s="18"/>
      <c r="D23" s="18"/>
      <c r="E23" s="17" t="s">
        <v>99</v>
      </c>
      <c r="F23" s="17" t="s">
        <v>100</v>
      </c>
      <c r="G23" s="18"/>
      <c r="H23" s="18"/>
      <c r="I23" s="17" t="s">
        <v>101</v>
      </c>
      <c r="N23" s="3"/>
    </row>
    <row r="24">
      <c r="A24" s="17"/>
      <c r="B24" s="18"/>
      <c r="C24" s="18"/>
      <c r="D24" s="18"/>
      <c r="E24" s="17" t="s">
        <v>102</v>
      </c>
      <c r="F24" s="17" t="s">
        <v>103</v>
      </c>
      <c r="G24" s="18"/>
      <c r="H24" s="18"/>
      <c r="I24" s="17" t="s">
        <v>104</v>
      </c>
      <c r="N24" s="3"/>
    </row>
    <row r="25">
      <c r="A25" s="17"/>
      <c r="B25" s="17"/>
      <c r="C25" s="18"/>
      <c r="D25" s="18"/>
      <c r="E25" s="18"/>
      <c r="F25" s="17" t="s">
        <v>105</v>
      </c>
      <c r="G25" s="18"/>
      <c r="H25" s="18"/>
      <c r="I25" s="17" t="s">
        <v>106</v>
      </c>
      <c r="N25" s="3"/>
    </row>
    <row r="26">
      <c r="A26" s="17"/>
      <c r="B26" s="17"/>
      <c r="C26" s="18"/>
      <c r="D26" s="18"/>
      <c r="E26" s="18"/>
      <c r="F26" s="18"/>
      <c r="G26" s="18"/>
      <c r="H26" s="18"/>
      <c r="I26" s="17"/>
    </row>
    <row r="27">
      <c r="A27" s="17"/>
      <c r="B27" s="17"/>
      <c r="C27" s="18"/>
      <c r="D27" s="18"/>
      <c r="E27" s="18"/>
      <c r="F27" s="18"/>
      <c r="G27" s="18"/>
      <c r="H27" s="18"/>
      <c r="I27" s="18"/>
    </row>
    <row r="28">
      <c r="A28" s="17"/>
      <c r="B28" s="17"/>
      <c r="C28" s="18"/>
      <c r="D28" s="18"/>
      <c r="E28" s="18"/>
      <c r="F28" s="18"/>
      <c r="G28" s="18"/>
      <c r="H28" s="18"/>
      <c r="I28" s="18"/>
    </row>
    <row r="29">
      <c r="A29" s="4"/>
      <c r="B29" s="4"/>
      <c r="K29" s="19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K30" s="19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K31" s="19"/>
      <c r="L31" s="4"/>
      <c r="M31" s="4"/>
      <c r="N31" s="3"/>
      <c r="O31" s="3"/>
      <c r="P31" s="3"/>
    </row>
    <row r="32">
      <c r="A32" s="4"/>
      <c r="B32" s="4"/>
      <c r="K32" s="19"/>
      <c r="L32" s="4"/>
      <c r="M32" s="4"/>
      <c r="N32" s="4"/>
      <c r="O32" s="4"/>
      <c r="P32" s="3"/>
    </row>
    <row r="34">
      <c r="A34" s="4"/>
      <c r="B34" s="3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3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4">
      <c r="A44" s="4"/>
      <c r="B44" s="3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3"/>
    </row>
    <row r="54">
      <c r="A54" s="4"/>
      <c r="B54" s="3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3"/>
    </row>
  </sheetData>
  <mergeCells count="1">
    <mergeCell ref="A10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25"/>
    <col customWidth="1" min="3" max="3" width="6.75"/>
    <col customWidth="1" min="4" max="4" width="6.13"/>
    <col customWidth="1" min="5" max="5" width="5.5"/>
    <col customWidth="1" min="6" max="6" width="6.88"/>
    <col customWidth="1" min="7" max="7" width="7.25"/>
    <col customWidth="1" min="8" max="8" width="8.63"/>
    <col customWidth="1" min="9" max="9" width="6.5"/>
    <col customWidth="1" min="10" max="10" width="9.5"/>
    <col customWidth="1" min="11" max="11" width="5.5"/>
    <col customWidth="1" min="12" max="12" width="6.5"/>
    <col customWidth="1" min="13" max="13" width="6.75"/>
    <col customWidth="1" min="14" max="14" width="7.38"/>
  </cols>
  <sheetData>
    <row r="1">
      <c r="A1" s="20" t="s">
        <v>107</v>
      </c>
      <c r="B1" s="20" t="s">
        <v>108</v>
      </c>
      <c r="C1" s="20" t="s">
        <v>109</v>
      </c>
      <c r="D1" s="20" t="s">
        <v>110</v>
      </c>
      <c r="E1" s="20" t="s">
        <v>111</v>
      </c>
      <c r="F1" s="20" t="s">
        <v>112</v>
      </c>
      <c r="G1" s="20" t="s">
        <v>113</v>
      </c>
      <c r="H1" s="20" t="s">
        <v>17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</row>
    <row r="2">
      <c r="A2" s="1" t="s">
        <v>120</v>
      </c>
      <c r="B2" s="21">
        <v>0.45</v>
      </c>
      <c r="C2" s="21">
        <v>0.55</v>
      </c>
      <c r="D2" s="8"/>
      <c r="E2" s="8"/>
      <c r="F2" s="8"/>
      <c r="G2" s="1"/>
      <c r="H2" s="8"/>
      <c r="I2" s="8"/>
      <c r="J2" s="8"/>
      <c r="K2" s="8"/>
      <c r="L2" s="8"/>
      <c r="M2" s="8"/>
      <c r="N2" s="8"/>
    </row>
    <row r="3">
      <c r="A3" s="1" t="s">
        <v>121</v>
      </c>
      <c r="B3" s="21">
        <v>0.2</v>
      </c>
      <c r="C3" s="21">
        <v>0.4</v>
      </c>
      <c r="D3" s="21">
        <v>0.4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>
      <c r="A4" s="1" t="s">
        <v>122</v>
      </c>
      <c r="B4" s="21">
        <v>0.1</v>
      </c>
      <c r="C4" s="21">
        <v>0.55</v>
      </c>
      <c r="D4" s="21">
        <v>0.35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>
      <c r="A5" s="1" t="s">
        <v>123</v>
      </c>
      <c r="B5" s="8"/>
      <c r="C5" s="21">
        <v>0.7</v>
      </c>
      <c r="D5" s="21">
        <v>0.3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>
      <c r="A6" s="1" t="s">
        <v>124</v>
      </c>
      <c r="B6" s="8"/>
      <c r="C6" s="21">
        <v>0.75</v>
      </c>
      <c r="D6" s="21">
        <v>0.25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>
      <c r="A7" s="1" t="s">
        <v>125</v>
      </c>
      <c r="B7" s="8"/>
      <c r="C7" s="21">
        <v>0.8</v>
      </c>
      <c r="D7" s="21">
        <v>0.2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>
      <c r="A8" s="1" t="s">
        <v>126</v>
      </c>
      <c r="B8" s="21">
        <v>0.35</v>
      </c>
      <c r="C8" s="21">
        <v>0.3</v>
      </c>
      <c r="D8" s="21"/>
      <c r="E8" s="21">
        <v>0.35</v>
      </c>
      <c r="F8" s="8"/>
      <c r="G8" s="8"/>
      <c r="H8" s="8"/>
      <c r="I8" s="8"/>
      <c r="J8" s="8"/>
      <c r="K8" s="8"/>
      <c r="L8" s="8"/>
      <c r="M8" s="8"/>
      <c r="N8" s="8"/>
    </row>
    <row r="9">
      <c r="A9" s="1" t="s">
        <v>127</v>
      </c>
      <c r="B9" s="21">
        <v>0.1</v>
      </c>
      <c r="C9" s="21">
        <v>0.3</v>
      </c>
      <c r="D9" s="21">
        <v>0.3</v>
      </c>
      <c r="E9" s="21">
        <v>0.3</v>
      </c>
      <c r="F9" s="8"/>
      <c r="G9" s="8"/>
      <c r="H9" s="8"/>
      <c r="I9" s="8"/>
      <c r="J9" s="8"/>
      <c r="K9" s="8"/>
      <c r="L9" s="8"/>
      <c r="M9" s="8"/>
      <c r="N9" s="8"/>
    </row>
    <row r="10">
      <c r="A10" s="1" t="s">
        <v>128</v>
      </c>
      <c r="B10" s="8"/>
      <c r="C10" s="21">
        <v>0.5</v>
      </c>
      <c r="D10" s="21">
        <v>0.15</v>
      </c>
      <c r="E10" s="21">
        <v>0.35</v>
      </c>
      <c r="F10" s="8"/>
      <c r="G10" s="8"/>
      <c r="H10" s="8"/>
      <c r="I10" s="8"/>
      <c r="J10" s="8"/>
      <c r="K10" s="8"/>
      <c r="L10" s="8"/>
      <c r="M10" s="8"/>
      <c r="N10" s="8"/>
    </row>
    <row r="11">
      <c r="A11" s="1" t="s">
        <v>129</v>
      </c>
      <c r="B11" s="8"/>
      <c r="C11" s="21">
        <v>0.2</v>
      </c>
      <c r="D11" s="21">
        <v>0.05</v>
      </c>
      <c r="E11" s="8"/>
      <c r="F11" s="21">
        <v>0.75</v>
      </c>
      <c r="G11" s="8"/>
      <c r="H11" s="8"/>
      <c r="I11" s="8"/>
      <c r="J11" s="8"/>
      <c r="K11" s="8"/>
      <c r="L11" s="8"/>
      <c r="M11" s="8"/>
      <c r="N11" s="8"/>
    </row>
    <row r="12">
      <c r="A12" s="1" t="s">
        <v>113</v>
      </c>
      <c r="B12" s="8"/>
      <c r="C12" s="21">
        <v>0.1</v>
      </c>
      <c r="D12" s="21">
        <v>0.3</v>
      </c>
      <c r="E12" s="8"/>
      <c r="F12" s="8"/>
      <c r="G12" s="21">
        <v>0.6</v>
      </c>
      <c r="H12" s="8"/>
      <c r="I12" s="8"/>
      <c r="J12" s="8"/>
      <c r="K12" s="8"/>
      <c r="L12" s="8"/>
      <c r="M12" s="8"/>
      <c r="N12" s="8"/>
    </row>
    <row r="13">
      <c r="A13" s="1" t="s">
        <v>17</v>
      </c>
      <c r="B13" s="8"/>
      <c r="C13" s="21">
        <v>0.4</v>
      </c>
      <c r="D13" s="8"/>
      <c r="E13" s="8"/>
      <c r="F13" s="8"/>
      <c r="G13" s="8"/>
      <c r="H13" s="21">
        <v>0.55</v>
      </c>
      <c r="I13" s="8"/>
      <c r="J13" s="21">
        <v>0.05</v>
      </c>
      <c r="K13" s="8"/>
      <c r="L13" s="8"/>
      <c r="M13" s="8"/>
      <c r="N13" s="8"/>
    </row>
    <row r="14">
      <c r="A14" s="1" t="s">
        <v>114</v>
      </c>
      <c r="B14" s="8"/>
      <c r="C14" s="21">
        <v>0.3</v>
      </c>
      <c r="D14" s="8"/>
      <c r="E14" s="8"/>
      <c r="F14" s="8"/>
      <c r="G14" s="8"/>
      <c r="H14" s="8"/>
      <c r="I14" s="21">
        <v>0.7</v>
      </c>
      <c r="J14" s="8"/>
      <c r="K14" s="8"/>
      <c r="L14" s="8"/>
      <c r="M14" s="8"/>
      <c r="N14" s="8"/>
    </row>
    <row r="15">
      <c r="A15" s="1" t="s">
        <v>130</v>
      </c>
      <c r="B15" s="8"/>
      <c r="C15" s="21">
        <v>0.35</v>
      </c>
      <c r="D15" s="8"/>
      <c r="E15" s="8"/>
      <c r="F15" s="8"/>
      <c r="G15" s="8"/>
      <c r="H15" s="21">
        <v>0.15</v>
      </c>
      <c r="I15" s="8"/>
      <c r="J15" s="21">
        <v>0.5</v>
      </c>
      <c r="K15" s="8"/>
      <c r="L15" s="8"/>
      <c r="M15" s="8"/>
      <c r="N15" s="8"/>
    </row>
    <row r="16">
      <c r="A16" s="1" t="s">
        <v>116</v>
      </c>
      <c r="B16" s="8"/>
      <c r="C16" s="8"/>
      <c r="D16" s="8"/>
      <c r="E16" s="8"/>
      <c r="F16" s="8"/>
      <c r="G16" s="8"/>
      <c r="H16" s="8"/>
      <c r="I16" s="8"/>
      <c r="J16" s="8"/>
      <c r="K16" s="21">
        <v>0.65</v>
      </c>
      <c r="L16" s="21">
        <v>0.1</v>
      </c>
      <c r="M16" s="21">
        <v>0.15</v>
      </c>
      <c r="N16" s="21">
        <v>0.15</v>
      </c>
    </row>
    <row r="17">
      <c r="A17" s="1" t="s">
        <v>117</v>
      </c>
      <c r="B17" s="8"/>
      <c r="C17" s="8"/>
      <c r="D17" s="8"/>
      <c r="E17" s="8"/>
      <c r="F17" s="8"/>
      <c r="G17" s="8"/>
      <c r="H17" s="8"/>
      <c r="I17" s="8"/>
      <c r="J17" s="8"/>
      <c r="K17" s="21">
        <v>0.1</v>
      </c>
      <c r="L17" s="21">
        <v>0.65</v>
      </c>
      <c r="M17" s="8"/>
      <c r="N17" s="21">
        <v>0.25</v>
      </c>
    </row>
    <row r="18">
      <c r="A18" s="1" t="s">
        <v>118</v>
      </c>
      <c r="B18" s="8"/>
      <c r="C18" s="21">
        <v>0.1</v>
      </c>
      <c r="D18" s="8"/>
      <c r="E18" s="8"/>
      <c r="F18" s="8"/>
      <c r="G18" s="8"/>
      <c r="H18" s="8"/>
      <c r="I18" s="8"/>
      <c r="J18" s="8"/>
      <c r="K18" s="21">
        <v>0.25</v>
      </c>
      <c r="L18" s="8"/>
      <c r="M18" s="21">
        <v>0.65</v>
      </c>
      <c r="N18" s="8"/>
    </row>
    <row r="19">
      <c r="A19" s="1" t="s">
        <v>119</v>
      </c>
      <c r="B19" s="8"/>
      <c r="C19" s="8"/>
      <c r="D19" s="8"/>
      <c r="E19" s="8"/>
      <c r="F19" s="8"/>
      <c r="G19" s="8"/>
      <c r="H19" s="8"/>
      <c r="I19" s="8"/>
      <c r="J19" s="8"/>
      <c r="K19" s="21">
        <v>0.1</v>
      </c>
      <c r="L19" s="21">
        <v>0.25</v>
      </c>
      <c r="M19" s="8"/>
      <c r="N19" s="21">
        <v>0.65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8.75"/>
    <col customWidth="1" min="15" max="15" width="6.88"/>
    <col customWidth="1" min="16" max="16" width="9.75"/>
    <col customWidth="1" min="17" max="17" width="6.5"/>
    <col customWidth="1" min="18" max="18" width="63.88"/>
    <col customWidth="1" min="19" max="19" width="11.5"/>
    <col customWidth="1" min="20" max="20" width="6.5"/>
    <col customWidth="1" min="21" max="21" width="13.13"/>
    <col customWidth="1" min="22" max="23" width="6.88"/>
  </cols>
  <sheetData>
    <row r="1">
      <c r="A1" s="1" t="s">
        <v>131</v>
      </c>
      <c r="B1" s="1" t="s">
        <v>132</v>
      </c>
      <c r="C1" s="1" t="s">
        <v>133</v>
      </c>
      <c r="D1" s="8"/>
      <c r="G1" s="22" t="s">
        <v>134</v>
      </c>
      <c r="H1" s="23"/>
      <c r="I1" s="23"/>
      <c r="J1" s="23"/>
      <c r="K1" s="23"/>
      <c r="L1" s="24"/>
      <c r="P1" s="22" t="s">
        <v>135</v>
      </c>
      <c r="Q1" s="23"/>
      <c r="R1" s="23"/>
      <c r="S1" s="23"/>
      <c r="T1" s="23"/>
      <c r="U1" s="24"/>
    </row>
    <row r="2">
      <c r="A2" s="1">
        <v>1.0</v>
      </c>
      <c r="B2" s="25">
        <v>0.0</v>
      </c>
      <c r="C2" s="1">
        <v>0.0</v>
      </c>
      <c r="D2" s="1">
        <v>1.0</v>
      </c>
      <c r="E2" s="19">
        <v>14.0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 t="s">
        <v>141</v>
      </c>
      <c r="P2" s="22" t="s">
        <v>142</v>
      </c>
      <c r="Q2" s="23"/>
      <c r="R2" s="24"/>
      <c r="S2" s="22" t="s">
        <v>143</v>
      </c>
      <c r="T2" s="23"/>
      <c r="U2" s="24"/>
    </row>
    <row r="3">
      <c r="A3" s="1">
        <v>2.0</v>
      </c>
      <c r="B3" s="26">
        <f t="shared" ref="B3:B11" si="1">C3/$E$2</f>
        <v>0</v>
      </c>
      <c r="C3" s="1">
        <v>0.0</v>
      </c>
      <c r="D3" s="1">
        <v>2.0</v>
      </c>
      <c r="G3" s="1" t="s">
        <v>144</v>
      </c>
      <c r="H3" s="27">
        <v>9.14633</v>
      </c>
      <c r="I3" s="27">
        <v>4.95</v>
      </c>
      <c r="J3" s="27">
        <v>2.8</v>
      </c>
      <c r="K3" s="27">
        <v>1.49</v>
      </c>
      <c r="L3" s="27">
        <v>0.62</v>
      </c>
      <c r="P3" s="1" t="s">
        <v>145</v>
      </c>
      <c r="Q3" s="1" t="s">
        <v>146</v>
      </c>
      <c r="R3" s="1" t="s">
        <v>147</v>
      </c>
      <c r="S3" s="1" t="s">
        <v>145</v>
      </c>
      <c r="T3" s="1" t="s">
        <v>146</v>
      </c>
      <c r="U3" s="1" t="s">
        <v>147</v>
      </c>
    </row>
    <row r="4">
      <c r="A4" s="1">
        <v>3.0</v>
      </c>
      <c r="B4" s="26">
        <f t="shared" si="1"/>
        <v>0</v>
      </c>
      <c r="C4" s="1">
        <v>0.0</v>
      </c>
      <c r="D4" s="1">
        <v>3.0</v>
      </c>
      <c r="G4" s="1" t="s">
        <v>148</v>
      </c>
      <c r="H4" s="27">
        <v>7.3</v>
      </c>
      <c r="I4" s="27">
        <v>4.2</v>
      </c>
      <c r="J4" s="27">
        <v>2.4</v>
      </c>
      <c r="K4" s="27">
        <v>1.24</v>
      </c>
      <c r="L4" s="27">
        <v>0.53</v>
      </c>
      <c r="P4" s="8"/>
      <c r="Q4" s="1">
        <v>8.0</v>
      </c>
      <c r="R4" s="1">
        <v>11.0</v>
      </c>
      <c r="S4" s="8"/>
      <c r="T4" s="1">
        <v>2.0</v>
      </c>
      <c r="U4" s="8"/>
    </row>
    <row r="5">
      <c r="A5" s="1">
        <v>4.0</v>
      </c>
      <c r="B5" s="26">
        <f t="shared" si="1"/>
        <v>0.2142857143</v>
      </c>
      <c r="C5" s="1">
        <f t="shared" ref="C5:C11" si="2">C3+D4+C4</f>
        <v>3</v>
      </c>
      <c r="D5" s="1">
        <v>4.0</v>
      </c>
      <c r="G5" s="1" t="s">
        <v>149</v>
      </c>
      <c r="H5" s="27">
        <v>6.55</v>
      </c>
      <c r="I5" s="27">
        <v>3.8</v>
      </c>
      <c r="J5" s="27">
        <v>2.15</v>
      </c>
      <c r="K5" s="27">
        <v>1.09</v>
      </c>
      <c r="L5" s="27">
        <v>0.46</v>
      </c>
    </row>
    <row r="6">
      <c r="A6" s="1">
        <v>5.0</v>
      </c>
      <c r="B6" s="26">
        <f t="shared" si="1"/>
        <v>0.5</v>
      </c>
      <c r="C6" s="1">
        <f t="shared" si="2"/>
        <v>7</v>
      </c>
      <c r="D6" s="1">
        <v>5.0</v>
      </c>
      <c r="G6" s="1" t="s">
        <v>150</v>
      </c>
      <c r="H6" s="27">
        <v>6.15</v>
      </c>
      <c r="I6" s="27">
        <v>3.55</v>
      </c>
      <c r="J6" s="27">
        <v>2.0</v>
      </c>
      <c r="K6" s="27">
        <v>0.99</v>
      </c>
      <c r="L6" s="27">
        <v>0.41</v>
      </c>
    </row>
    <row r="7">
      <c r="A7" s="1">
        <v>6.0</v>
      </c>
      <c r="B7" s="26">
        <f t="shared" si="1"/>
        <v>1.071428571</v>
      </c>
      <c r="C7" s="1">
        <f t="shared" si="2"/>
        <v>15</v>
      </c>
      <c r="D7" s="1">
        <v>6.0</v>
      </c>
      <c r="G7" s="1" t="s">
        <v>151</v>
      </c>
      <c r="H7" s="27">
        <v>5.9</v>
      </c>
      <c r="I7" s="27">
        <v>3.4</v>
      </c>
      <c r="J7" s="27">
        <v>1.9</v>
      </c>
      <c r="K7" s="27">
        <v>0.92</v>
      </c>
      <c r="L7" s="27">
        <v>0.38</v>
      </c>
    </row>
    <row r="8">
      <c r="A8" s="1">
        <v>7.0</v>
      </c>
      <c r="B8" s="26">
        <f t="shared" si="1"/>
        <v>2</v>
      </c>
      <c r="C8" s="1">
        <f t="shared" si="2"/>
        <v>28</v>
      </c>
      <c r="D8" s="1">
        <v>7.0</v>
      </c>
      <c r="G8" s="1" t="s">
        <v>152</v>
      </c>
      <c r="H8" s="27">
        <v>5.65</v>
      </c>
      <c r="I8" s="27">
        <v>3.25</v>
      </c>
      <c r="J8" s="27">
        <v>1.8</v>
      </c>
      <c r="K8" s="27">
        <v>0.85</v>
      </c>
      <c r="L8" s="27">
        <v>0.35</v>
      </c>
      <c r="Q8" s="1" t="s">
        <v>131</v>
      </c>
      <c r="R8" s="1" t="s">
        <v>153</v>
      </c>
    </row>
    <row r="9">
      <c r="A9" s="1">
        <v>8.0</v>
      </c>
      <c r="B9" s="26">
        <f t="shared" si="1"/>
        <v>3.571428571</v>
      </c>
      <c r="C9" s="1">
        <f t="shared" si="2"/>
        <v>50</v>
      </c>
      <c r="D9" s="1">
        <v>8.0</v>
      </c>
      <c r="G9" s="1" t="s">
        <v>154</v>
      </c>
      <c r="H9" s="27">
        <v>5.5</v>
      </c>
      <c r="I9" s="27">
        <v>3.15</v>
      </c>
      <c r="J9" s="27">
        <v>1.73</v>
      </c>
      <c r="K9" s="27">
        <v>0.8</v>
      </c>
      <c r="L9" s="27">
        <v>0.33</v>
      </c>
      <c r="Q9" s="1">
        <v>1.0</v>
      </c>
      <c r="R9" s="1" t="s">
        <v>155</v>
      </c>
    </row>
    <row r="10">
      <c r="A10" s="1">
        <v>9.0</v>
      </c>
      <c r="B10" s="26">
        <f t="shared" si="1"/>
        <v>6.142857143</v>
      </c>
      <c r="C10" s="1">
        <f t="shared" si="2"/>
        <v>86</v>
      </c>
      <c r="D10" s="1">
        <v>9.0</v>
      </c>
      <c r="G10" s="1" t="s">
        <v>156</v>
      </c>
      <c r="H10" s="27">
        <v>5.35</v>
      </c>
      <c r="I10" s="27">
        <v>3.05</v>
      </c>
      <c r="J10" s="27">
        <v>1.66</v>
      </c>
      <c r="K10" s="27">
        <v>0.75</v>
      </c>
      <c r="L10" s="27">
        <v>0.31</v>
      </c>
      <c r="Q10" s="1">
        <v>2.0</v>
      </c>
      <c r="R10" s="1" t="s">
        <v>157</v>
      </c>
    </row>
    <row r="11">
      <c r="A11" s="1">
        <v>10.0</v>
      </c>
      <c r="B11" s="26">
        <f t="shared" si="1"/>
        <v>10.35714286</v>
      </c>
      <c r="C11" s="1">
        <f t="shared" si="2"/>
        <v>145</v>
      </c>
      <c r="D11" s="1">
        <v>10.0</v>
      </c>
      <c r="G11" s="1" t="s">
        <v>158</v>
      </c>
      <c r="H11" s="27">
        <v>5.2</v>
      </c>
      <c r="I11" s="27">
        <v>2.95</v>
      </c>
      <c r="J11" s="27">
        <v>1.59</v>
      </c>
      <c r="K11" s="27">
        <v>0.7</v>
      </c>
      <c r="L11" s="27">
        <v>0.29</v>
      </c>
      <c r="Q11" s="1">
        <v>3.0</v>
      </c>
      <c r="R11" s="1" t="s">
        <v>159</v>
      </c>
    </row>
    <row r="12">
      <c r="G12" s="1" t="s">
        <v>160</v>
      </c>
      <c r="H12" s="27">
        <v>5.05</v>
      </c>
      <c r="I12" s="27">
        <v>2.85</v>
      </c>
      <c r="J12" s="27">
        <v>1.52</v>
      </c>
      <c r="K12" s="27">
        <v>0.65</v>
      </c>
      <c r="L12" s="27">
        <v>0.27</v>
      </c>
      <c r="Q12" s="1">
        <v>4.0</v>
      </c>
      <c r="R12" s="1" t="s">
        <v>161</v>
      </c>
    </row>
    <row r="13">
      <c r="G13" s="1" t="s">
        <v>162</v>
      </c>
      <c r="H13" s="27">
        <v>4.9</v>
      </c>
      <c r="I13" s="27">
        <v>2.75</v>
      </c>
      <c r="J13" s="27">
        <v>1.45</v>
      </c>
      <c r="K13" s="27">
        <v>0.6</v>
      </c>
      <c r="L13" s="27">
        <v>0.25</v>
      </c>
      <c r="Q13" s="1">
        <v>5.0</v>
      </c>
      <c r="R13" s="1" t="s">
        <v>163</v>
      </c>
    </row>
    <row r="14">
      <c r="G14" s="1" t="s">
        <v>164</v>
      </c>
      <c r="H14" s="27">
        <v>4.8</v>
      </c>
      <c r="I14" s="27">
        <v>2.68</v>
      </c>
      <c r="J14" s="27">
        <v>1.4</v>
      </c>
      <c r="K14" s="27">
        <v>0.58</v>
      </c>
      <c r="L14" s="27">
        <v>0.24</v>
      </c>
      <c r="Q14" s="1">
        <v>6.0</v>
      </c>
      <c r="R14" s="1" t="s">
        <v>165</v>
      </c>
    </row>
    <row r="15">
      <c r="G15" s="1" t="s">
        <v>166</v>
      </c>
      <c r="H15" s="27">
        <v>4.7</v>
      </c>
      <c r="I15" s="27">
        <v>2.61</v>
      </c>
      <c r="J15" s="27">
        <v>1.35</v>
      </c>
      <c r="K15" s="27">
        <v>0.56</v>
      </c>
      <c r="L15" s="27">
        <v>0.23</v>
      </c>
      <c r="Q15" s="1">
        <v>7.0</v>
      </c>
      <c r="R15" s="1" t="s">
        <v>167</v>
      </c>
    </row>
    <row r="16">
      <c r="G16" s="1" t="s">
        <v>168</v>
      </c>
      <c r="H16" s="27">
        <v>4.6</v>
      </c>
      <c r="I16" s="27">
        <v>2.54</v>
      </c>
      <c r="J16" s="27">
        <v>1.3</v>
      </c>
      <c r="K16" s="27">
        <v>0.54</v>
      </c>
      <c r="L16" s="27">
        <v>0.22</v>
      </c>
      <c r="Q16" s="1">
        <v>8.0</v>
      </c>
      <c r="R16" s="1" t="s">
        <v>169</v>
      </c>
    </row>
    <row r="17">
      <c r="G17" s="1" t="s">
        <v>170</v>
      </c>
      <c r="H17" s="27">
        <v>4.5</v>
      </c>
      <c r="I17" s="27">
        <v>2.47</v>
      </c>
      <c r="J17" s="27">
        <v>1.25</v>
      </c>
      <c r="K17" s="27">
        <v>0.52</v>
      </c>
      <c r="L17" s="27">
        <v>0.21</v>
      </c>
      <c r="O17" s="28"/>
      <c r="Q17" s="1">
        <v>9.0</v>
      </c>
      <c r="R17" s="1" t="s">
        <v>171</v>
      </c>
    </row>
    <row r="18">
      <c r="G18" s="1" t="s">
        <v>172</v>
      </c>
      <c r="H18" s="27">
        <v>4.4</v>
      </c>
      <c r="I18" s="27">
        <v>2.4</v>
      </c>
      <c r="J18" s="27">
        <v>1.2</v>
      </c>
      <c r="K18" s="27">
        <v>0.5</v>
      </c>
      <c r="L18" s="27">
        <v>0.2</v>
      </c>
      <c r="Q18" s="1">
        <v>10.0</v>
      </c>
      <c r="R18" s="1" t="s">
        <v>173</v>
      </c>
    </row>
    <row r="19">
      <c r="Q19" s="1">
        <v>11.0</v>
      </c>
      <c r="R19" s="1" t="s">
        <v>174</v>
      </c>
    </row>
    <row r="20">
      <c r="F20" s="1" t="s">
        <v>175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  <c r="L20" s="1" t="s">
        <v>141</v>
      </c>
      <c r="Q20" s="1">
        <v>12.0</v>
      </c>
      <c r="R20" s="1" t="s">
        <v>176</v>
      </c>
    </row>
    <row r="21">
      <c r="F21" s="1">
        <v>16400.0</v>
      </c>
      <c r="G21" s="1" t="s">
        <v>144</v>
      </c>
      <c r="H21" s="29">
        <f t="shared" ref="H21:L21" si="3">H3*$F$21</f>
        <v>149999.812</v>
      </c>
      <c r="I21" s="29">
        <f t="shared" si="3"/>
        <v>81180</v>
      </c>
      <c r="J21" s="29">
        <f t="shared" si="3"/>
        <v>45920</v>
      </c>
      <c r="K21" s="29">
        <f t="shared" si="3"/>
        <v>24436</v>
      </c>
      <c r="L21" s="29">
        <f t="shared" si="3"/>
        <v>10168</v>
      </c>
      <c r="Q21" s="1">
        <v>13.0</v>
      </c>
      <c r="R21" s="1" t="s">
        <v>177</v>
      </c>
    </row>
    <row r="22">
      <c r="G22" s="1" t="s">
        <v>148</v>
      </c>
      <c r="H22" s="29">
        <f t="shared" ref="H22:L22" si="4">H4*$F$21</f>
        <v>119720</v>
      </c>
      <c r="I22" s="29">
        <f t="shared" si="4"/>
        <v>68880</v>
      </c>
      <c r="J22" s="29">
        <f t="shared" si="4"/>
        <v>39360</v>
      </c>
      <c r="K22" s="29">
        <f t="shared" si="4"/>
        <v>20336</v>
      </c>
      <c r="L22" s="29">
        <f t="shared" si="4"/>
        <v>8692</v>
      </c>
      <c r="Q22" s="1">
        <v>14.0</v>
      </c>
      <c r="R22" s="1" t="s">
        <v>178</v>
      </c>
    </row>
    <row r="23">
      <c r="G23" s="1" t="s">
        <v>149</v>
      </c>
      <c r="H23" s="29">
        <f t="shared" ref="H23:L23" si="5">H5*$F$21</f>
        <v>107420</v>
      </c>
      <c r="I23" s="29">
        <f t="shared" si="5"/>
        <v>62320</v>
      </c>
      <c r="J23" s="29">
        <f t="shared" si="5"/>
        <v>35260</v>
      </c>
      <c r="K23" s="29">
        <f t="shared" si="5"/>
        <v>17876</v>
      </c>
      <c r="L23" s="29">
        <f t="shared" si="5"/>
        <v>7544</v>
      </c>
      <c r="Q23" s="1">
        <v>15.0</v>
      </c>
      <c r="R23" s="1" t="s">
        <v>179</v>
      </c>
    </row>
    <row r="24">
      <c r="G24" s="1" t="s">
        <v>150</v>
      </c>
      <c r="H24" s="29">
        <f t="shared" ref="H24:L24" si="6">H6*$F$21</f>
        <v>100860</v>
      </c>
      <c r="I24" s="29">
        <f t="shared" si="6"/>
        <v>58220</v>
      </c>
      <c r="J24" s="29">
        <f t="shared" si="6"/>
        <v>32800</v>
      </c>
      <c r="K24" s="29">
        <f t="shared" si="6"/>
        <v>16236</v>
      </c>
      <c r="L24" s="29">
        <f t="shared" si="6"/>
        <v>6724</v>
      </c>
      <c r="Q24" s="1">
        <v>16.0</v>
      </c>
      <c r="R24" s="1" t="s">
        <v>180</v>
      </c>
    </row>
    <row r="25">
      <c r="G25" s="1" t="s">
        <v>151</v>
      </c>
      <c r="H25" s="29">
        <f t="shared" ref="H25:L25" si="7">H7*$F$21</f>
        <v>96760</v>
      </c>
      <c r="I25" s="29">
        <f t="shared" si="7"/>
        <v>55760</v>
      </c>
      <c r="J25" s="29">
        <f t="shared" si="7"/>
        <v>31160</v>
      </c>
      <c r="K25" s="29">
        <f t="shared" si="7"/>
        <v>15088</v>
      </c>
      <c r="L25" s="29">
        <f t="shared" si="7"/>
        <v>6232</v>
      </c>
      <c r="Q25" s="1">
        <v>17.0</v>
      </c>
      <c r="R25" s="1" t="s">
        <v>181</v>
      </c>
    </row>
    <row r="26">
      <c r="G26" s="1" t="s">
        <v>152</v>
      </c>
      <c r="H26" s="29">
        <f t="shared" ref="H26:L26" si="8">H8*$F$21</f>
        <v>92660</v>
      </c>
      <c r="I26" s="29">
        <f t="shared" si="8"/>
        <v>53300</v>
      </c>
      <c r="J26" s="29">
        <f t="shared" si="8"/>
        <v>29520</v>
      </c>
      <c r="K26" s="29">
        <f t="shared" si="8"/>
        <v>13940</v>
      </c>
      <c r="L26" s="29">
        <f t="shared" si="8"/>
        <v>5740</v>
      </c>
      <c r="Q26" s="1">
        <v>18.0</v>
      </c>
    </row>
    <row r="27">
      <c r="G27" s="1" t="s">
        <v>154</v>
      </c>
      <c r="H27" s="29">
        <f t="shared" ref="H27:L27" si="9">H9*$F$21</f>
        <v>90200</v>
      </c>
      <c r="I27" s="29">
        <f t="shared" si="9"/>
        <v>51660</v>
      </c>
      <c r="J27" s="29">
        <f t="shared" si="9"/>
        <v>28372</v>
      </c>
      <c r="K27" s="29">
        <f t="shared" si="9"/>
        <v>13120</v>
      </c>
      <c r="L27" s="29">
        <f t="shared" si="9"/>
        <v>5412</v>
      </c>
      <c r="Q27" s="1">
        <v>19.0</v>
      </c>
    </row>
    <row r="28">
      <c r="G28" s="1" t="s">
        <v>156</v>
      </c>
      <c r="H28" s="29">
        <f t="shared" ref="H28:L28" si="10">H10*$F$21</f>
        <v>87740</v>
      </c>
      <c r="I28" s="29">
        <f t="shared" si="10"/>
        <v>50020</v>
      </c>
      <c r="J28" s="29">
        <f t="shared" si="10"/>
        <v>27224</v>
      </c>
      <c r="K28" s="29">
        <f t="shared" si="10"/>
        <v>12300</v>
      </c>
      <c r="L28" s="29">
        <f t="shared" si="10"/>
        <v>5084</v>
      </c>
      <c r="Q28" s="1">
        <v>20.0</v>
      </c>
    </row>
    <row r="29">
      <c r="G29" s="1" t="s">
        <v>158</v>
      </c>
      <c r="H29" s="29">
        <f t="shared" ref="H29:L29" si="11">H11*$F$21</f>
        <v>85280</v>
      </c>
      <c r="I29" s="29">
        <f t="shared" si="11"/>
        <v>48380</v>
      </c>
      <c r="J29" s="29">
        <f t="shared" si="11"/>
        <v>26076</v>
      </c>
      <c r="K29" s="29">
        <f t="shared" si="11"/>
        <v>11480</v>
      </c>
      <c r="L29" s="29">
        <f t="shared" si="11"/>
        <v>4756</v>
      </c>
      <c r="Q29" s="1">
        <v>21.0</v>
      </c>
    </row>
    <row r="30">
      <c r="G30" s="1" t="s">
        <v>160</v>
      </c>
      <c r="H30" s="29">
        <f t="shared" ref="H30:L30" si="12">H12*$F$21</f>
        <v>82820</v>
      </c>
      <c r="I30" s="29">
        <f t="shared" si="12"/>
        <v>46740</v>
      </c>
      <c r="J30" s="29">
        <f t="shared" si="12"/>
        <v>24928</v>
      </c>
      <c r="K30" s="29">
        <f t="shared" si="12"/>
        <v>10660</v>
      </c>
      <c r="L30" s="29">
        <f t="shared" si="12"/>
        <v>4428</v>
      </c>
    </row>
    <row r="31">
      <c r="G31" s="1" t="s">
        <v>162</v>
      </c>
      <c r="H31" s="29">
        <f t="shared" ref="H31:L31" si="13">H13*$F$21</f>
        <v>80360</v>
      </c>
      <c r="I31" s="29">
        <f t="shared" si="13"/>
        <v>45100</v>
      </c>
      <c r="J31" s="29">
        <f t="shared" si="13"/>
        <v>23780</v>
      </c>
      <c r="K31" s="29">
        <f t="shared" si="13"/>
        <v>9840</v>
      </c>
      <c r="L31" s="29">
        <f t="shared" si="13"/>
        <v>4100</v>
      </c>
    </row>
    <row r="32">
      <c r="G32" s="1" t="s">
        <v>164</v>
      </c>
      <c r="H32" s="29">
        <f t="shared" ref="H32:L32" si="14">H14*$F$21</f>
        <v>78720</v>
      </c>
      <c r="I32" s="29">
        <f t="shared" si="14"/>
        <v>43952</v>
      </c>
      <c r="J32" s="29">
        <f t="shared" si="14"/>
        <v>22960</v>
      </c>
      <c r="K32" s="29">
        <f t="shared" si="14"/>
        <v>9512</v>
      </c>
      <c r="L32" s="29">
        <f t="shared" si="14"/>
        <v>3936</v>
      </c>
    </row>
    <row r="33">
      <c r="G33" s="1" t="s">
        <v>166</v>
      </c>
      <c r="H33" s="29">
        <f t="shared" ref="H33:L33" si="15">H15*$F$21</f>
        <v>77080</v>
      </c>
      <c r="I33" s="29">
        <f t="shared" si="15"/>
        <v>42804</v>
      </c>
      <c r="J33" s="29">
        <f t="shared" si="15"/>
        <v>22140</v>
      </c>
      <c r="K33" s="29">
        <f t="shared" si="15"/>
        <v>9184</v>
      </c>
      <c r="L33" s="29">
        <f t="shared" si="15"/>
        <v>3772</v>
      </c>
    </row>
    <row r="34">
      <c r="G34" s="1" t="s">
        <v>168</v>
      </c>
      <c r="H34" s="29">
        <f t="shared" ref="H34:L34" si="16">H16*$F$21</f>
        <v>75440</v>
      </c>
      <c r="I34" s="29">
        <f t="shared" si="16"/>
        <v>41656</v>
      </c>
      <c r="J34" s="29">
        <f t="shared" si="16"/>
        <v>21320</v>
      </c>
      <c r="K34" s="29">
        <f t="shared" si="16"/>
        <v>8856</v>
      </c>
      <c r="L34" s="29">
        <f t="shared" si="16"/>
        <v>3608</v>
      </c>
    </row>
    <row r="35">
      <c r="G35" s="1" t="s">
        <v>170</v>
      </c>
      <c r="H35" s="29">
        <f t="shared" ref="H35:L35" si="17">H17*$F$21</f>
        <v>73800</v>
      </c>
      <c r="I35" s="29">
        <f t="shared" si="17"/>
        <v>40508</v>
      </c>
      <c r="J35" s="29">
        <f t="shared" si="17"/>
        <v>20500</v>
      </c>
      <c r="K35" s="29">
        <f t="shared" si="17"/>
        <v>8528</v>
      </c>
      <c r="L35" s="29">
        <f t="shared" si="17"/>
        <v>3444</v>
      </c>
    </row>
    <row r="36">
      <c r="G36" s="1" t="s">
        <v>172</v>
      </c>
      <c r="H36" s="29">
        <f t="shared" ref="H36:L36" si="18">H18*$F$21</f>
        <v>72160</v>
      </c>
      <c r="I36" s="29">
        <f t="shared" si="18"/>
        <v>39360</v>
      </c>
      <c r="J36" s="29">
        <f t="shared" si="18"/>
        <v>19680</v>
      </c>
      <c r="K36" s="29">
        <f t="shared" si="18"/>
        <v>8200</v>
      </c>
      <c r="L36" s="29">
        <f t="shared" si="18"/>
        <v>3280</v>
      </c>
    </row>
    <row r="39">
      <c r="G39" s="22" t="s">
        <v>137</v>
      </c>
      <c r="H39" s="23"/>
      <c r="I39" s="23"/>
      <c r="J39" s="23"/>
      <c r="K39" s="23"/>
      <c r="L39" s="24"/>
      <c r="O39" s="22" t="s">
        <v>137</v>
      </c>
      <c r="P39" s="23"/>
      <c r="Q39" s="23"/>
      <c r="R39" s="23"/>
      <c r="S39" s="23"/>
      <c r="T39" s="24"/>
    </row>
    <row r="40">
      <c r="G40" s="22" t="s">
        <v>182</v>
      </c>
      <c r="H40" s="23"/>
      <c r="I40" s="24"/>
      <c r="J40" s="22" t="s">
        <v>183</v>
      </c>
      <c r="K40" s="23"/>
      <c r="L40" s="24"/>
      <c r="O40" s="22" t="s">
        <v>182</v>
      </c>
      <c r="P40" s="23"/>
      <c r="Q40" s="24"/>
      <c r="R40" s="22" t="s">
        <v>183</v>
      </c>
      <c r="S40" s="23"/>
      <c r="T40" s="24"/>
    </row>
    <row r="41">
      <c r="F41" s="1" t="s">
        <v>7</v>
      </c>
      <c r="G41" s="1" t="s">
        <v>144</v>
      </c>
      <c r="H41" s="1" t="s">
        <v>160</v>
      </c>
      <c r="I41" s="1" t="s">
        <v>184</v>
      </c>
      <c r="J41" s="1" t="s">
        <v>144</v>
      </c>
      <c r="K41" s="1" t="s">
        <v>160</v>
      </c>
      <c r="L41" s="1" t="s">
        <v>184</v>
      </c>
      <c r="N41" s="1" t="s">
        <v>7</v>
      </c>
      <c r="O41" s="1" t="s">
        <v>144</v>
      </c>
      <c r="P41" s="1" t="s">
        <v>160</v>
      </c>
      <c r="Q41" s="1" t="s">
        <v>184</v>
      </c>
      <c r="R41" s="1" t="s">
        <v>144</v>
      </c>
      <c r="S41" s="1" t="s">
        <v>160</v>
      </c>
      <c r="T41" s="1" t="s">
        <v>184</v>
      </c>
    </row>
    <row r="42">
      <c r="F42" s="1">
        <v>8.0</v>
      </c>
      <c r="G42" s="1">
        <v>462.0</v>
      </c>
      <c r="H42" s="1">
        <v>244.0</v>
      </c>
      <c r="I42" s="26">
        <f t="shared" ref="I42:I63" si="19">G42/H42</f>
        <v>1.893442623</v>
      </c>
      <c r="J42" s="1">
        <v>28039.0</v>
      </c>
      <c r="K42" s="1">
        <v>23947.0</v>
      </c>
      <c r="L42" s="26">
        <f t="shared" ref="L42:L63" si="20">J42/K42</f>
        <v>1.170877354</v>
      </c>
      <c r="N42" s="1">
        <v>8.0</v>
      </c>
      <c r="O42" s="1">
        <v>462.0</v>
      </c>
      <c r="P42" s="1">
        <v>244.0</v>
      </c>
      <c r="Q42" s="26">
        <f t="shared" ref="Q42:Q63" si="21">O42/P42</f>
        <v>1.893442623</v>
      </c>
      <c r="R42" s="1">
        <v>28039.0</v>
      </c>
      <c r="S42" s="1">
        <v>23947.0</v>
      </c>
      <c r="T42" s="26">
        <f t="shared" ref="T42:T63" si="22">R42/S42</f>
        <v>1.170877354</v>
      </c>
    </row>
    <row r="43">
      <c r="F43" s="1">
        <v>9.0</v>
      </c>
      <c r="G43" s="1">
        <v>495.0</v>
      </c>
      <c r="H43" s="30">
        <v>280.0</v>
      </c>
      <c r="I43" s="26">
        <f t="shared" si="19"/>
        <v>1.767857143</v>
      </c>
      <c r="J43" s="1">
        <v>29201.0</v>
      </c>
      <c r="K43" s="30">
        <v>25107.0</v>
      </c>
      <c r="L43" s="26">
        <f t="shared" si="20"/>
        <v>1.163062094</v>
      </c>
      <c r="N43" s="1">
        <v>9.0</v>
      </c>
      <c r="O43" s="1">
        <v>495.0</v>
      </c>
      <c r="P43" s="30">
        <v>280.0</v>
      </c>
      <c r="Q43" s="26">
        <f t="shared" si="21"/>
        <v>1.767857143</v>
      </c>
      <c r="R43" s="1">
        <v>29201.0</v>
      </c>
      <c r="S43" s="30">
        <v>25107.0</v>
      </c>
      <c r="T43" s="26">
        <f t="shared" si="22"/>
        <v>1.163062094</v>
      </c>
    </row>
    <row r="44">
      <c r="F44" s="1">
        <v>10.0</v>
      </c>
      <c r="G44" s="1">
        <v>509.0</v>
      </c>
      <c r="H44" s="30">
        <v>281.0</v>
      </c>
      <c r="I44" s="26">
        <f t="shared" si="19"/>
        <v>1.8113879</v>
      </c>
      <c r="J44" s="1">
        <v>32145.0</v>
      </c>
      <c r="K44" s="1">
        <v>25752.0</v>
      </c>
      <c r="L44" s="26">
        <f t="shared" si="20"/>
        <v>1.248252563</v>
      </c>
      <c r="N44" s="1">
        <v>10.0</v>
      </c>
      <c r="O44" s="1">
        <v>509.0</v>
      </c>
      <c r="P44" s="30">
        <v>281.0</v>
      </c>
      <c r="Q44" s="26">
        <f t="shared" si="21"/>
        <v>1.8113879</v>
      </c>
      <c r="R44" s="1">
        <v>32145.0</v>
      </c>
      <c r="S44" s="1">
        <v>25752.0</v>
      </c>
      <c r="T44" s="26">
        <f t="shared" si="22"/>
        <v>1.248252563</v>
      </c>
    </row>
    <row r="45">
      <c r="F45" s="1">
        <v>11.0</v>
      </c>
      <c r="G45" s="1">
        <v>504.0</v>
      </c>
      <c r="H45" s="30">
        <v>275.0</v>
      </c>
      <c r="I45" s="26">
        <f t="shared" si="19"/>
        <v>1.832727273</v>
      </c>
      <c r="J45" s="1">
        <v>32809.0</v>
      </c>
      <c r="K45" s="1">
        <v>27883.0</v>
      </c>
      <c r="L45" s="26">
        <f t="shared" si="20"/>
        <v>1.176666786</v>
      </c>
      <c r="N45" s="1">
        <v>11.0</v>
      </c>
      <c r="O45" s="1">
        <v>504.0</v>
      </c>
      <c r="P45" s="30">
        <v>275.0</v>
      </c>
      <c r="Q45" s="26">
        <f t="shared" si="21"/>
        <v>1.832727273</v>
      </c>
      <c r="R45" s="1">
        <v>32809.0</v>
      </c>
      <c r="S45" s="1">
        <v>27883.0</v>
      </c>
      <c r="T45" s="26">
        <f t="shared" si="22"/>
        <v>1.176666786</v>
      </c>
    </row>
    <row r="46">
      <c r="F46" s="1">
        <v>12.0</v>
      </c>
      <c r="G46" s="1">
        <v>487.0</v>
      </c>
      <c r="H46" s="1">
        <v>245.0</v>
      </c>
      <c r="I46" s="26">
        <f t="shared" si="19"/>
        <v>1.987755102</v>
      </c>
      <c r="J46" s="1">
        <v>33805.0</v>
      </c>
      <c r="K46" s="1">
        <v>28695.0</v>
      </c>
      <c r="L46" s="26">
        <f t="shared" si="20"/>
        <v>1.178079805</v>
      </c>
      <c r="N46" s="1">
        <v>12.0</v>
      </c>
      <c r="O46" s="1">
        <v>487.0</v>
      </c>
      <c r="P46" s="1">
        <v>245.0</v>
      </c>
      <c r="Q46" s="26">
        <f t="shared" si="21"/>
        <v>1.987755102</v>
      </c>
      <c r="R46" s="1">
        <v>33805.0</v>
      </c>
      <c r="S46" s="1">
        <v>28695.0</v>
      </c>
      <c r="T46" s="26">
        <f t="shared" si="22"/>
        <v>1.178079805</v>
      </c>
    </row>
    <row r="47">
      <c r="F47" s="1">
        <v>13.0</v>
      </c>
      <c r="G47" s="1">
        <v>478.0</v>
      </c>
      <c r="H47" s="1">
        <v>254.0</v>
      </c>
      <c r="I47" s="26">
        <f t="shared" si="19"/>
        <v>1.881889764</v>
      </c>
      <c r="J47" s="1">
        <v>33997.0</v>
      </c>
      <c r="K47" s="1">
        <v>29852.0</v>
      </c>
      <c r="L47" s="26">
        <f t="shared" si="20"/>
        <v>1.138851668</v>
      </c>
      <c r="N47" s="1">
        <v>13.0</v>
      </c>
      <c r="O47" s="1">
        <v>478.0</v>
      </c>
      <c r="P47" s="1">
        <v>254.0</v>
      </c>
      <c r="Q47" s="26">
        <f t="shared" si="21"/>
        <v>1.881889764</v>
      </c>
      <c r="R47" s="1">
        <v>33997.0</v>
      </c>
      <c r="S47" s="1">
        <v>29852.0</v>
      </c>
      <c r="T47" s="26">
        <f t="shared" si="22"/>
        <v>1.138851668</v>
      </c>
    </row>
    <row r="48">
      <c r="F48" s="1">
        <v>14.0</v>
      </c>
      <c r="G48" s="1">
        <v>276.0</v>
      </c>
      <c r="H48" s="1">
        <v>133.0</v>
      </c>
      <c r="I48" s="26">
        <f t="shared" si="19"/>
        <v>2.07518797</v>
      </c>
      <c r="J48" s="30">
        <v>18989.0</v>
      </c>
      <c r="K48" s="1">
        <v>16284.0</v>
      </c>
      <c r="L48" s="26">
        <f t="shared" si="20"/>
        <v>1.166113977</v>
      </c>
      <c r="N48" s="1">
        <v>14.0</v>
      </c>
      <c r="O48" s="1">
        <v>276.0</v>
      </c>
      <c r="P48" s="1">
        <v>133.0</v>
      </c>
      <c r="Q48" s="26">
        <f t="shared" si="21"/>
        <v>2.07518797</v>
      </c>
      <c r="R48" s="30">
        <v>18989.0</v>
      </c>
      <c r="S48" s="1">
        <v>16284.0</v>
      </c>
      <c r="T48" s="26">
        <f t="shared" si="22"/>
        <v>1.166113977</v>
      </c>
    </row>
    <row r="49">
      <c r="F49" s="1">
        <v>15.0</v>
      </c>
      <c r="G49" s="8"/>
      <c r="H49" s="8"/>
      <c r="I49" s="26" t="str">
        <f t="shared" si="19"/>
        <v>#DIV/0!</v>
      </c>
      <c r="J49" s="8"/>
      <c r="K49" s="8"/>
      <c r="L49" s="26" t="str">
        <f t="shared" si="20"/>
        <v>#DIV/0!</v>
      </c>
      <c r="N49" s="1">
        <v>15.0</v>
      </c>
      <c r="O49" s="8"/>
      <c r="P49" s="8"/>
      <c r="Q49" s="26" t="str">
        <f t="shared" si="21"/>
        <v>#DIV/0!</v>
      </c>
      <c r="R49" s="8"/>
      <c r="S49" s="8"/>
      <c r="T49" s="26" t="str">
        <f t="shared" si="22"/>
        <v>#DIV/0!</v>
      </c>
    </row>
    <row r="50">
      <c r="F50" s="1">
        <v>16.0</v>
      </c>
      <c r="G50" s="8"/>
      <c r="H50" s="8"/>
      <c r="I50" s="26" t="str">
        <f t="shared" si="19"/>
        <v>#DIV/0!</v>
      </c>
      <c r="J50" s="8"/>
      <c r="K50" s="8"/>
      <c r="L50" s="26" t="str">
        <f t="shared" si="20"/>
        <v>#DIV/0!</v>
      </c>
      <c r="N50" s="1">
        <v>16.0</v>
      </c>
      <c r="O50" s="8"/>
      <c r="P50" s="8"/>
      <c r="Q50" s="26" t="str">
        <f t="shared" si="21"/>
        <v>#DIV/0!</v>
      </c>
      <c r="R50" s="8"/>
      <c r="S50" s="8"/>
      <c r="T50" s="26" t="str">
        <f t="shared" si="22"/>
        <v>#DIV/0!</v>
      </c>
    </row>
    <row r="51">
      <c r="F51" s="1">
        <v>17.0</v>
      </c>
      <c r="G51" s="8"/>
      <c r="H51" s="8"/>
      <c r="I51" s="26" t="str">
        <f t="shared" si="19"/>
        <v>#DIV/0!</v>
      </c>
      <c r="J51" s="31"/>
      <c r="K51" s="8"/>
      <c r="L51" s="26" t="str">
        <f t="shared" si="20"/>
        <v>#DIV/0!</v>
      </c>
      <c r="N51" s="1">
        <v>17.0</v>
      </c>
      <c r="O51" s="8"/>
      <c r="P51" s="8"/>
      <c r="Q51" s="26" t="str">
        <f t="shared" si="21"/>
        <v>#DIV/0!</v>
      </c>
      <c r="R51" s="31"/>
      <c r="S51" s="8"/>
      <c r="T51" s="26" t="str">
        <f t="shared" si="22"/>
        <v>#DIV/0!</v>
      </c>
    </row>
    <row r="52">
      <c r="F52" s="1">
        <v>18.0</v>
      </c>
      <c r="G52" s="8"/>
      <c r="H52" s="8"/>
      <c r="I52" s="26" t="str">
        <f t="shared" si="19"/>
        <v>#DIV/0!</v>
      </c>
      <c r="J52" s="8"/>
      <c r="K52" s="8"/>
      <c r="L52" s="26" t="str">
        <f t="shared" si="20"/>
        <v>#DIV/0!</v>
      </c>
      <c r="N52" s="1">
        <v>18.0</v>
      </c>
      <c r="O52" s="8"/>
      <c r="P52" s="8"/>
      <c r="Q52" s="26" t="str">
        <f t="shared" si="21"/>
        <v>#DIV/0!</v>
      </c>
      <c r="R52" s="8"/>
      <c r="S52" s="8"/>
      <c r="T52" s="26" t="str">
        <f t="shared" si="22"/>
        <v>#DIV/0!</v>
      </c>
    </row>
    <row r="53">
      <c r="F53" s="1">
        <v>19.0</v>
      </c>
      <c r="G53" s="8"/>
      <c r="H53" s="8"/>
      <c r="I53" s="26" t="str">
        <f t="shared" si="19"/>
        <v>#DIV/0!</v>
      </c>
      <c r="J53" s="8"/>
      <c r="K53" s="8"/>
      <c r="L53" s="26" t="str">
        <f t="shared" si="20"/>
        <v>#DIV/0!</v>
      </c>
      <c r="N53" s="1">
        <v>19.0</v>
      </c>
      <c r="O53" s="8"/>
      <c r="P53" s="8"/>
      <c r="Q53" s="26" t="str">
        <f t="shared" si="21"/>
        <v>#DIV/0!</v>
      </c>
      <c r="R53" s="8"/>
      <c r="S53" s="8"/>
      <c r="T53" s="26" t="str">
        <f t="shared" si="22"/>
        <v>#DIV/0!</v>
      </c>
    </row>
    <row r="54">
      <c r="F54" s="1">
        <v>20.0</v>
      </c>
      <c r="G54" s="8"/>
      <c r="H54" s="8"/>
      <c r="I54" s="26" t="str">
        <f t="shared" si="19"/>
        <v>#DIV/0!</v>
      </c>
      <c r="J54" s="8"/>
      <c r="K54" s="8"/>
      <c r="L54" s="26" t="str">
        <f t="shared" si="20"/>
        <v>#DIV/0!</v>
      </c>
      <c r="N54" s="1">
        <v>20.0</v>
      </c>
      <c r="O54" s="8"/>
      <c r="P54" s="8"/>
      <c r="Q54" s="26" t="str">
        <f t="shared" si="21"/>
        <v>#DIV/0!</v>
      </c>
      <c r="R54" s="8"/>
      <c r="S54" s="8"/>
      <c r="T54" s="26" t="str">
        <f t="shared" si="22"/>
        <v>#DIV/0!</v>
      </c>
    </row>
    <row r="55">
      <c r="F55" s="1">
        <v>21.0</v>
      </c>
      <c r="G55" s="8"/>
      <c r="H55" s="8"/>
      <c r="I55" s="26" t="str">
        <f t="shared" si="19"/>
        <v>#DIV/0!</v>
      </c>
      <c r="J55" s="8"/>
      <c r="K55" s="8"/>
      <c r="L55" s="26" t="str">
        <f t="shared" si="20"/>
        <v>#DIV/0!</v>
      </c>
      <c r="N55" s="1">
        <v>21.0</v>
      </c>
      <c r="O55" s="8"/>
      <c r="P55" s="8"/>
      <c r="Q55" s="26" t="str">
        <f t="shared" si="21"/>
        <v>#DIV/0!</v>
      </c>
      <c r="R55" s="8"/>
      <c r="S55" s="8"/>
      <c r="T55" s="26" t="str">
        <f t="shared" si="22"/>
        <v>#DIV/0!</v>
      </c>
    </row>
    <row r="56">
      <c r="F56" s="1">
        <v>22.0</v>
      </c>
      <c r="G56" s="8"/>
      <c r="H56" s="8"/>
      <c r="I56" s="26" t="str">
        <f t="shared" si="19"/>
        <v>#DIV/0!</v>
      </c>
      <c r="J56" s="8"/>
      <c r="K56" s="8"/>
      <c r="L56" s="26" t="str">
        <f t="shared" si="20"/>
        <v>#DIV/0!</v>
      </c>
      <c r="N56" s="1">
        <v>22.0</v>
      </c>
      <c r="O56" s="8"/>
      <c r="P56" s="8"/>
      <c r="Q56" s="26" t="str">
        <f t="shared" si="21"/>
        <v>#DIV/0!</v>
      </c>
      <c r="R56" s="8"/>
      <c r="S56" s="8"/>
      <c r="T56" s="26" t="str">
        <f t="shared" si="22"/>
        <v>#DIV/0!</v>
      </c>
    </row>
    <row r="57">
      <c r="F57" s="1">
        <v>23.0</v>
      </c>
      <c r="G57" s="8"/>
      <c r="H57" s="8"/>
      <c r="I57" s="26" t="str">
        <f t="shared" si="19"/>
        <v>#DIV/0!</v>
      </c>
      <c r="J57" s="8"/>
      <c r="K57" s="8"/>
      <c r="L57" s="26" t="str">
        <f t="shared" si="20"/>
        <v>#DIV/0!</v>
      </c>
      <c r="N57" s="1">
        <v>23.0</v>
      </c>
      <c r="O57" s="8"/>
      <c r="P57" s="8"/>
      <c r="Q57" s="26" t="str">
        <f t="shared" si="21"/>
        <v>#DIV/0!</v>
      </c>
      <c r="R57" s="8"/>
      <c r="S57" s="8"/>
      <c r="T57" s="26" t="str">
        <f t="shared" si="22"/>
        <v>#DIV/0!</v>
      </c>
    </row>
    <row r="58">
      <c r="F58" s="1">
        <v>24.0</v>
      </c>
      <c r="G58" s="8"/>
      <c r="H58" s="8"/>
      <c r="I58" s="26" t="str">
        <f t="shared" si="19"/>
        <v>#DIV/0!</v>
      </c>
      <c r="J58" s="8"/>
      <c r="K58" s="8"/>
      <c r="L58" s="26" t="str">
        <f t="shared" si="20"/>
        <v>#DIV/0!</v>
      </c>
      <c r="N58" s="1">
        <v>24.0</v>
      </c>
      <c r="O58" s="8"/>
      <c r="P58" s="8"/>
      <c r="Q58" s="26" t="str">
        <f t="shared" si="21"/>
        <v>#DIV/0!</v>
      </c>
      <c r="R58" s="8"/>
      <c r="S58" s="8"/>
      <c r="T58" s="26" t="str">
        <f t="shared" si="22"/>
        <v>#DIV/0!</v>
      </c>
    </row>
    <row r="59">
      <c r="F59" s="1">
        <v>25.0</v>
      </c>
      <c r="G59" s="8"/>
      <c r="H59" s="8"/>
      <c r="I59" s="26" t="str">
        <f t="shared" si="19"/>
        <v>#DIV/0!</v>
      </c>
      <c r="J59" s="8"/>
      <c r="K59" s="8"/>
      <c r="L59" s="26" t="str">
        <f t="shared" si="20"/>
        <v>#DIV/0!</v>
      </c>
      <c r="N59" s="1">
        <v>25.0</v>
      </c>
      <c r="O59" s="8"/>
      <c r="P59" s="8"/>
      <c r="Q59" s="26" t="str">
        <f t="shared" si="21"/>
        <v>#DIV/0!</v>
      </c>
      <c r="R59" s="8"/>
      <c r="S59" s="8"/>
      <c r="T59" s="26" t="str">
        <f t="shared" si="22"/>
        <v>#DIV/0!</v>
      </c>
    </row>
    <row r="60">
      <c r="F60" s="1">
        <v>26.0</v>
      </c>
      <c r="G60" s="8"/>
      <c r="H60" s="8"/>
      <c r="I60" s="26" t="str">
        <f t="shared" si="19"/>
        <v>#DIV/0!</v>
      </c>
      <c r="J60" s="8"/>
      <c r="K60" s="8"/>
      <c r="L60" s="26" t="str">
        <f t="shared" si="20"/>
        <v>#DIV/0!</v>
      </c>
      <c r="N60" s="1">
        <v>26.0</v>
      </c>
      <c r="O60" s="8"/>
      <c r="P60" s="8"/>
      <c r="Q60" s="26" t="str">
        <f t="shared" si="21"/>
        <v>#DIV/0!</v>
      </c>
      <c r="R60" s="8"/>
      <c r="S60" s="8"/>
      <c r="T60" s="26" t="str">
        <f t="shared" si="22"/>
        <v>#DIV/0!</v>
      </c>
    </row>
    <row r="61">
      <c r="F61" s="1">
        <v>27.0</v>
      </c>
      <c r="G61" s="8"/>
      <c r="H61" s="8"/>
      <c r="I61" s="26" t="str">
        <f t="shared" si="19"/>
        <v>#DIV/0!</v>
      </c>
      <c r="J61" s="8"/>
      <c r="K61" s="8"/>
      <c r="L61" s="26" t="str">
        <f t="shared" si="20"/>
        <v>#DIV/0!</v>
      </c>
      <c r="N61" s="1">
        <v>27.0</v>
      </c>
      <c r="O61" s="8"/>
      <c r="P61" s="8"/>
      <c r="Q61" s="26" t="str">
        <f t="shared" si="21"/>
        <v>#DIV/0!</v>
      </c>
      <c r="R61" s="8"/>
      <c r="S61" s="8"/>
      <c r="T61" s="26" t="str">
        <f t="shared" si="22"/>
        <v>#DIV/0!</v>
      </c>
    </row>
    <row r="62">
      <c r="F62" s="1">
        <v>28.0</v>
      </c>
      <c r="G62" s="8"/>
      <c r="H62" s="8"/>
      <c r="I62" s="26" t="str">
        <f t="shared" si="19"/>
        <v>#DIV/0!</v>
      </c>
      <c r="J62" s="8"/>
      <c r="K62" s="8"/>
      <c r="L62" s="26" t="str">
        <f t="shared" si="20"/>
        <v>#DIV/0!</v>
      </c>
      <c r="N62" s="1">
        <v>28.0</v>
      </c>
      <c r="O62" s="8"/>
      <c r="P62" s="8"/>
      <c r="Q62" s="26" t="str">
        <f t="shared" si="21"/>
        <v>#DIV/0!</v>
      </c>
      <c r="R62" s="8"/>
      <c r="S62" s="8"/>
      <c r="T62" s="26" t="str">
        <f t="shared" si="22"/>
        <v>#DIV/0!</v>
      </c>
    </row>
    <row r="63">
      <c r="F63" s="1">
        <v>29.0</v>
      </c>
      <c r="G63" s="8"/>
      <c r="H63" s="8"/>
      <c r="I63" s="26" t="str">
        <f t="shared" si="19"/>
        <v>#DIV/0!</v>
      </c>
      <c r="J63" s="8"/>
      <c r="K63" s="8"/>
      <c r="L63" s="26" t="str">
        <f t="shared" si="20"/>
        <v>#DIV/0!</v>
      </c>
      <c r="N63" s="1">
        <v>29.0</v>
      </c>
      <c r="O63" s="8"/>
      <c r="P63" s="8"/>
      <c r="Q63" s="26" t="str">
        <f t="shared" si="21"/>
        <v>#DIV/0!</v>
      </c>
      <c r="R63" s="8"/>
      <c r="S63" s="8"/>
      <c r="T63" s="26" t="str">
        <f t="shared" si="22"/>
        <v>#DIV/0!</v>
      </c>
    </row>
  </sheetData>
  <mergeCells count="12">
    <mergeCell ref="J40:L40"/>
    <mergeCell ref="O40:Q40"/>
    <mergeCell ref="A44:A45"/>
    <mergeCell ref="A46:A47"/>
    <mergeCell ref="G1:L1"/>
    <mergeCell ref="P1:U1"/>
    <mergeCell ref="P2:R2"/>
    <mergeCell ref="S2:U2"/>
    <mergeCell ref="G39:L39"/>
    <mergeCell ref="O39:T39"/>
    <mergeCell ref="G40:I40"/>
    <mergeCell ref="R40:T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6" max="6" width="7.25"/>
    <col customWidth="1" min="7" max="8" width="22.5"/>
    <col customWidth="1" min="9" max="9" width="7.13"/>
  </cols>
  <sheetData>
    <row r="1">
      <c r="A1" s="1" t="s">
        <v>185</v>
      </c>
      <c r="B1" s="1" t="s">
        <v>186</v>
      </c>
      <c r="C1" s="1" t="s">
        <v>187</v>
      </c>
      <c r="F1" s="1" t="s">
        <v>188</v>
      </c>
      <c r="G1" s="1" t="s">
        <v>189</v>
      </c>
      <c r="H1" s="1" t="s">
        <v>190</v>
      </c>
      <c r="I1" s="1" t="s">
        <v>3</v>
      </c>
    </row>
    <row r="2">
      <c r="A2" s="1" t="s">
        <v>191</v>
      </c>
      <c r="B2" s="1" t="s">
        <v>192</v>
      </c>
      <c r="C2" s="1"/>
      <c r="F2" s="1" t="s">
        <v>193</v>
      </c>
      <c r="G2" s="1" t="s">
        <v>191</v>
      </c>
      <c r="H2" s="1" t="s">
        <v>194</v>
      </c>
      <c r="I2" s="1" t="s">
        <v>195</v>
      </c>
    </row>
    <row r="3">
      <c r="A3" s="1" t="s">
        <v>196</v>
      </c>
      <c r="B3" s="1" t="s">
        <v>197</v>
      </c>
      <c r="C3" s="32"/>
      <c r="F3" s="1" t="s">
        <v>193</v>
      </c>
      <c r="G3" s="1" t="s">
        <v>196</v>
      </c>
      <c r="H3" s="1" t="s">
        <v>198</v>
      </c>
      <c r="I3" s="1"/>
    </row>
    <row r="4">
      <c r="A4" s="1" t="s">
        <v>199</v>
      </c>
      <c r="B4" s="1" t="s">
        <v>200</v>
      </c>
      <c r="C4" s="32"/>
      <c r="F4" s="1" t="s">
        <v>193</v>
      </c>
      <c r="G4" s="1" t="s">
        <v>199</v>
      </c>
      <c r="H4" s="1" t="s">
        <v>201</v>
      </c>
      <c r="I4" s="1"/>
    </row>
    <row r="5">
      <c r="A5" s="1" t="s">
        <v>194</v>
      </c>
      <c r="B5" s="1" t="s">
        <v>202</v>
      </c>
      <c r="C5" s="32"/>
      <c r="F5" s="1" t="s">
        <v>203</v>
      </c>
      <c r="G5" s="1" t="s">
        <v>196</v>
      </c>
      <c r="H5" s="1" t="s">
        <v>198</v>
      </c>
      <c r="I5" s="1"/>
    </row>
    <row r="6">
      <c r="A6" s="1" t="s">
        <v>198</v>
      </c>
      <c r="B6" s="1" t="s">
        <v>204</v>
      </c>
      <c r="C6" s="32"/>
      <c r="F6" s="1" t="s">
        <v>203</v>
      </c>
      <c r="G6" s="1" t="s">
        <v>199</v>
      </c>
      <c r="H6" s="1" t="s">
        <v>201</v>
      </c>
      <c r="I6" s="1"/>
    </row>
    <row r="7">
      <c r="A7" s="1" t="s">
        <v>201</v>
      </c>
      <c r="B7" s="1" t="s">
        <v>205</v>
      </c>
      <c r="C7" s="32"/>
      <c r="F7" s="1" t="s">
        <v>203</v>
      </c>
      <c r="G7" s="1" t="s">
        <v>194</v>
      </c>
      <c r="H7" s="1" t="s">
        <v>191</v>
      </c>
      <c r="I7" s="8"/>
    </row>
    <row r="8">
      <c r="F8" s="1" t="s">
        <v>206</v>
      </c>
      <c r="G8" s="1" t="s">
        <v>199</v>
      </c>
      <c r="H8" s="1" t="s">
        <v>201</v>
      </c>
      <c r="I8" s="8"/>
    </row>
    <row r="9">
      <c r="F9" s="1" t="s">
        <v>206</v>
      </c>
      <c r="G9" s="1" t="s">
        <v>194</v>
      </c>
      <c r="H9" s="1" t="s">
        <v>191</v>
      </c>
      <c r="I9" s="8"/>
    </row>
    <row r="10">
      <c r="F10" s="1" t="s">
        <v>206</v>
      </c>
      <c r="G10" s="1" t="s">
        <v>198</v>
      </c>
      <c r="H10" s="1" t="s">
        <v>196</v>
      </c>
      <c r="I10" s="8"/>
    </row>
    <row r="11">
      <c r="F11" s="1" t="s">
        <v>207</v>
      </c>
      <c r="G11" s="1" t="s">
        <v>194</v>
      </c>
      <c r="H11" s="1" t="s">
        <v>191</v>
      </c>
      <c r="I11" s="8"/>
    </row>
    <row r="12">
      <c r="F12" s="1" t="s">
        <v>207</v>
      </c>
      <c r="G12" s="1" t="s">
        <v>198</v>
      </c>
      <c r="H12" s="1" t="s">
        <v>196</v>
      </c>
      <c r="I12" s="8"/>
    </row>
    <row r="13">
      <c r="F13" s="1" t="s">
        <v>207</v>
      </c>
      <c r="G13" s="1" t="s">
        <v>201</v>
      </c>
      <c r="H13" s="1" t="s">
        <v>199</v>
      </c>
      <c r="I13" s="8"/>
    </row>
    <row r="14">
      <c r="F14" s="1" t="s">
        <v>208</v>
      </c>
      <c r="G14" s="1" t="s">
        <v>198</v>
      </c>
      <c r="H14" s="1" t="s">
        <v>196</v>
      </c>
      <c r="I14" s="8"/>
    </row>
    <row r="15">
      <c r="F15" s="1" t="s">
        <v>208</v>
      </c>
      <c r="G15" s="1" t="s">
        <v>201</v>
      </c>
      <c r="H15" s="1" t="s">
        <v>199</v>
      </c>
      <c r="I15" s="8"/>
    </row>
    <row r="16">
      <c r="F16" s="1" t="s">
        <v>208</v>
      </c>
      <c r="G16" s="1" t="s">
        <v>191</v>
      </c>
      <c r="H16" s="1" t="s">
        <v>194</v>
      </c>
      <c r="I1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4.38"/>
    <col customWidth="1" min="5" max="5" width="14.38"/>
    <col customWidth="1" min="6" max="6" width="19.13"/>
    <col customWidth="1" min="7" max="7" width="5.75"/>
    <col customWidth="1" min="8" max="8" width="16.25"/>
    <col customWidth="1" min="9" max="9" width="8.25"/>
    <col customWidth="1" min="10" max="10" width="6.88"/>
    <col customWidth="1" min="11" max="11" width="5.13"/>
    <col customWidth="1" min="12" max="12" width="5.5"/>
    <col customWidth="1" min="13" max="13" width="4.5"/>
    <col customWidth="1" min="14" max="14" width="10.5"/>
    <col customWidth="1" min="15" max="15" width="8.25"/>
    <col customWidth="1" min="16" max="16" width="6.13"/>
    <col customWidth="1" min="17" max="17" width="10.5"/>
    <col customWidth="1" min="18" max="19" width="10.63"/>
    <col customWidth="1" min="20" max="20" width="17.0"/>
    <col customWidth="1" min="21" max="21" width="6.88"/>
    <col customWidth="1" min="22" max="22" width="10.63"/>
    <col customWidth="1" min="23" max="23" width="8.25"/>
    <col customWidth="1" min="24" max="24" width="6.88"/>
    <col customWidth="1" min="25" max="25" width="5.13"/>
    <col customWidth="1" min="26" max="26" width="4.5"/>
    <col customWidth="1" min="27" max="27" width="10.5"/>
  </cols>
  <sheetData>
    <row r="1">
      <c r="A1" s="33" t="s">
        <v>209</v>
      </c>
      <c r="B1" s="22" t="s">
        <v>210</v>
      </c>
      <c r="C1" s="23"/>
      <c r="D1" s="23"/>
      <c r="E1" s="24"/>
      <c r="G1" s="22" t="s">
        <v>211</v>
      </c>
      <c r="H1" s="23"/>
      <c r="I1" s="23"/>
      <c r="J1" s="23"/>
      <c r="K1" s="23"/>
      <c r="L1" s="23"/>
      <c r="M1" s="23"/>
      <c r="N1" s="24"/>
      <c r="P1" s="33" t="s">
        <v>209</v>
      </c>
      <c r="Q1" s="22" t="s">
        <v>212</v>
      </c>
      <c r="R1" s="23"/>
      <c r="S1" s="24"/>
      <c r="U1" s="22" t="s">
        <v>213</v>
      </c>
      <c r="V1" s="23"/>
      <c r="W1" s="23"/>
      <c r="X1" s="23"/>
      <c r="Y1" s="23"/>
      <c r="Z1" s="23"/>
      <c r="AA1" s="24"/>
    </row>
    <row r="2">
      <c r="A2" s="34"/>
      <c r="B2" s="22" t="s">
        <v>214</v>
      </c>
      <c r="C2" s="23"/>
      <c r="D2" s="24"/>
      <c r="E2" s="1" t="s">
        <v>215</v>
      </c>
      <c r="G2" s="1" t="s">
        <v>216</v>
      </c>
      <c r="H2" s="1" t="s">
        <v>217</v>
      </c>
      <c r="I2" s="1" t="s">
        <v>218</v>
      </c>
      <c r="J2" s="1" t="s">
        <v>219</v>
      </c>
      <c r="K2" s="1" t="s">
        <v>149</v>
      </c>
      <c r="L2" s="1" t="s">
        <v>220</v>
      </c>
      <c r="M2" s="1" t="s">
        <v>221</v>
      </c>
      <c r="N2" s="1" t="s">
        <v>222</v>
      </c>
      <c r="P2" s="34"/>
      <c r="Q2" s="22" t="s">
        <v>214</v>
      </c>
      <c r="R2" s="23"/>
      <c r="S2" s="24"/>
      <c r="U2" s="1" t="s">
        <v>216</v>
      </c>
      <c r="V2" s="1" t="s">
        <v>223</v>
      </c>
      <c r="W2" s="1" t="s">
        <v>218</v>
      </c>
      <c r="X2" s="1" t="s">
        <v>219</v>
      </c>
      <c r="Y2" s="1" t="s">
        <v>149</v>
      </c>
      <c r="Z2" s="1" t="s">
        <v>221</v>
      </c>
      <c r="AA2" s="1" t="s">
        <v>222</v>
      </c>
    </row>
    <row r="3">
      <c r="A3" s="35"/>
      <c r="B3" s="1" t="s">
        <v>148</v>
      </c>
      <c r="C3" s="1" t="s">
        <v>144</v>
      </c>
      <c r="D3" s="1" t="s">
        <v>149</v>
      </c>
      <c r="E3" s="1" t="s">
        <v>224</v>
      </c>
      <c r="G3" s="1">
        <v>1.0</v>
      </c>
      <c r="H3" s="1" t="s">
        <v>225</v>
      </c>
      <c r="I3" s="8">
        <f>sum('Atlenet clubs'!B3:B27)</f>
        <v>7</v>
      </c>
      <c r="J3" s="8">
        <f>sum('Atlenet clubs'!C3:C27)</f>
        <v>4</v>
      </c>
      <c r="K3" s="8">
        <f>sum('Atlenet clubs'!D3:D27)</f>
        <v>1</v>
      </c>
      <c r="L3" s="8">
        <f>sum('Atlenet clubs'!E3:E27)</f>
        <v>3</v>
      </c>
      <c r="M3" s="36">
        <f>sum('Atlenet clubs'!G3:G27)</f>
        <v>266.0517954</v>
      </c>
      <c r="N3" s="37">
        <f t="shared" ref="N3:N24" si="1">M3/$M$26</f>
        <v>0.402214465</v>
      </c>
      <c r="P3" s="35"/>
      <c r="Q3" s="1" t="s">
        <v>148</v>
      </c>
      <c r="R3" s="1" t="s">
        <v>144</v>
      </c>
      <c r="S3" s="1" t="s">
        <v>149</v>
      </c>
      <c r="U3" s="1">
        <v>1.0</v>
      </c>
      <c r="V3" s="1" t="s">
        <v>226</v>
      </c>
      <c r="W3" s="1">
        <f>sum('Athlenet nations'!G3:G27)</f>
        <v>11</v>
      </c>
      <c r="X3" s="1">
        <f>sum('Athlenet nations'!H3:H27)</f>
        <v>5</v>
      </c>
      <c r="Y3" s="1">
        <f>sum('Athlenet nations'!I3:I27)</f>
        <v>2</v>
      </c>
      <c r="Z3" s="38">
        <f>sum('Athlenet nations'!K3:K27)</f>
        <v>69.9359189</v>
      </c>
      <c r="AA3" s="37">
        <f t="shared" ref="AA3:AA21" si="2">Z3/$Z$22</f>
        <v>0.4407515137</v>
      </c>
    </row>
    <row r="4">
      <c r="A4" s="1">
        <v>6.0</v>
      </c>
      <c r="B4" s="39" t="s">
        <v>225</v>
      </c>
      <c r="C4" s="6" t="s">
        <v>227</v>
      </c>
      <c r="D4" s="40" t="s">
        <v>228</v>
      </c>
      <c r="E4" s="41" t="s">
        <v>229</v>
      </c>
      <c r="G4" s="1">
        <v>2.0</v>
      </c>
      <c r="H4" s="1" t="s">
        <v>229</v>
      </c>
      <c r="I4" s="8">
        <f>sum('Atlenet clubs'!T3:T27)</f>
        <v>7</v>
      </c>
      <c r="J4" s="8">
        <f>sum('Atlenet clubs'!U3:U27)</f>
        <v>6</v>
      </c>
      <c r="K4" s="8">
        <f>sum('Atlenet clubs'!V3:V27)</f>
        <v>0</v>
      </c>
      <c r="L4" s="8">
        <f>sum('Atlenet clubs'!W3:W27)</f>
        <v>3</v>
      </c>
      <c r="M4" s="36">
        <f>sum('Atlenet clubs'!Y3:Y27)</f>
        <v>184.6183955</v>
      </c>
      <c r="N4" s="37">
        <f t="shared" si="1"/>
        <v>0.2791042588</v>
      </c>
      <c r="P4" s="1">
        <v>1.0</v>
      </c>
      <c r="Q4" s="39" t="s">
        <v>230</v>
      </c>
      <c r="R4" s="6" t="s">
        <v>231</v>
      </c>
      <c r="S4" s="40" t="s">
        <v>232</v>
      </c>
      <c r="U4" s="1">
        <v>2.0</v>
      </c>
      <c r="V4" s="1" t="s">
        <v>233</v>
      </c>
      <c r="W4" s="1">
        <f>sum('Athlenet nations'!BY3:BY31)</f>
        <v>4</v>
      </c>
      <c r="X4" s="1">
        <f>sum('Athlenet nations'!BZ3:BZ31)</f>
        <v>3</v>
      </c>
      <c r="Y4" s="1">
        <f>sum('Athlenet nations'!CA3:CA31)</f>
        <v>1</v>
      </c>
      <c r="Z4" s="38">
        <f>sum('Athlenet nations'!CC3:CC31)</f>
        <v>27.03690476</v>
      </c>
      <c r="AA4" s="37">
        <f t="shared" si="2"/>
        <v>0.1703925092</v>
      </c>
    </row>
    <row r="5">
      <c r="A5" s="1">
        <v>7.0</v>
      </c>
      <c r="B5" s="39" t="s">
        <v>228</v>
      </c>
      <c r="C5" s="6" t="s">
        <v>225</v>
      </c>
      <c r="D5" s="40" t="s">
        <v>227</v>
      </c>
      <c r="E5" s="41" t="s">
        <v>225</v>
      </c>
      <c r="G5" s="1">
        <v>3.0</v>
      </c>
      <c r="H5" s="1" t="s">
        <v>228</v>
      </c>
      <c r="I5" s="8">
        <f>sum('Atlenet clubs'!N3:N27)</f>
        <v>0</v>
      </c>
      <c r="J5" s="8">
        <f>sum('Atlenet clubs'!O3:O27)</f>
        <v>3</v>
      </c>
      <c r="K5" s="8">
        <f>sum('Atlenet clubs'!P3:P27)</f>
        <v>8</v>
      </c>
      <c r="L5" s="8">
        <f>sum('Atlenet clubs'!Q3:Q27)</f>
        <v>1</v>
      </c>
      <c r="M5" s="36">
        <f>sum('Atlenet clubs'!S3:S27)</f>
        <v>45.52597611</v>
      </c>
      <c r="N5" s="37">
        <f t="shared" si="1"/>
        <v>0.06882571904</v>
      </c>
      <c r="P5" s="1">
        <v>2.0</v>
      </c>
      <c r="Q5" s="39" t="s">
        <v>202</v>
      </c>
      <c r="R5" s="6" t="s">
        <v>231</v>
      </c>
      <c r="S5" s="40" t="s">
        <v>226</v>
      </c>
      <c r="U5" s="1">
        <v>3.0</v>
      </c>
      <c r="V5" s="1" t="s">
        <v>234</v>
      </c>
      <c r="W5" s="1">
        <f>sum('Athlenet nations'!L3:L27)</f>
        <v>2</v>
      </c>
      <c r="X5" s="1">
        <f>sum('Athlenet nations'!M3:M27)</f>
        <v>4</v>
      </c>
      <c r="Y5" s="1">
        <f>sum('Athlenet nations'!N3:N27)</f>
        <v>4</v>
      </c>
      <c r="Z5" s="38">
        <f>sum('Athlenet nations'!P3:P27)</f>
        <v>26.23512044</v>
      </c>
      <c r="AA5" s="37">
        <f t="shared" si="2"/>
        <v>0.1653394883</v>
      </c>
    </row>
    <row r="6">
      <c r="A6" s="1">
        <v>8.0</v>
      </c>
      <c r="B6" s="39" t="s">
        <v>229</v>
      </c>
      <c r="C6" s="6" t="s">
        <v>225</v>
      </c>
      <c r="D6" s="40" t="s">
        <v>228</v>
      </c>
      <c r="E6" s="41" t="s">
        <v>229</v>
      </c>
      <c r="G6" s="1">
        <v>4.0</v>
      </c>
      <c r="H6" s="1" t="s">
        <v>235</v>
      </c>
      <c r="I6" s="1">
        <f>sum('Atlenet clubs'!Z3:Z28)</f>
        <v>0</v>
      </c>
      <c r="J6" s="1">
        <f>sum('Atlenet clubs'!AA3:AA28)</f>
        <v>2</v>
      </c>
      <c r="K6" s="1">
        <f>sum('Atlenet clubs'!AB3:AB28)</f>
        <v>3</v>
      </c>
      <c r="L6" s="1">
        <f>sum('Atlenet clubs'!AC3:AC28)</f>
        <v>3</v>
      </c>
      <c r="M6" s="38">
        <f>sum('Atlenet clubs'!AE3:AE28)</f>
        <v>49.5908966</v>
      </c>
      <c r="N6" s="37">
        <f t="shared" si="1"/>
        <v>0.07497102552</v>
      </c>
      <c r="P6" s="1">
        <v>3.0</v>
      </c>
      <c r="Q6" s="39" t="s">
        <v>236</v>
      </c>
      <c r="R6" s="6" t="s">
        <v>226</v>
      </c>
      <c r="S6" s="40" t="s">
        <v>205</v>
      </c>
      <c r="U6" s="1">
        <v>4.0</v>
      </c>
      <c r="V6" s="1" t="s">
        <v>237</v>
      </c>
      <c r="W6" s="1">
        <f>sum('Athlenet nations'!CI4:CI33)</f>
        <v>0</v>
      </c>
      <c r="X6" s="1">
        <f>sum('Athlenet nations'!CJ4:CJ33)</f>
        <v>1</v>
      </c>
      <c r="Y6" s="1">
        <f>sum('Athlenet nations'!CK4:CK33)</f>
        <v>2</v>
      </c>
      <c r="Z6" s="38">
        <f>sum('Athlenet nations'!CM4:CM33)</f>
        <v>7.202380952</v>
      </c>
      <c r="AA6" s="37">
        <f t="shared" si="2"/>
        <v>0.04539098588</v>
      </c>
    </row>
    <row r="7">
      <c r="A7" s="1">
        <v>9.0</v>
      </c>
      <c r="B7" s="39" t="s">
        <v>229</v>
      </c>
      <c r="C7" s="6" t="s">
        <v>225</v>
      </c>
      <c r="D7" s="40" t="s">
        <v>235</v>
      </c>
      <c r="E7" s="41" t="s">
        <v>229</v>
      </c>
      <c r="G7" s="1">
        <v>5.0</v>
      </c>
      <c r="H7" s="1" t="s">
        <v>227</v>
      </c>
      <c r="I7" s="1">
        <f>sum('Atlenet clubs'!H3:H27)</f>
        <v>1</v>
      </c>
      <c r="J7" s="1">
        <f>sum('Atlenet clubs'!I3:I27)</f>
        <v>0</v>
      </c>
      <c r="K7" s="1">
        <f>sum('Atlenet clubs'!J3:J27)</f>
        <v>2</v>
      </c>
      <c r="L7" s="1">
        <f>sum('Atlenet clubs'!K3:K27)</f>
        <v>1</v>
      </c>
      <c r="M7" s="42">
        <f>sum('Atlenet clubs'!M3:M27)</f>
        <v>41.67796093</v>
      </c>
      <c r="N7" s="37">
        <f t="shared" si="1"/>
        <v>0.06300832786</v>
      </c>
      <c r="P7" s="1">
        <v>4.0</v>
      </c>
      <c r="Q7" s="39" t="s">
        <v>236</v>
      </c>
      <c r="R7" s="6" t="s">
        <v>226</v>
      </c>
      <c r="S7" s="40" t="s">
        <v>231</v>
      </c>
      <c r="U7" s="1">
        <v>5.0</v>
      </c>
      <c r="V7" s="1" t="s">
        <v>238</v>
      </c>
      <c r="W7" s="1">
        <f>sum('Athlenet nations'!AU3:AU27)</f>
        <v>0</v>
      </c>
      <c r="X7" s="1">
        <f>sum('Athlenet nations'!AV3:AV27)</f>
        <v>1</v>
      </c>
      <c r="Y7" s="1">
        <f>sum('Athlenet nations'!AW3:AW27)</f>
        <v>6</v>
      </c>
      <c r="Z7" s="38">
        <f>sum('Athlenet nations'!AY3:AY27)</f>
        <v>8.626952214</v>
      </c>
      <c r="AA7" s="37">
        <f t="shared" si="2"/>
        <v>0.05436894671</v>
      </c>
    </row>
    <row r="8">
      <c r="A8" s="1">
        <v>10.0</v>
      </c>
      <c r="B8" s="39" t="s">
        <v>225</v>
      </c>
      <c r="C8" s="6" t="s">
        <v>229</v>
      </c>
      <c r="D8" s="40" t="s">
        <v>228</v>
      </c>
      <c r="E8" s="41" t="s">
        <v>235</v>
      </c>
      <c r="G8" s="1">
        <v>6.0</v>
      </c>
      <c r="H8" s="1" t="s">
        <v>239</v>
      </c>
      <c r="I8" s="1">
        <f>sum('Atlenet clubs'!BV3:BV35)</f>
        <v>0</v>
      </c>
      <c r="J8" s="1">
        <f>sum('Atlenet clubs'!BW3:BW35)</f>
        <v>0</v>
      </c>
      <c r="K8" s="1">
        <f>sum('Atlenet clubs'!BX3:BX35)</f>
        <v>1</v>
      </c>
      <c r="L8" s="1">
        <f>sum('Atlenet clubs'!BY3:BY35)</f>
        <v>1</v>
      </c>
      <c r="M8" s="38">
        <f>sum('Atlenet clubs'!CA3:CA35)</f>
        <v>31.19227717</v>
      </c>
      <c r="N8" s="37">
        <f t="shared" si="1"/>
        <v>0.04715617518</v>
      </c>
      <c r="P8" s="1">
        <v>5.0</v>
      </c>
      <c r="Q8" s="39" t="s">
        <v>240</v>
      </c>
      <c r="R8" s="6" t="s">
        <v>231</v>
      </c>
      <c r="S8" s="40" t="s">
        <v>226</v>
      </c>
      <c r="U8" s="1">
        <v>6.0</v>
      </c>
      <c r="V8" s="1" t="s">
        <v>231</v>
      </c>
      <c r="W8" s="1">
        <f>sum('Athlenet nations'!B3:B27)</f>
        <v>3</v>
      </c>
      <c r="X8" s="1">
        <f>sum('Athlenet nations'!C3:C27)</f>
        <v>1</v>
      </c>
      <c r="Y8" s="1">
        <f>sum('Athlenet nations'!D3:D27)</f>
        <v>1</v>
      </c>
      <c r="Z8" s="38">
        <f>sum('Athlenet nations'!F3:F27)</f>
        <v>4.442083442</v>
      </c>
      <c r="AA8" s="37">
        <f t="shared" si="2"/>
        <v>0.02799498501</v>
      </c>
    </row>
    <row r="9">
      <c r="A9" s="1">
        <v>11.0</v>
      </c>
      <c r="B9" s="39" t="s">
        <v>228</v>
      </c>
      <c r="C9" s="6" t="s">
        <v>229</v>
      </c>
      <c r="D9" s="40" t="s">
        <v>235</v>
      </c>
      <c r="E9" s="41" t="s">
        <v>235</v>
      </c>
      <c r="G9" s="1">
        <v>7.0</v>
      </c>
      <c r="H9" s="1" t="s">
        <v>241</v>
      </c>
      <c r="I9" s="1">
        <f>sum('Atlenet clubs'!CZ3:CZ34)</f>
        <v>0</v>
      </c>
      <c r="J9" s="1">
        <f>sum('Atlenet clubs'!DA3:DA34)</f>
        <v>0</v>
      </c>
      <c r="K9" s="1">
        <f>sum('Atlenet clubs'!DB3:DB34)</f>
        <v>0</v>
      </c>
      <c r="L9" s="1">
        <f>sum('Atlenet clubs'!DC3:DC34)</f>
        <v>3</v>
      </c>
      <c r="M9" s="38">
        <f>sum('Atlenet clubs'!DE3:DE34)</f>
        <v>15.39404762</v>
      </c>
      <c r="N9" s="37">
        <f t="shared" si="1"/>
        <v>0.02327256847</v>
      </c>
      <c r="P9" s="1">
        <v>6.0</v>
      </c>
      <c r="Q9" s="39" t="s">
        <v>231</v>
      </c>
      <c r="R9" s="6" t="s">
        <v>226</v>
      </c>
      <c r="S9" s="40" t="s">
        <v>238</v>
      </c>
      <c r="U9" s="1">
        <v>7.0</v>
      </c>
      <c r="V9" s="1" t="s">
        <v>242</v>
      </c>
      <c r="W9" s="1">
        <f>sum('Athlenet nations'!BT4:BT34)</f>
        <v>0</v>
      </c>
      <c r="X9" s="1">
        <f>sum('Athlenet nations'!BU4:BU34)</f>
        <v>0</v>
      </c>
      <c r="Y9" s="1">
        <f>sum('Athlenet nations'!BV4:BV34)</f>
        <v>1</v>
      </c>
      <c r="Z9" s="38">
        <f>sum('Athlenet nations'!BX4:BX34)</f>
        <v>7.676190476</v>
      </c>
      <c r="AA9" s="37">
        <f t="shared" si="2"/>
        <v>0.04837703752</v>
      </c>
    </row>
    <row r="10">
      <c r="A10" s="1">
        <v>12.0</v>
      </c>
      <c r="B10" s="39" t="s">
        <v>235</v>
      </c>
      <c r="C10" s="6" t="s">
        <v>229</v>
      </c>
      <c r="D10" s="40" t="s">
        <v>228</v>
      </c>
      <c r="E10" s="41" t="s">
        <v>228</v>
      </c>
      <c r="G10" s="1">
        <v>8.0</v>
      </c>
      <c r="H10" s="1" t="s">
        <v>243</v>
      </c>
      <c r="I10" s="1">
        <f>sum('Atlenet clubs'!BD3:BD32)</f>
        <v>0</v>
      </c>
      <c r="J10" s="1">
        <f>sum('Atlenet clubs'!BE3:BE32)</f>
        <v>0</v>
      </c>
      <c r="K10" s="1">
        <f>sum('Atlenet clubs'!BF3:BF32)</f>
        <v>0</v>
      </c>
      <c r="L10" s="1">
        <f>sum('Atlenet clubs'!BG3:BG32)</f>
        <v>0</v>
      </c>
      <c r="M10" s="38">
        <f>sum('Atlenet clubs'!BI3:BI32)</f>
        <v>9.836025086</v>
      </c>
      <c r="N10" s="37">
        <f t="shared" si="1"/>
        <v>0.01487000515</v>
      </c>
      <c r="P10" s="1">
        <v>7.0</v>
      </c>
      <c r="Q10" s="39" t="s">
        <v>234</v>
      </c>
      <c r="R10" s="6" t="s">
        <v>226</v>
      </c>
      <c r="S10" s="40" t="s">
        <v>238</v>
      </c>
      <c r="U10" s="1">
        <v>8.0</v>
      </c>
      <c r="V10" s="1" t="s">
        <v>236</v>
      </c>
      <c r="W10" s="1">
        <f>sum('Athlenet nations'!Q3:Q27)</f>
        <v>0</v>
      </c>
      <c r="X10" s="1">
        <f>sum('Athlenet nations'!R3:R27)</f>
        <v>2</v>
      </c>
      <c r="Y10" s="1">
        <f>sum('Athlenet nations'!S3:S27)</f>
        <v>0</v>
      </c>
      <c r="Z10" s="38">
        <f>sum('Athlenet nations'!U3:U27)</f>
        <v>1.408660131</v>
      </c>
      <c r="AA10" s="37">
        <f t="shared" si="2"/>
        <v>0.008877685383</v>
      </c>
    </row>
    <row r="11">
      <c r="A11" s="1">
        <v>13.0</v>
      </c>
      <c r="B11" s="39" t="s">
        <v>225</v>
      </c>
      <c r="C11" s="6" t="s">
        <v>229</v>
      </c>
      <c r="D11" s="40" t="s">
        <v>228</v>
      </c>
      <c r="E11" s="41" t="s">
        <v>241</v>
      </c>
      <c r="G11" s="1">
        <v>9.0</v>
      </c>
      <c r="H11" s="1" t="s">
        <v>244</v>
      </c>
      <c r="I11" s="1">
        <f>sum('Atlenet clubs'!AF3:AF28)</f>
        <v>0</v>
      </c>
      <c r="J11" s="1">
        <f>sum('Atlenet clubs'!AG3:AG28)</f>
        <v>0</v>
      </c>
      <c r="K11" s="1">
        <f>sum('Atlenet clubs'!AH3:AH28)</f>
        <v>0</v>
      </c>
      <c r="L11" s="1">
        <f>sum('Atlenet clubs'!AI3:AI28)</f>
        <v>0</v>
      </c>
      <c r="M11" s="38">
        <f>sum('Atlenet clubs'!AK3:AK28)</f>
        <v>6.882548008</v>
      </c>
      <c r="N11" s="37">
        <f t="shared" si="1"/>
        <v>0.0104049678</v>
      </c>
      <c r="P11" s="1">
        <v>8.0</v>
      </c>
      <c r="Q11" s="39" t="s">
        <v>226</v>
      </c>
      <c r="R11" s="6" t="s">
        <v>234</v>
      </c>
      <c r="S11" s="40" t="s">
        <v>238</v>
      </c>
      <c r="U11" s="1">
        <v>9.0</v>
      </c>
      <c r="V11" s="1" t="s">
        <v>245</v>
      </c>
      <c r="W11" s="1">
        <f>sum('Athlenet nations'!AZ3:AZ33)</f>
        <v>0</v>
      </c>
      <c r="X11" s="1">
        <f>sum('Athlenet nations'!BA3:BA33)</f>
        <v>0</v>
      </c>
      <c r="Y11" s="1">
        <f>sum('Athlenet nations'!BB3:BB33)</f>
        <v>0</v>
      </c>
      <c r="Z11" s="38">
        <f>sum('Athlenet nations'!BD3:BD33)</f>
        <v>1.252727828</v>
      </c>
      <c r="AA11" s="37">
        <f t="shared" si="2"/>
        <v>0.007894965779</v>
      </c>
    </row>
    <row r="12">
      <c r="A12" s="1">
        <v>14.0</v>
      </c>
      <c r="B12" s="39" t="s">
        <v>228</v>
      </c>
      <c r="C12" s="6" t="s">
        <v>229</v>
      </c>
      <c r="D12" s="40" t="s">
        <v>225</v>
      </c>
      <c r="E12" s="41" t="s">
        <v>241</v>
      </c>
      <c r="G12" s="1">
        <v>10.0</v>
      </c>
      <c r="H12" s="1" t="s">
        <v>246</v>
      </c>
      <c r="I12" s="1">
        <f>sum('Atlenet clubs'!DX4:DX28)</f>
        <v>0</v>
      </c>
      <c r="J12" s="1">
        <f>sum('Atlenet clubs'!DY4:DY28)</f>
        <v>0</v>
      </c>
      <c r="K12" s="1">
        <f>sum('Atlenet clubs'!DZ4:DZ28)</f>
        <v>0</v>
      </c>
      <c r="L12" s="1">
        <f>sum('Atlenet clubs'!EA4:EA28)</f>
        <v>0</v>
      </c>
      <c r="M12" s="38">
        <f>sum('Atlenet clubs'!EC4:EC28)</f>
        <v>4.05952381</v>
      </c>
      <c r="N12" s="37">
        <f t="shared" si="1"/>
        <v>0.006137147823</v>
      </c>
      <c r="P12" s="1">
        <v>9.0</v>
      </c>
      <c r="Q12" s="39" t="s">
        <v>234</v>
      </c>
      <c r="R12" s="6" t="s">
        <v>226</v>
      </c>
      <c r="S12" s="40" t="s">
        <v>232</v>
      </c>
      <c r="U12" s="1">
        <v>10.0</v>
      </c>
      <c r="V12" s="1" t="s">
        <v>232</v>
      </c>
      <c r="W12" s="1">
        <f>sum('Athlenet nations'!AK3:AK27)</f>
        <v>0</v>
      </c>
      <c r="X12" s="1">
        <f>sum('Athlenet nations'!AL3:AL27)</f>
        <v>0</v>
      </c>
      <c r="Y12" s="1">
        <f>sum('Athlenet nations'!AM3:AM27)</f>
        <v>2</v>
      </c>
      <c r="Z12" s="38">
        <f>sum('Athlenet nations'!AO3:AO27)</f>
        <v>1.17016317</v>
      </c>
      <c r="AA12" s="37">
        <f t="shared" si="2"/>
        <v>0.007374625181</v>
      </c>
    </row>
    <row r="13">
      <c r="A13" s="1">
        <v>15.0</v>
      </c>
      <c r="B13" s="39" t="s">
        <v>235</v>
      </c>
      <c r="C13" s="6" t="s">
        <v>229</v>
      </c>
      <c r="D13" s="40" t="s">
        <v>228</v>
      </c>
      <c r="E13" s="41" t="s">
        <v>235</v>
      </c>
      <c r="G13" s="1">
        <v>11.0</v>
      </c>
      <c r="H13" s="1" t="s">
        <v>247</v>
      </c>
      <c r="I13" s="1">
        <f>sum('Atlenet clubs'!CH3:CH37)</f>
        <v>0</v>
      </c>
      <c r="J13" s="1">
        <f>sum('Atlenet clubs'!CI3:CI37)</f>
        <v>0</v>
      </c>
      <c r="K13" s="1">
        <f>sum('Atlenet clubs'!CJ3:CJ37)</f>
        <v>0</v>
      </c>
      <c r="L13" s="1">
        <f>sum('Atlenet clubs'!CK3:CK37)</f>
        <v>0</v>
      </c>
      <c r="M13" s="38">
        <f>sum('Atlenet clubs'!CM3:CM37)</f>
        <v>1.097435897</v>
      </c>
      <c r="N13" s="37">
        <f t="shared" si="1"/>
        <v>0.001659092703</v>
      </c>
      <c r="P13" s="1">
        <v>10.0</v>
      </c>
      <c r="Q13" s="39" t="s">
        <v>238</v>
      </c>
      <c r="R13" s="6" t="s">
        <v>226</v>
      </c>
      <c r="S13" s="40" t="s">
        <v>234</v>
      </c>
      <c r="U13" s="1">
        <v>11.0</v>
      </c>
      <c r="V13" s="1" t="s">
        <v>205</v>
      </c>
      <c r="W13" s="1">
        <f>sum('Athlenet nations'!AP3:AP27)</f>
        <v>0</v>
      </c>
      <c r="X13" s="1">
        <f>sum('Athlenet nations'!AQ3:AQ27)</f>
        <v>0</v>
      </c>
      <c r="Y13" s="1">
        <f>sum('Athlenet nations'!AR3:AR27)</f>
        <v>1</v>
      </c>
      <c r="Z13" s="38">
        <f>sum('Athlenet nations'!AT3:AT27)</f>
        <v>0.7621431029</v>
      </c>
      <c r="AA13" s="37">
        <f t="shared" si="2"/>
        <v>0.004803193146</v>
      </c>
    </row>
    <row r="14">
      <c r="A14" s="1">
        <v>16.0</v>
      </c>
      <c r="B14" s="43"/>
      <c r="C14" s="6" t="s">
        <v>229</v>
      </c>
      <c r="D14" s="44"/>
      <c r="E14" s="41" t="s">
        <v>225</v>
      </c>
      <c r="G14" s="1">
        <v>12.0</v>
      </c>
      <c r="H14" s="1" t="s">
        <v>248</v>
      </c>
      <c r="I14" s="1">
        <f>sum('Atlenet clubs'!AR3:AR30)</f>
        <v>0</v>
      </c>
      <c r="J14" s="1">
        <f>sum('Atlenet clubs'!AS3:AS30)</f>
        <v>0</v>
      </c>
      <c r="K14" s="1">
        <f>sum('Atlenet clubs'!AT3:AT30)</f>
        <v>0</v>
      </c>
      <c r="L14" s="1">
        <f>sum('Atlenet clubs'!AU3:AU30)</f>
        <v>0</v>
      </c>
      <c r="M14" s="38">
        <f>sum('Atlenet clubs'!AW3:AW30)</f>
        <v>1.046969697</v>
      </c>
      <c r="N14" s="37">
        <f t="shared" si="1"/>
        <v>0.001582798401</v>
      </c>
      <c r="P14" s="1">
        <v>11.0</v>
      </c>
      <c r="Q14" s="39" t="s">
        <v>226</v>
      </c>
      <c r="R14" s="6" t="s">
        <v>234</v>
      </c>
      <c r="S14" s="40" t="s">
        <v>238</v>
      </c>
      <c r="U14" s="1">
        <v>12.0</v>
      </c>
      <c r="V14" s="1" t="s">
        <v>249</v>
      </c>
      <c r="W14" s="1">
        <f>sum('Athlenet nations'!CD3:CD32)</f>
        <v>0</v>
      </c>
      <c r="X14" s="1">
        <f>sum('Athlenet nations'!CE3:CE32)</f>
        <v>0</v>
      </c>
      <c r="Y14" s="1">
        <f>sum('Athlenet nations'!CF3:CF32)</f>
        <v>0</v>
      </c>
      <c r="Z14" s="38">
        <f>sum('Athlenet nations'!CH3:CH32)</f>
        <v>0.4722222222</v>
      </c>
      <c r="AA14" s="37">
        <f t="shared" si="2"/>
        <v>0.00297604811</v>
      </c>
    </row>
    <row r="15">
      <c r="A15" s="1">
        <v>17.0</v>
      </c>
      <c r="B15" s="43"/>
      <c r="C15" s="45"/>
      <c r="D15" s="44"/>
      <c r="E15" s="46"/>
      <c r="G15" s="1">
        <v>13.0</v>
      </c>
      <c r="H15" s="1" t="s">
        <v>250</v>
      </c>
      <c r="I15" s="1">
        <f>sum('Atlenet clubs'!AX3:AX31)</f>
        <v>0</v>
      </c>
      <c r="J15" s="1">
        <f>sum('Atlenet clubs'!AY3:AY31)</f>
        <v>0</v>
      </c>
      <c r="K15" s="1">
        <f>sum('Atlenet clubs'!AZ3:AZ31)</f>
        <v>0</v>
      </c>
      <c r="L15" s="1">
        <f>sum('Atlenet clubs'!BA3:BA31)</f>
        <v>0</v>
      </c>
      <c r="M15" s="38">
        <f>sum('Atlenet clubs'!BC3:BC31)</f>
        <v>1.016317016</v>
      </c>
      <c r="N15" s="37">
        <f t="shared" si="1"/>
        <v>0.001536457983</v>
      </c>
      <c r="P15" s="1">
        <v>12.0</v>
      </c>
      <c r="Q15" s="39" t="s">
        <v>226</v>
      </c>
      <c r="R15" s="6" t="s">
        <v>233</v>
      </c>
      <c r="S15" s="40" t="s">
        <v>234</v>
      </c>
      <c r="U15" s="1">
        <v>13.0</v>
      </c>
      <c r="V15" s="1" t="s">
        <v>240</v>
      </c>
      <c r="W15" s="1">
        <f>sum('Athlenet nations'!AF3:AF27)</f>
        <v>0</v>
      </c>
      <c r="X15" s="1">
        <f>sum('Athlenet nations'!AG3:AG27)</f>
        <v>1</v>
      </c>
      <c r="Y15" s="1">
        <f>sum('Athlenet nations'!AH3:AH27)</f>
        <v>0</v>
      </c>
      <c r="Z15" s="38">
        <f>sum('Athlenet nations'!AJ3:AJ27)</f>
        <v>0.5666666667</v>
      </c>
      <c r="AA15" s="37">
        <f t="shared" si="2"/>
        <v>0.003571257732</v>
      </c>
    </row>
    <row r="16">
      <c r="A16" s="1">
        <v>18.0</v>
      </c>
      <c r="B16" s="43"/>
      <c r="C16" s="45"/>
      <c r="D16" s="44"/>
      <c r="E16" s="46"/>
      <c r="G16" s="1">
        <v>14.0</v>
      </c>
      <c r="H16" s="1" t="s">
        <v>251</v>
      </c>
      <c r="I16" s="1">
        <f>sum('Atlenet clubs'!CN3:CN35)</f>
        <v>0</v>
      </c>
      <c r="J16" s="1">
        <f>sum('Atlenet clubs'!CO3:CO35)</f>
        <v>0</v>
      </c>
      <c r="K16" s="1">
        <f>sum('Atlenet clubs'!CP3:CP35)</f>
        <v>0</v>
      </c>
      <c r="L16" s="1">
        <f>sum('Atlenet clubs'!CQ3:CQ35)</f>
        <v>0</v>
      </c>
      <c r="M16" s="38">
        <f>sum('Atlenet clubs'!CS3:CS35)</f>
        <v>0.9929292929</v>
      </c>
      <c r="N16" s="37">
        <f t="shared" si="1"/>
        <v>0.001501100655</v>
      </c>
      <c r="P16" s="1">
        <v>13.0</v>
      </c>
      <c r="Q16" s="39" t="s">
        <v>237</v>
      </c>
      <c r="R16" s="6" t="s">
        <v>233</v>
      </c>
      <c r="S16" s="40" t="s">
        <v>238</v>
      </c>
      <c r="U16" s="1">
        <v>14.0</v>
      </c>
      <c r="V16" s="1" t="s">
        <v>202</v>
      </c>
      <c r="W16" s="1">
        <f>sum('Athlenet nations'!AA3:AA27)</f>
        <v>0</v>
      </c>
      <c r="X16" s="1">
        <f>sum('Athlenet nations'!AB3:AB27)</f>
        <v>1</v>
      </c>
      <c r="Y16" s="1">
        <f>sum('Athlenet nations'!AC3:AC27)</f>
        <v>0</v>
      </c>
      <c r="Z16" s="38">
        <f>sum('Athlenet nations'!AE3:AE27)</f>
        <v>0.5354317165</v>
      </c>
      <c r="AA16" s="37">
        <f t="shared" si="2"/>
        <v>0.00337440822</v>
      </c>
    </row>
    <row r="17">
      <c r="A17" s="1">
        <v>19.0</v>
      </c>
      <c r="B17" s="43"/>
      <c r="C17" s="45"/>
      <c r="D17" s="44"/>
      <c r="E17" s="46"/>
      <c r="G17" s="1">
        <v>15.0</v>
      </c>
      <c r="H17" s="1" t="s">
        <v>252</v>
      </c>
      <c r="I17" s="1">
        <f>sum('Atlenet clubs'!CT3:CT36)</f>
        <v>0</v>
      </c>
      <c r="J17" s="1">
        <f>sum('Atlenet clubs'!CU3:CU36)</f>
        <v>0</v>
      </c>
      <c r="K17" s="1">
        <f>sum('Atlenet clubs'!CV3:CV36)</f>
        <v>0</v>
      </c>
      <c r="L17" s="1">
        <f>sum('Atlenet clubs'!CW3:CW36)</f>
        <v>0</v>
      </c>
      <c r="M17" s="38">
        <f>sum('Atlenet clubs'!CY3:CY36)</f>
        <v>0.8333333333</v>
      </c>
      <c r="N17" s="37">
        <f t="shared" si="1"/>
        <v>0.001259825066</v>
      </c>
      <c r="P17" s="1">
        <v>14.0</v>
      </c>
      <c r="Q17" s="39" t="s">
        <v>226</v>
      </c>
      <c r="R17" s="6" t="s">
        <v>233</v>
      </c>
      <c r="S17" s="40" t="s">
        <v>238</v>
      </c>
      <c r="U17" s="1">
        <v>15.0</v>
      </c>
      <c r="V17" s="1" t="s">
        <v>253</v>
      </c>
      <c r="W17" s="1">
        <f>sum('Athlenet nations'!BE5:BE29)</f>
        <v>0</v>
      </c>
      <c r="X17" s="1">
        <f>sum('Athlenet nations'!BF5:BF29)</f>
        <v>0</v>
      </c>
      <c r="Y17" s="1">
        <f>sum('Athlenet nations'!BG5:BG29)</f>
        <v>0</v>
      </c>
      <c r="Z17" s="38">
        <f>sum('Athlenet nations'!BI3:BI29)</f>
        <v>0.4816849817</v>
      </c>
      <c r="AA17" s="37">
        <f t="shared" si="2"/>
        <v>0.003035684498</v>
      </c>
    </row>
    <row r="18">
      <c r="A18" s="1">
        <v>20.0</v>
      </c>
      <c r="B18" s="43"/>
      <c r="C18" s="45"/>
      <c r="D18" s="44"/>
      <c r="E18" s="46"/>
      <c r="G18" s="1">
        <v>16.0</v>
      </c>
      <c r="H18" s="1" t="s">
        <v>254</v>
      </c>
      <c r="I18" s="1">
        <f>sum('Atlenet clubs'!AL3:AL29)</f>
        <v>0</v>
      </c>
      <c r="J18" s="1">
        <f>sum('Atlenet clubs'!AM3:AM29)</f>
        <v>0</v>
      </c>
      <c r="K18" s="1">
        <f>sum('Atlenet clubs'!AN3:AN29)</f>
        <v>0</v>
      </c>
      <c r="L18" s="1">
        <f>sum('Atlenet clubs'!AO3:AO29)</f>
        <v>0</v>
      </c>
      <c r="M18" s="38">
        <f>sum('Atlenet clubs'!AQ3:AQ29)</f>
        <v>0.7545454545</v>
      </c>
      <c r="N18" s="37">
        <f t="shared" si="1"/>
        <v>0.001140714333</v>
      </c>
      <c r="P18" s="1">
        <v>15.0</v>
      </c>
      <c r="Q18" s="39" t="s">
        <v>226</v>
      </c>
      <c r="R18" s="6" t="s">
        <v>233</v>
      </c>
      <c r="S18" s="40" t="s">
        <v>234</v>
      </c>
      <c r="U18" s="1">
        <v>16.0</v>
      </c>
      <c r="V18" s="1" t="s">
        <v>230</v>
      </c>
      <c r="W18" s="1">
        <f>sum('Athlenet nations'!V3:V27)</f>
        <v>0</v>
      </c>
      <c r="X18" s="1">
        <f>sum('Athlenet nations'!W3:W27)</f>
        <v>1</v>
      </c>
      <c r="Y18" s="1">
        <f>sum('Athlenet nations'!X3:X27)</f>
        <v>0</v>
      </c>
      <c r="Z18" s="38">
        <f>sum('Athlenet nations'!Z3:Z27)</f>
        <v>0.4526315789</v>
      </c>
      <c r="AA18" s="37">
        <f t="shared" si="2"/>
        <v>0.002852583576</v>
      </c>
    </row>
    <row r="19">
      <c r="A19" s="1">
        <v>21.0</v>
      </c>
      <c r="B19" s="43"/>
      <c r="C19" s="45"/>
      <c r="D19" s="44"/>
      <c r="E19" s="46"/>
      <c r="G19" s="1">
        <v>17.0</v>
      </c>
      <c r="H19" s="1" t="s">
        <v>255</v>
      </c>
      <c r="I19" s="1">
        <f>sum('Atlenet clubs'!CB3:CB36)</f>
        <v>0</v>
      </c>
      <c r="J19" s="1">
        <f>sum('Atlenet clubs'!CC3:CC36)</f>
        <v>0</v>
      </c>
      <c r="K19" s="1">
        <f>sum('Atlenet clubs'!CD3:CD36)</f>
        <v>0</v>
      </c>
      <c r="L19" s="1">
        <f>sum('Atlenet clubs'!CE3:CE36)</f>
        <v>0</v>
      </c>
      <c r="M19" s="38">
        <f>sum('Atlenet clubs'!CG3:CG36)</f>
        <v>0.6703296703</v>
      </c>
      <c r="N19" s="37">
        <f t="shared" si="1"/>
        <v>0.001013397746</v>
      </c>
      <c r="P19" s="1">
        <v>16.0</v>
      </c>
      <c r="Q19" s="39" t="s">
        <v>233</v>
      </c>
      <c r="R19" s="6" t="s">
        <v>226</v>
      </c>
      <c r="S19" s="40" t="s">
        <v>237</v>
      </c>
      <c r="U19" s="1">
        <v>17.0</v>
      </c>
      <c r="V19" s="1" t="s">
        <v>256</v>
      </c>
      <c r="W19" s="1">
        <f>sum('Athlenet nations'!CN3:CN31)</f>
        <v>0</v>
      </c>
      <c r="X19" s="1">
        <f>sum('Athlenet nations'!CO3:CO31)</f>
        <v>0</v>
      </c>
      <c r="Y19" s="1">
        <f>sum('Athlenet nations'!CP3:CP31)</f>
        <v>0</v>
      </c>
      <c r="Z19" s="38">
        <f>sum('Athlenet nations'!CR3:CR31)</f>
        <v>0.2</v>
      </c>
      <c r="AA19" s="37">
        <f t="shared" si="2"/>
        <v>0.001260443906</v>
      </c>
    </row>
    <row r="20">
      <c r="G20" s="1">
        <v>18.0</v>
      </c>
      <c r="H20" s="1" t="s">
        <v>257</v>
      </c>
      <c r="I20" s="1">
        <f>sum('Atlenet clubs'!BP3:BP34)</f>
        <v>0</v>
      </c>
      <c r="J20" s="1">
        <f>sum('Atlenet clubs'!BQ3:BQ34)</f>
        <v>0</v>
      </c>
      <c r="K20" s="1">
        <f>sum('Atlenet clubs'!BR3:BR34)</f>
        <v>0</v>
      </c>
      <c r="L20" s="1">
        <f>sum('Atlenet clubs'!BS3:BS34)</f>
        <v>0</v>
      </c>
      <c r="M20" s="38">
        <f>sum('Atlenet clubs'!BU3:BU34)</f>
        <v>0.1428571429</v>
      </c>
      <c r="N20" s="37">
        <f t="shared" si="1"/>
        <v>0.0002159700114</v>
      </c>
      <c r="P20" s="1">
        <v>17.0</v>
      </c>
      <c r="Q20" s="39" t="s">
        <v>233</v>
      </c>
      <c r="R20" s="6" t="s">
        <v>226</v>
      </c>
      <c r="S20" s="40" t="s">
        <v>234</v>
      </c>
      <c r="U20" s="1">
        <v>18.0</v>
      </c>
      <c r="V20" s="1" t="s">
        <v>258</v>
      </c>
      <c r="W20" s="1">
        <f>sum('Athlenet nations'!BO7:BO31)</f>
        <v>0</v>
      </c>
      <c r="X20" s="1">
        <f>sum('Athlenet nations'!BP7:BP31)</f>
        <v>0</v>
      </c>
      <c r="Y20" s="1">
        <f>sum('Athlenet nations'!BQ7:BQ31)</f>
        <v>0</v>
      </c>
      <c r="Z20" s="38">
        <f>sum('Athlenet nations'!BS3:BS31)</f>
        <v>0.216374269</v>
      </c>
      <c r="AA20" s="37">
        <f t="shared" si="2"/>
        <v>0.001363638143</v>
      </c>
    </row>
    <row r="21">
      <c r="G21" s="1">
        <v>19.0</v>
      </c>
      <c r="H21" s="1">
        <v>404.0</v>
      </c>
      <c r="I21" s="1">
        <f>sum('Atlenet clubs'!BJ3:BJ33)</f>
        <v>0</v>
      </c>
      <c r="J21" s="1">
        <f>sum('Atlenet clubs'!BK3:BK33)</f>
        <v>0</v>
      </c>
      <c r="K21" s="1">
        <f>sum('Atlenet clubs'!BL3:BL33)</f>
        <v>0</v>
      </c>
      <c r="L21" s="1">
        <f>sum('Atlenet clubs'!BM3:BM33)</f>
        <v>0</v>
      </c>
      <c r="M21" s="38">
        <f>sum('Atlenet clubs'!BO3:BO33)</f>
        <v>0.08333333333</v>
      </c>
      <c r="N21" s="37">
        <f t="shared" si="1"/>
        <v>0.0001259825066</v>
      </c>
      <c r="P21" s="1">
        <v>18.0</v>
      </c>
      <c r="Q21" s="39" t="s">
        <v>233</v>
      </c>
      <c r="R21" s="6" t="s">
        <v>226</v>
      </c>
      <c r="S21" s="40" t="s">
        <v>237</v>
      </c>
      <c r="U21" s="1">
        <v>19.0</v>
      </c>
      <c r="V21" s="1" t="s">
        <v>259</v>
      </c>
      <c r="W21" s="1">
        <f>sum('Athlenet nations'!BJ6:BJ30)</f>
        <v>0</v>
      </c>
      <c r="X21" s="1">
        <f>sum('Athlenet nations'!BK6:BK30)</f>
        <v>0</v>
      </c>
      <c r="Y21" s="1">
        <f>sum('Athlenet nations'!BL6:BL30)</f>
        <v>0</v>
      </c>
      <c r="Z21" s="38">
        <f>sum('Athlenet nations'!BN3:BN30)</f>
        <v>0.05882352941</v>
      </c>
      <c r="AA21" s="37">
        <f t="shared" si="2"/>
        <v>0.0003707187957</v>
      </c>
    </row>
    <row r="22">
      <c r="G22" s="1">
        <v>20.0</v>
      </c>
      <c r="H22" s="1" t="s">
        <v>260</v>
      </c>
      <c r="I22" s="1">
        <f>sum('Atlenet clubs'!DL3:DL27)</f>
        <v>0</v>
      </c>
      <c r="J22" s="1">
        <f>sum('Atlenet clubs'!DM3:DM27)</f>
        <v>0</v>
      </c>
      <c r="K22" s="1">
        <f>sum('Atlenet clubs'!DN3:DN27)</f>
        <v>0</v>
      </c>
      <c r="L22" s="1">
        <f>sum('Atlenet clubs'!DO3:DO27)</f>
        <v>0</v>
      </c>
      <c r="M22" s="38">
        <f>sum('Atlenet clubs'!DQ3:DQ27)</f>
        <v>0</v>
      </c>
      <c r="N22" s="37">
        <f t="shared" si="1"/>
        <v>0</v>
      </c>
      <c r="P22" s="1">
        <v>19.0</v>
      </c>
      <c r="Q22" s="39" t="s">
        <v>234</v>
      </c>
      <c r="R22" s="6" t="s">
        <v>226</v>
      </c>
      <c r="S22" s="40" t="s">
        <v>233</v>
      </c>
      <c r="U22" s="1" t="s">
        <v>221</v>
      </c>
      <c r="V22" s="1"/>
      <c r="W22" s="1"/>
      <c r="X22" s="1"/>
      <c r="Y22" s="1"/>
      <c r="Z22" s="36">
        <f t="shared" ref="Z22:AA22" si="3">sum(Z3:Z20)</f>
        <v>158.6742568</v>
      </c>
      <c r="AA22" s="37">
        <f t="shared" si="3"/>
        <v>1</v>
      </c>
    </row>
    <row r="23">
      <c r="G23" s="1">
        <v>21.0</v>
      </c>
      <c r="H23" s="1" t="s">
        <v>261</v>
      </c>
      <c r="I23" s="1">
        <f>sum('Atlenet clubs'!DF3:DF27)</f>
        <v>0</v>
      </c>
      <c r="J23" s="1">
        <f>sum('Atlenet clubs'!DG3:DG27)</f>
        <v>0</v>
      </c>
      <c r="K23" s="1">
        <f>sum('Atlenet clubs'!DH3:DH27)</f>
        <v>0</v>
      </c>
      <c r="L23" s="1">
        <f>sum('Atlenet clubs'!DI3:DI27)</f>
        <v>0</v>
      </c>
      <c r="M23" s="38">
        <f>sum('Atlenet clubs'!DK3:DK27)</f>
        <v>0</v>
      </c>
      <c r="N23" s="37">
        <f t="shared" si="1"/>
        <v>0</v>
      </c>
    </row>
    <row r="24">
      <c r="G24" s="1">
        <v>22.0</v>
      </c>
      <c r="H24" s="1" t="s">
        <v>262</v>
      </c>
      <c r="I24" s="1">
        <f>sum('Atlenet clubs'!DR3:DR27)</f>
        <v>0</v>
      </c>
      <c r="J24" s="1">
        <f>sum('Atlenet clubs'!DS3:DS27)</f>
        <v>0</v>
      </c>
      <c r="K24" s="1">
        <f>sum('Atlenet clubs'!DT3:DT27)</f>
        <v>0</v>
      </c>
      <c r="L24" s="1">
        <f>sum('Atlenet clubs'!DU3:DU27)</f>
        <v>0</v>
      </c>
      <c r="M24" s="42">
        <f>sum('Atlenet clubs'!DW3:DW27)</f>
        <v>0</v>
      </c>
      <c r="N24" s="37">
        <f t="shared" si="1"/>
        <v>0</v>
      </c>
    </row>
    <row r="25">
      <c r="G25" s="1">
        <v>23.0</v>
      </c>
      <c r="H25" s="1"/>
      <c r="I25" s="1"/>
      <c r="J25" s="1"/>
      <c r="K25" s="1"/>
      <c r="L25" s="1"/>
      <c r="M25" s="1"/>
      <c r="N25" s="37"/>
    </row>
    <row r="26">
      <c r="G26" s="1" t="s">
        <v>221</v>
      </c>
      <c r="H26" s="8"/>
      <c r="I26" s="8"/>
      <c r="J26" s="8"/>
      <c r="K26" s="8"/>
      <c r="L26" s="8"/>
      <c r="M26" s="36">
        <f t="shared" ref="M26:N26" si="4">SUM(M3:M24)</f>
        <v>661.4674971</v>
      </c>
      <c r="N26" s="37">
        <f t="shared" si="4"/>
        <v>1</v>
      </c>
    </row>
    <row r="29">
      <c r="T29" s="1" t="s">
        <v>209</v>
      </c>
    </row>
    <row r="30">
      <c r="E30" s="28"/>
      <c r="T30" s="1">
        <v>21.0</v>
      </c>
    </row>
    <row r="32">
      <c r="F32" s="1" t="s">
        <v>263</v>
      </c>
      <c r="G32" s="1" t="s">
        <v>216</v>
      </c>
      <c r="H32" s="8" t="str">
        <f t="array" ref="H32:N32">sort(H2:N2)</f>
        <v>Club</v>
      </c>
      <c r="I32" s="8" t="s">
        <v>218</v>
      </c>
      <c r="J32" s="8" t="s">
        <v>219</v>
      </c>
      <c r="K32" s="8" t="s">
        <v>149</v>
      </c>
      <c r="L32" s="8" t="s">
        <v>220</v>
      </c>
      <c r="M32" s="8" t="s">
        <v>221</v>
      </c>
      <c r="N32" s="8" t="s">
        <v>222</v>
      </c>
      <c r="T32" s="47" t="s">
        <v>263</v>
      </c>
      <c r="U32" s="47" t="s">
        <v>216</v>
      </c>
      <c r="V32" s="48" t="str">
        <f t="array" ref="V32:AB32">sort(V2:AB2)</f>
        <v>Pays</v>
      </c>
      <c r="W32" s="48" t="s">
        <v>218</v>
      </c>
      <c r="X32" s="48" t="s">
        <v>219</v>
      </c>
      <c r="Y32" s="48" t="s">
        <v>149</v>
      </c>
      <c r="Z32" s="48" t="s">
        <v>221</v>
      </c>
      <c r="AA32" s="49" t="s">
        <v>222</v>
      </c>
      <c r="AB32" s="50"/>
    </row>
    <row r="33">
      <c r="F33" s="1">
        <f>G33-1</f>
        <v>0</v>
      </c>
      <c r="G33" s="1">
        <f t="array" ref="G33:N51">sort(G3:N21, 7, FALSE)</f>
        <v>1</v>
      </c>
      <c r="H33" s="8" t="s">
        <v>225</v>
      </c>
      <c r="I33" s="8">
        <v>7.0</v>
      </c>
      <c r="J33" s="8">
        <v>4.0</v>
      </c>
      <c r="K33" s="8">
        <v>1.0</v>
      </c>
      <c r="L33" s="8">
        <v>3.0</v>
      </c>
      <c r="M33" s="36">
        <v>266.0517954267954</v>
      </c>
      <c r="N33" s="37">
        <v>0.40221446495670465</v>
      </c>
      <c r="T33" s="47">
        <f>U33-1</f>
        <v>0</v>
      </c>
      <c r="U33" s="1">
        <f t="array" ref="U33:AA51">sort(U3:AA21, 6, FALSE)</f>
        <v>1</v>
      </c>
      <c r="V33" s="1" t="s">
        <v>226</v>
      </c>
      <c r="W33" s="8">
        <v>11.0</v>
      </c>
      <c r="X33" s="8">
        <v>5.0</v>
      </c>
      <c r="Y33" s="8">
        <v>2.0</v>
      </c>
      <c r="Z33" s="36">
        <v>69.93591889599048</v>
      </c>
      <c r="AA33" s="37">
        <v>0.44075151374045696</v>
      </c>
    </row>
    <row r="34">
      <c r="F34" s="1">
        <f>G34-2</f>
        <v>0</v>
      </c>
      <c r="G34" s="1">
        <v>2.0</v>
      </c>
      <c r="H34" s="8" t="s">
        <v>229</v>
      </c>
      <c r="I34" s="8">
        <v>7.0</v>
      </c>
      <c r="J34" s="8">
        <v>6.0</v>
      </c>
      <c r="K34" s="8">
        <v>0.0</v>
      </c>
      <c r="L34" s="8">
        <v>3.0</v>
      </c>
      <c r="M34" s="36">
        <v>184.6183954933955</v>
      </c>
      <c r="N34" s="37">
        <v>0.27910425879825745</v>
      </c>
      <c r="T34" s="47">
        <f>U34-2</f>
        <v>0</v>
      </c>
      <c r="U34" s="8">
        <v>2.0</v>
      </c>
      <c r="V34" s="8" t="s">
        <v>233</v>
      </c>
      <c r="W34" s="8">
        <v>4.0</v>
      </c>
      <c r="X34" s="8">
        <v>3.0</v>
      </c>
      <c r="Y34" s="8">
        <v>1.0</v>
      </c>
      <c r="Z34" s="36">
        <v>27.03690476190476</v>
      </c>
      <c r="AA34" s="37">
        <v>0.17039250915382317</v>
      </c>
    </row>
    <row r="35">
      <c r="F35" s="1">
        <f>G35-3</f>
        <v>1</v>
      </c>
      <c r="G35" s="1">
        <v>4.0</v>
      </c>
      <c r="H35" s="8" t="s">
        <v>235</v>
      </c>
      <c r="I35" s="8">
        <v>0.0</v>
      </c>
      <c r="J35" s="8">
        <v>2.0</v>
      </c>
      <c r="K35" s="8">
        <v>3.0</v>
      </c>
      <c r="L35" s="8">
        <v>3.0</v>
      </c>
      <c r="M35" s="36">
        <v>49.5908966033966</v>
      </c>
      <c r="N35" s="37">
        <v>0.07497102551802416</v>
      </c>
      <c r="T35" s="47">
        <f>U35-3</f>
        <v>0</v>
      </c>
      <c r="U35" s="8">
        <v>3.0</v>
      </c>
      <c r="V35" s="8" t="s">
        <v>234</v>
      </c>
      <c r="W35" s="8">
        <v>2.0</v>
      </c>
      <c r="X35" s="8">
        <v>4.0</v>
      </c>
      <c r="Y35" s="8">
        <v>4.0</v>
      </c>
      <c r="Z35" s="36">
        <v>26.235120435120436</v>
      </c>
      <c r="AA35" s="37">
        <v>0.16533948831271394</v>
      </c>
    </row>
    <row r="36">
      <c r="F36" s="1">
        <f>G36-4</f>
        <v>-1</v>
      </c>
      <c r="G36" s="1">
        <v>3.0</v>
      </c>
      <c r="H36" s="8" t="s">
        <v>228</v>
      </c>
      <c r="I36" s="8">
        <v>0.0</v>
      </c>
      <c r="J36" s="8">
        <v>3.0</v>
      </c>
      <c r="K36" s="8">
        <v>8.0</v>
      </c>
      <c r="L36" s="8">
        <v>1.0</v>
      </c>
      <c r="M36" s="36">
        <v>45.52597610722611</v>
      </c>
      <c r="N36" s="37">
        <v>0.06882571903799847</v>
      </c>
      <c r="T36" s="47">
        <f>U36-4</f>
        <v>1</v>
      </c>
      <c r="U36" s="8">
        <v>5.0</v>
      </c>
      <c r="V36" s="8" t="s">
        <v>238</v>
      </c>
      <c r="W36" s="8">
        <v>0.0</v>
      </c>
      <c r="X36" s="8">
        <v>1.0</v>
      </c>
      <c r="Y36" s="8">
        <v>6.0</v>
      </c>
      <c r="Z36" s="36">
        <v>8.626952214452215</v>
      </c>
      <c r="AA36" s="37">
        <v>0.0543689467087905</v>
      </c>
    </row>
    <row r="37">
      <c r="F37" s="1">
        <f>G37-5</f>
        <v>0</v>
      </c>
      <c r="G37" s="1">
        <v>5.0</v>
      </c>
      <c r="H37" s="8" t="s">
        <v>227</v>
      </c>
      <c r="I37" s="8">
        <v>1.0</v>
      </c>
      <c r="J37" s="8">
        <v>0.0</v>
      </c>
      <c r="K37" s="8">
        <v>2.0</v>
      </c>
      <c r="L37" s="8">
        <v>1.0</v>
      </c>
      <c r="M37" s="36">
        <v>41.677960927960925</v>
      </c>
      <c r="N37" s="37">
        <v>0.06300832786425883</v>
      </c>
      <c r="T37" s="47">
        <f>U37-5</f>
        <v>2</v>
      </c>
      <c r="U37" s="8">
        <v>7.0</v>
      </c>
      <c r="V37" s="8" t="s">
        <v>242</v>
      </c>
      <c r="W37" s="8">
        <v>0.0</v>
      </c>
      <c r="X37" s="8">
        <v>0.0</v>
      </c>
      <c r="Y37" s="8">
        <v>1.0</v>
      </c>
      <c r="Z37" s="36">
        <v>7.676190476190476</v>
      </c>
      <c r="AA37" s="37">
        <v>0.04837703751591087</v>
      </c>
    </row>
    <row r="38">
      <c r="F38" s="1">
        <f>G38-6</f>
        <v>0</v>
      </c>
      <c r="G38" s="1">
        <v>6.0</v>
      </c>
      <c r="H38" s="8" t="s">
        <v>239</v>
      </c>
      <c r="I38" s="8">
        <v>0.0</v>
      </c>
      <c r="J38" s="8">
        <v>0.0</v>
      </c>
      <c r="K38" s="8">
        <v>1.0</v>
      </c>
      <c r="L38" s="8">
        <v>1.0</v>
      </c>
      <c r="M38" s="36">
        <v>31.19227716727717</v>
      </c>
      <c r="N38" s="37">
        <v>0.04715617517818882</v>
      </c>
      <c r="T38" s="47">
        <f>U38-6</f>
        <v>-2</v>
      </c>
      <c r="U38" s="8">
        <v>4.0</v>
      </c>
      <c r="V38" s="8" t="s">
        <v>237</v>
      </c>
      <c r="W38" s="8">
        <v>0.0</v>
      </c>
      <c r="X38" s="8">
        <v>1.0</v>
      </c>
      <c r="Y38" s="8">
        <v>2.0</v>
      </c>
      <c r="Z38" s="36">
        <v>7.2023809523809526</v>
      </c>
      <c r="AA38" s="37">
        <v>0.0453909858826397</v>
      </c>
    </row>
    <row r="39">
      <c r="F39" s="1">
        <f>G39-7</f>
        <v>0</v>
      </c>
      <c r="G39" s="1">
        <v>7.0</v>
      </c>
      <c r="H39" s="8" t="s">
        <v>241</v>
      </c>
      <c r="I39" s="8">
        <v>0.0</v>
      </c>
      <c r="J39" s="8">
        <v>0.0</v>
      </c>
      <c r="K39" s="8">
        <v>0.0</v>
      </c>
      <c r="L39" s="8">
        <v>3.0</v>
      </c>
      <c r="M39" s="36">
        <v>15.394047619047619</v>
      </c>
      <c r="N39" s="37">
        <v>0.023272568473671245</v>
      </c>
      <c r="T39" s="47">
        <f>U39-7</f>
        <v>-1</v>
      </c>
      <c r="U39" s="8">
        <v>6.0</v>
      </c>
      <c r="V39" s="8" t="s">
        <v>231</v>
      </c>
      <c r="W39" s="8">
        <v>3.0</v>
      </c>
      <c r="X39" s="8">
        <v>1.0</v>
      </c>
      <c r="Y39" s="8">
        <v>1.0</v>
      </c>
      <c r="Z39" s="36">
        <v>4.442083442228566</v>
      </c>
      <c r="AA39" s="37">
        <v>0.027994985012428378</v>
      </c>
    </row>
    <row r="40">
      <c r="F40" s="1">
        <f>G40-8</f>
        <v>0</v>
      </c>
      <c r="G40" s="1">
        <v>8.0</v>
      </c>
      <c r="H40" s="8" t="s">
        <v>243</v>
      </c>
      <c r="I40" s="8">
        <v>0.0</v>
      </c>
      <c r="J40" s="8">
        <v>0.0</v>
      </c>
      <c r="K40" s="8">
        <v>0.0</v>
      </c>
      <c r="L40" s="8">
        <v>0.0</v>
      </c>
      <c r="M40" s="36">
        <v>9.836025086025085</v>
      </c>
      <c r="N40" s="37">
        <v>0.014870005146666476</v>
      </c>
      <c r="T40" s="47">
        <f>U40-8</f>
        <v>0</v>
      </c>
      <c r="U40" s="8">
        <v>8.0</v>
      </c>
      <c r="V40" s="8" t="s">
        <v>236</v>
      </c>
      <c r="W40" s="8">
        <v>0.0</v>
      </c>
      <c r="X40" s="8">
        <v>2.0</v>
      </c>
      <c r="Y40" s="8">
        <v>0.0</v>
      </c>
      <c r="Z40" s="36">
        <v>1.4086601307189541</v>
      </c>
      <c r="AA40" s="37">
        <v>0.008877685383437556</v>
      </c>
    </row>
    <row r="41">
      <c r="F41" s="1">
        <f>G41-9</f>
        <v>0</v>
      </c>
      <c r="G41" s="1">
        <v>9.0</v>
      </c>
      <c r="H41" s="8" t="s">
        <v>244</v>
      </c>
      <c r="I41" s="8">
        <v>0.0</v>
      </c>
      <c r="J41" s="8">
        <v>0.0</v>
      </c>
      <c r="K41" s="8">
        <v>0.0</v>
      </c>
      <c r="L41" s="8">
        <v>0.0</v>
      </c>
      <c r="M41" s="36">
        <v>6.882548007548007</v>
      </c>
      <c r="N41" s="37">
        <v>0.010404967799424028</v>
      </c>
      <c r="T41" s="47">
        <f>U41-9</f>
        <v>0</v>
      </c>
      <c r="U41" s="8">
        <v>9.0</v>
      </c>
      <c r="V41" s="8" t="s">
        <v>245</v>
      </c>
      <c r="W41" s="8">
        <v>0.0</v>
      </c>
      <c r="X41" s="8">
        <v>0.0</v>
      </c>
      <c r="Y41" s="8">
        <v>0.0</v>
      </c>
      <c r="Z41" s="36">
        <v>1.2527278277278278</v>
      </c>
      <c r="AA41" s="37">
        <v>0.00789496577855774</v>
      </c>
    </row>
    <row r="42">
      <c r="F42" s="1">
        <f>G42-10</f>
        <v>0</v>
      </c>
      <c r="G42" s="1">
        <v>10.0</v>
      </c>
      <c r="H42" s="8" t="s">
        <v>246</v>
      </c>
      <c r="I42" s="8">
        <v>0.0</v>
      </c>
      <c r="J42" s="8">
        <v>0.0</v>
      </c>
      <c r="K42" s="8">
        <v>0.0</v>
      </c>
      <c r="L42" s="8">
        <v>0.0</v>
      </c>
      <c r="M42" s="36">
        <v>4.059523809523809</v>
      </c>
      <c r="N42" s="37">
        <v>0.006137147822691125</v>
      </c>
      <c r="T42" s="47">
        <f>U42-10</f>
        <v>0</v>
      </c>
      <c r="U42" s="8">
        <v>10.0</v>
      </c>
      <c r="V42" s="8" t="s">
        <v>232</v>
      </c>
      <c r="W42" s="8">
        <v>0.0</v>
      </c>
      <c r="X42" s="8">
        <v>0.0</v>
      </c>
      <c r="Y42" s="8">
        <v>2.0</v>
      </c>
      <c r="Z42" s="36">
        <v>1.17016317016317</v>
      </c>
      <c r="AA42" s="37">
        <v>0.007374625181371826</v>
      </c>
    </row>
    <row r="43">
      <c r="F43" s="1">
        <f>G43-11</f>
        <v>0</v>
      </c>
      <c r="G43" s="1">
        <v>11.0</v>
      </c>
      <c r="H43" s="8" t="s">
        <v>247</v>
      </c>
      <c r="I43" s="8">
        <v>0.0</v>
      </c>
      <c r="J43" s="8">
        <v>0.0</v>
      </c>
      <c r="K43" s="8">
        <v>0.0</v>
      </c>
      <c r="L43" s="8">
        <v>0.0</v>
      </c>
      <c r="M43" s="36">
        <v>1.0974358974358973</v>
      </c>
      <c r="N43" s="37">
        <v>0.0016590927026196806</v>
      </c>
      <c r="T43" s="47">
        <f>U43-11</f>
        <v>0</v>
      </c>
      <c r="U43" s="8">
        <v>11.0</v>
      </c>
      <c r="V43" s="8" t="s">
        <v>205</v>
      </c>
      <c r="W43" s="8">
        <v>0.0</v>
      </c>
      <c r="X43" s="8">
        <v>0.0</v>
      </c>
      <c r="Y43" s="8">
        <v>1.0</v>
      </c>
      <c r="Z43" s="36">
        <v>0.7621431028551773</v>
      </c>
      <c r="AA43" s="37">
        <v>0.004803193145568673</v>
      </c>
    </row>
    <row r="44">
      <c r="F44" s="1">
        <f>G44-12</f>
        <v>0</v>
      </c>
      <c r="G44" s="1">
        <v>12.0</v>
      </c>
      <c r="H44" s="8" t="s">
        <v>248</v>
      </c>
      <c r="I44" s="8">
        <v>0.0</v>
      </c>
      <c r="J44" s="8">
        <v>0.0</v>
      </c>
      <c r="K44" s="8">
        <v>0.0</v>
      </c>
      <c r="L44" s="8">
        <v>0.0</v>
      </c>
      <c r="M44" s="36">
        <v>1.0469696969696969</v>
      </c>
      <c r="N44" s="37">
        <v>0.0015827984014053305</v>
      </c>
      <c r="T44" s="47">
        <f>U44-12</f>
        <v>1</v>
      </c>
      <c r="U44" s="8">
        <v>13.0</v>
      </c>
      <c r="V44" s="8" t="s">
        <v>240</v>
      </c>
      <c r="W44" s="8">
        <v>0.0</v>
      </c>
      <c r="X44" s="8">
        <v>1.0</v>
      </c>
      <c r="Y44" s="8">
        <v>0.0</v>
      </c>
      <c r="Z44" s="36">
        <v>0.5666666666666667</v>
      </c>
      <c r="AA44" s="37">
        <v>0.0035712577322539662</v>
      </c>
    </row>
    <row r="45">
      <c r="F45" s="1">
        <f>G45-13</f>
        <v>0</v>
      </c>
      <c r="G45" s="1">
        <v>13.0</v>
      </c>
      <c r="H45" s="8" t="s">
        <v>250</v>
      </c>
      <c r="I45" s="8">
        <v>0.0</v>
      </c>
      <c r="J45" s="8">
        <v>0.0</v>
      </c>
      <c r="K45" s="8">
        <v>0.0</v>
      </c>
      <c r="L45" s="8">
        <v>0.0</v>
      </c>
      <c r="M45" s="36">
        <v>1.0163170163170163</v>
      </c>
      <c r="N45" s="37">
        <v>0.0015364579828848362</v>
      </c>
      <c r="T45" s="47">
        <f>U45-13</f>
        <v>1</v>
      </c>
      <c r="U45" s="8">
        <v>14.0</v>
      </c>
      <c r="V45" s="8" t="s">
        <v>202</v>
      </c>
      <c r="W45" s="8">
        <v>0.0</v>
      </c>
      <c r="X45" s="8">
        <v>1.0</v>
      </c>
      <c r="Y45" s="8">
        <v>0.0</v>
      </c>
      <c r="Z45" s="36">
        <v>0.5354317165462676</v>
      </c>
      <c r="AA45" s="37">
        <v>0.0033744082196644804</v>
      </c>
    </row>
    <row r="46">
      <c r="F46" s="1">
        <f>G46-14</f>
        <v>0</v>
      </c>
      <c r="G46" s="1">
        <v>14.0</v>
      </c>
      <c r="H46" s="8" t="s">
        <v>251</v>
      </c>
      <c r="I46" s="8">
        <v>0.0</v>
      </c>
      <c r="J46" s="8">
        <v>0.0</v>
      </c>
      <c r="K46" s="8">
        <v>0.0</v>
      </c>
      <c r="L46" s="8">
        <v>0.0</v>
      </c>
      <c r="M46" s="36">
        <v>0.992929292929293</v>
      </c>
      <c r="N46" s="37">
        <v>0.0015011006546854222</v>
      </c>
      <c r="T46" s="47">
        <f>U46-14</f>
        <v>1</v>
      </c>
      <c r="U46" s="8">
        <v>15.0</v>
      </c>
      <c r="V46" s="8" t="s">
        <v>253</v>
      </c>
      <c r="W46" s="8">
        <v>0.0</v>
      </c>
      <c r="X46" s="8">
        <v>0.0</v>
      </c>
      <c r="Y46" s="8">
        <v>0.0</v>
      </c>
      <c r="Z46" s="36">
        <v>0.48168498168498164</v>
      </c>
      <c r="AA46" s="37">
        <v>0.0030356844976819424</v>
      </c>
    </row>
    <row r="47">
      <c r="F47" s="1">
        <f>G47-15</f>
        <v>0</v>
      </c>
      <c r="G47" s="1">
        <v>15.0</v>
      </c>
      <c r="H47" s="8" t="s">
        <v>252</v>
      </c>
      <c r="I47" s="8">
        <v>0.0</v>
      </c>
      <c r="J47" s="8">
        <v>0.0</v>
      </c>
      <c r="K47" s="8">
        <v>0.0</v>
      </c>
      <c r="L47" s="8">
        <v>0.0</v>
      </c>
      <c r="M47" s="36">
        <v>0.8333333333333333</v>
      </c>
      <c r="N47" s="37">
        <v>0.00125982506624158</v>
      </c>
      <c r="T47" s="47">
        <f>U47-15</f>
        <v>-3</v>
      </c>
      <c r="U47" s="8">
        <v>12.0</v>
      </c>
      <c r="V47" s="8" t="s">
        <v>249</v>
      </c>
      <c r="W47" s="8">
        <v>0.0</v>
      </c>
      <c r="X47" s="8">
        <v>0.0</v>
      </c>
      <c r="Y47" s="8">
        <v>0.0</v>
      </c>
      <c r="Z47" s="36">
        <v>0.4722222222222222</v>
      </c>
      <c r="AA47" s="37">
        <v>0.0029760481102116387</v>
      </c>
    </row>
    <row r="48">
      <c r="F48" s="1">
        <f>G48-16</f>
        <v>0</v>
      </c>
      <c r="G48" s="1">
        <v>16.0</v>
      </c>
      <c r="H48" s="8" t="s">
        <v>254</v>
      </c>
      <c r="I48" s="8">
        <v>0.0</v>
      </c>
      <c r="J48" s="8">
        <v>0.0</v>
      </c>
      <c r="K48" s="8">
        <v>0.0</v>
      </c>
      <c r="L48" s="8">
        <v>0.0</v>
      </c>
      <c r="M48" s="36">
        <v>0.7545454545454546</v>
      </c>
      <c r="N48" s="37">
        <v>0.0011407143327060126</v>
      </c>
      <c r="T48" s="47">
        <f>U48-16</f>
        <v>0</v>
      </c>
      <c r="U48" s="8">
        <v>16.0</v>
      </c>
      <c r="V48" s="8" t="s">
        <v>230</v>
      </c>
      <c r="W48" s="8">
        <v>0.0</v>
      </c>
      <c r="X48" s="8">
        <v>1.0</v>
      </c>
      <c r="Y48" s="8">
        <v>0.0</v>
      </c>
      <c r="Z48" s="36">
        <v>0.45263157894736844</v>
      </c>
      <c r="AA48" s="37">
        <v>0.0028525835756084313</v>
      </c>
    </row>
    <row r="49">
      <c r="F49" s="1">
        <f>G49-17</f>
        <v>0</v>
      </c>
      <c r="G49" s="1">
        <v>17.0</v>
      </c>
      <c r="H49" s="8" t="s">
        <v>255</v>
      </c>
      <c r="I49" s="8">
        <v>0.0</v>
      </c>
      <c r="J49" s="8">
        <v>0.0</v>
      </c>
      <c r="K49" s="8">
        <v>0.0</v>
      </c>
      <c r="L49" s="8">
        <v>0.0</v>
      </c>
      <c r="M49" s="36">
        <v>0.6703296703296704</v>
      </c>
      <c r="N49" s="37">
        <v>0.0010133977455921283</v>
      </c>
      <c r="T49" s="47">
        <f>U49-17</f>
        <v>1</v>
      </c>
      <c r="U49" s="8">
        <v>18.0</v>
      </c>
      <c r="V49" s="8" t="s">
        <v>258</v>
      </c>
      <c r="W49" s="8">
        <v>0.0</v>
      </c>
      <c r="X49" s="8">
        <v>0.0</v>
      </c>
      <c r="Y49" s="8">
        <v>0.0</v>
      </c>
      <c r="Z49" s="36">
        <v>0.21637426900584794</v>
      </c>
      <c r="AA49" s="37">
        <v>0.0013636381433787075</v>
      </c>
    </row>
    <row r="50">
      <c r="F50" s="1">
        <f>G50-18</f>
        <v>0</v>
      </c>
      <c r="G50" s="8">
        <v>18.0</v>
      </c>
      <c r="H50" s="8" t="s">
        <v>257</v>
      </c>
      <c r="I50" s="8">
        <v>0.0</v>
      </c>
      <c r="J50" s="8">
        <v>0.0</v>
      </c>
      <c r="K50" s="8">
        <v>0.0</v>
      </c>
      <c r="L50" s="8">
        <v>0.0</v>
      </c>
      <c r="M50" s="36">
        <v>0.14285714285714285</v>
      </c>
      <c r="N50" s="37">
        <v>2.1597001135569943E-4</v>
      </c>
      <c r="T50" s="51">
        <f>U50-18</f>
        <v>-1</v>
      </c>
      <c r="U50" s="8">
        <v>17.0</v>
      </c>
      <c r="V50" s="8" t="s">
        <v>256</v>
      </c>
      <c r="W50" s="8">
        <v>0.0</v>
      </c>
      <c r="X50" s="8">
        <v>0.0</v>
      </c>
      <c r="Y50" s="8">
        <v>0.0</v>
      </c>
      <c r="Z50" s="36">
        <v>0.2</v>
      </c>
      <c r="AA50" s="37">
        <v>0.0012604439055014</v>
      </c>
    </row>
    <row r="51">
      <c r="F51" s="1">
        <f>G51-19</f>
        <v>0</v>
      </c>
      <c r="G51" s="8">
        <v>19.0</v>
      </c>
      <c r="H51" s="8">
        <v>404.0</v>
      </c>
      <c r="I51" s="8">
        <v>0.0</v>
      </c>
      <c r="J51" s="8">
        <v>0.0</v>
      </c>
      <c r="K51" s="8">
        <v>0.0</v>
      </c>
      <c r="L51" s="8">
        <v>0.0</v>
      </c>
      <c r="M51" s="36">
        <v>0.08333333333333333</v>
      </c>
      <c r="N51" s="37">
        <v>1.25982506624158E-4</v>
      </c>
      <c r="T51" s="51">
        <f>U51-19</f>
        <v>0</v>
      </c>
      <c r="U51" s="8">
        <v>19.0</v>
      </c>
      <c r="V51" s="8" t="s">
        <v>259</v>
      </c>
      <c r="W51" s="8">
        <v>0.0</v>
      </c>
      <c r="X51" s="8">
        <v>0.0</v>
      </c>
      <c r="Y51" s="8">
        <v>0.0</v>
      </c>
      <c r="Z51" s="36">
        <v>0.058823529411764705</v>
      </c>
      <c r="AA51" s="37">
        <v>3.707187957357058E-4</v>
      </c>
    </row>
    <row r="52">
      <c r="F52" s="1">
        <f>G52-20</f>
        <v>-20</v>
      </c>
      <c r="G52" s="8"/>
      <c r="H52" s="8"/>
      <c r="I52" s="8"/>
      <c r="J52" s="8"/>
      <c r="K52" s="8"/>
      <c r="L52" s="8"/>
      <c r="M52" s="8"/>
      <c r="N52" s="8"/>
    </row>
    <row r="53">
      <c r="F53" s="1">
        <f>G53-21</f>
        <v>-21</v>
      </c>
      <c r="G53" s="8"/>
      <c r="H53" s="8"/>
      <c r="I53" s="8"/>
      <c r="J53" s="8"/>
      <c r="K53" s="8"/>
      <c r="L53" s="8"/>
      <c r="M53" s="8"/>
      <c r="N53" s="8"/>
    </row>
    <row r="54">
      <c r="F54" s="1">
        <f>G54-22</f>
        <v>-22</v>
      </c>
      <c r="G54" s="8"/>
      <c r="H54" s="8"/>
      <c r="I54" s="8"/>
      <c r="J54" s="8"/>
      <c r="K54" s="8"/>
      <c r="L54" s="8"/>
      <c r="M54" s="8"/>
      <c r="N54" s="8"/>
    </row>
  </sheetData>
  <mergeCells count="8">
    <mergeCell ref="A1:A3"/>
    <mergeCell ref="B1:E1"/>
    <mergeCell ref="G1:N1"/>
    <mergeCell ref="P1:P3"/>
    <mergeCell ref="Q1:S1"/>
    <mergeCell ref="U1:AA1"/>
    <mergeCell ref="B2:D2"/>
    <mergeCell ref="Q2:S2"/>
  </mergeCells>
  <conditionalFormatting sqref="F33:F54 T33:T51">
    <cfRule type="cellIs" dxfId="0" priority="1" operator="greaterThan">
      <formula>0</formula>
    </cfRule>
  </conditionalFormatting>
  <conditionalFormatting sqref="F33:F54 T33:T51">
    <cfRule type="cellIs" dxfId="1" priority="2" operator="less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5.63"/>
    <col customWidth="1" min="3" max="3" width="6.63"/>
    <col customWidth="1" min="4" max="5" width="6.88"/>
    <col customWidth="1" min="6" max="7" width="10.88"/>
    <col customWidth="1" min="8" max="8" width="8.63"/>
    <col customWidth="1" min="9" max="9" width="6.63"/>
    <col customWidth="1" min="10" max="10" width="6.88"/>
    <col customWidth="1" min="11" max="11" width="5.88"/>
    <col customWidth="1" min="12" max="13" width="10.88"/>
    <col customWidth="1" min="14" max="14" width="8.63"/>
    <col customWidth="1" min="15" max="15" width="6.88"/>
    <col customWidth="1" min="16" max="16" width="5.13"/>
    <col customWidth="1" min="17" max="17" width="5.88"/>
    <col customWidth="1" min="18" max="19" width="10.88"/>
    <col customWidth="1" min="20" max="20" width="9.13"/>
    <col customWidth="1" min="21" max="21" width="7.25"/>
    <col customWidth="1" min="22" max="22" width="5.13"/>
    <col customWidth="1" min="23" max="23" width="5.88"/>
    <col customWidth="1" min="24" max="26" width="10.88"/>
    <col customWidth="1" min="27" max="27" width="15.63"/>
    <col customWidth="1" min="28" max="28" width="6.63"/>
    <col customWidth="1" min="29" max="29" width="6.88"/>
    <col customWidth="1" min="30" max="31" width="10.88"/>
    <col customWidth="1" min="32" max="32" width="15.63"/>
    <col customWidth="1" min="33" max="33" width="6.63"/>
    <col customWidth="1" min="34" max="34" width="6.88"/>
    <col customWidth="1" min="35" max="35" width="10.88"/>
    <col customWidth="1" min="36" max="36" width="15.63"/>
    <col customWidth="1" min="37" max="37" width="10.88"/>
    <col customWidth="1" min="38" max="38" width="15.88"/>
    <col customWidth="1" min="39" max="39" width="10.88"/>
    <col customWidth="1" min="40" max="40" width="15.63"/>
    <col customWidth="1" min="41" max="41" width="6.63"/>
    <col customWidth="1" min="42" max="42" width="6.88"/>
    <col customWidth="1" min="43" max="43" width="10.88"/>
    <col customWidth="1" min="44" max="44" width="15.63"/>
    <col customWidth="1" min="45" max="45" width="6.63"/>
    <col customWidth="1" min="46" max="46" width="6.88"/>
    <col customWidth="1" min="47" max="47" width="10.88"/>
    <col customWidth="1" min="48" max="48" width="15.63"/>
    <col customWidth="1" min="49" max="49" width="10.88"/>
    <col customWidth="1" min="50" max="50" width="8.63"/>
    <col customWidth="1" min="51" max="51" width="10.88"/>
    <col customWidth="1" min="52" max="52" width="15.63"/>
    <col customWidth="1" min="53" max="53" width="6.63"/>
    <col customWidth="1" min="54" max="54" width="6.88"/>
    <col customWidth="1" min="55" max="55" width="10.88"/>
    <col customWidth="1" min="56" max="56" width="15.63"/>
    <col customWidth="1" min="57" max="57" width="6.63"/>
    <col customWidth="1" min="58" max="58" width="6.88"/>
    <col customWidth="1" min="59" max="59" width="10.88"/>
    <col customWidth="1" min="60" max="60" width="15.63"/>
    <col customWidth="1" min="61" max="61" width="10.88"/>
    <col customWidth="1" min="62" max="62" width="8.63"/>
    <col customWidth="1" min="63" max="63" width="10.88"/>
    <col customWidth="1" min="64" max="64" width="15.63"/>
    <col customWidth="1" min="65" max="65" width="6.63"/>
    <col customWidth="1" min="66" max="66" width="6.88"/>
    <col customWidth="1" min="67" max="67" width="10.88"/>
    <col customWidth="1" min="68" max="68" width="15.63"/>
    <col customWidth="1" min="69" max="69" width="6.63"/>
    <col customWidth="1" min="70" max="70" width="6.88"/>
    <col customWidth="1" min="72" max="72" width="15.63"/>
    <col customWidth="1" min="73" max="73" width="10.88"/>
    <col customWidth="1" min="74" max="74" width="8.63"/>
    <col customWidth="1" min="76" max="76" width="15.63"/>
    <col customWidth="1" min="77" max="77" width="6.63"/>
    <col customWidth="1" min="78" max="78" width="6.88"/>
    <col customWidth="1" min="79" max="79" width="10.88"/>
    <col customWidth="1" min="80" max="80" width="15.63"/>
    <col customWidth="1" min="81" max="81" width="6.63"/>
    <col customWidth="1" min="82" max="82" width="6.88"/>
    <col customWidth="1" min="83" max="83" width="10.88"/>
    <col customWidth="1" min="84" max="84" width="15.63"/>
    <col customWidth="1" min="85" max="85" width="10.88"/>
    <col customWidth="1" min="86" max="86" width="8.63"/>
    <col customWidth="1" min="87" max="87" width="10.88"/>
    <col customWidth="1" min="88" max="88" width="15.63"/>
    <col customWidth="1" min="89" max="89" width="6.63"/>
    <col customWidth="1" min="90" max="90" width="6.88"/>
    <col customWidth="1" min="92" max="92" width="15.63"/>
    <col customWidth="1" min="93" max="93" width="6.63"/>
    <col customWidth="1" min="94" max="94" width="6.88"/>
    <col customWidth="1" min="95" max="95" width="10.88"/>
    <col customWidth="1" min="96" max="96" width="15.63"/>
    <col customWidth="1" min="97" max="97" width="10.88"/>
    <col customWidth="1" min="98" max="98" width="14.88"/>
    <col customWidth="1" min="99" max="99" width="10.88"/>
    <col customWidth="1" min="100" max="100" width="15.63"/>
    <col customWidth="1" min="101" max="101" width="6.63"/>
    <col customWidth="1" min="102" max="102" width="6.88"/>
    <col customWidth="1" min="103" max="103" width="10.88"/>
    <col customWidth="1" min="104" max="104" width="15.63"/>
    <col customWidth="1" min="105" max="105" width="6.63"/>
    <col customWidth="1" min="106" max="106" width="6.88"/>
    <col customWidth="1" min="107" max="107" width="10.88"/>
    <col customWidth="1" min="116" max="116" width="8.88"/>
    <col customWidth="1" min="117" max="117" width="7.25"/>
    <col customWidth="1" min="118" max="118" width="5.13"/>
    <col customWidth="1" min="119" max="119" width="5.88"/>
    <col customWidth="1" min="120" max="120" width="5.63"/>
    <col customWidth="1" min="121" max="121" width="10.88"/>
    <col customWidth="1" min="122" max="122" width="8.63"/>
    <col customWidth="1" min="123" max="123" width="7.25"/>
    <col customWidth="1" min="124" max="124" width="5.13"/>
    <col customWidth="1" min="125" max="125" width="5.88"/>
    <col customWidth="1" min="126" max="126" width="5.63"/>
    <col customWidth="1" min="127" max="127" width="10.88"/>
    <col customWidth="1" min="128" max="128" width="8.63"/>
    <col customWidth="1" min="129" max="129" width="7.25"/>
    <col customWidth="1" min="130" max="130" width="5.13"/>
    <col customWidth="1" min="131" max="131" width="5.88"/>
    <col customWidth="1" min="132" max="132" width="5.63"/>
    <col customWidth="1" min="133" max="133" width="10.88"/>
  </cols>
  <sheetData>
    <row r="1">
      <c r="A1" s="52" t="s">
        <v>7</v>
      </c>
      <c r="B1" s="22" t="s">
        <v>225</v>
      </c>
      <c r="C1" s="23"/>
      <c r="D1" s="23"/>
      <c r="E1" s="23"/>
      <c r="F1" s="23"/>
      <c r="G1" s="24"/>
      <c r="H1" s="22" t="s">
        <v>227</v>
      </c>
      <c r="I1" s="23"/>
      <c r="J1" s="23"/>
      <c r="K1" s="23"/>
      <c r="L1" s="23"/>
      <c r="M1" s="24"/>
      <c r="N1" s="22" t="s">
        <v>228</v>
      </c>
      <c r="O1" s="23"/>
      <c r="P1" s="23"/>
      <c r="Q1" s="23"/>
      <c r="R1" s="23"/>
      <c r="S1" s="24"/>
      <c r="T1" s="22" t="s">
        <v>229</v>
      </c>
      <c r="U1" s="23"/>
      <c r="V1" s="23"/>
      <c r="W1" s="23"/>
      <c r="X1" s="23"/>
      <c r="Y1" s="24"/>
      <c r="Z1" s="22" t="s">
        <v>235</v>
      </c>
      <c r="AA1" s="23"/>
      <c r="AB1" s="23"/>
      <c r="AC1" s="23"/>
      <c r="AD1" s="23"/>
      <c r="AE1" s="24"/>
      <c r="AF1" s="22" t="s">
        <v>244</v>
      </c>
      <c r="AG1" s="23"/>
      <c r="AH1" s="23"/>
      <c r="AI1" s="23"/>
      <c r="AJ1" s="23"/>
      <c r="AK1" s="24"/>
      <c r="AL1" s="22" t="s">
        <v>254</v>
      </c>
      <c r="AM1" s="23"/>
      <c r="AN1" s="23"/>
      <c r="AO1" s="23"/>
      <c r="AP1" s="23"/>
      <c r="AQ1" s="24"/>
      <c r="AR1" s="22" t="s">
        <v>248</v>
      </c>
      <c r="AS1" s="23"/>
      <c r="AT1" s="23"/>
      <c r="AU1" s="23"/>
      <c r="AV1" s="23"/>
      <c r="AW1" s="24"/>
      <c r="AX1" s="22" t="s">
        <v>250</v>
      </c>
      <c r="AY1" s="23"/>
      <c r="AZ1" s="23"/>
      <c r="BA1" s="23"/>
      <c r="BB1" s="23"/>
      <c r="BC1" s="24"/>
      <c r="BD1" s="22" t="s">
        <v>243</v>
      </c>
      <c r="BE1" s="23"/>
      <c r="BF1" s="23"/>
      <c r="BG1" s="23"/>
      <c r="BH1" s="23"/>
      <c r="BI1" s="24"/>
      <c r="BJ1" s="22">
        <v>404.0</v>
      </c>
      <c r="BK1" s="23"/>
      <c r="BL1" s="23"/>
      <c r="BM1" s="23"/>
      <c r="BN1" s="23"/>
      <c r="BO1" s="24"/>
      <c r="BP1" s="22" t="s">
        <v>257</v>
      </c>
      <c r="BQ1" s="23"/>
      <c r="BR1" s="23"/>
      <c r="BS1" s="23"/>
      <c r="BT1" s="23"/>
      <c r="BU1" s="24"/>
      <c r="BV1" s="22" t="s">
        <v>239</v>
      </c>
      <c r="BW1" s="23"/>
      <c r="BX1" s="23"/>
      <c r="BY1" s="23"/>
      <c r="BZ1" s="23"/>
      <c r="CA1" s="24"/>
      <c r="CB1" s="22" t="s">
        <v>255</v>
      </c>
      <c r="CC1" s="23"/>
      <c r="CD1" s="23"/>
      <c r="CE1" s="23"/>
      <c r="CF1" s="23"/>
      <c r="CG1" s="24"/>
      <c r="CH1" s="22" t="s">
        <v>247</v>
      </c>
      <c r="CI1" s="23"/>
      <c r="CJ1" s="23"/>
      <c r="CK1" s="23"/>
      <c r="CL1" s="23"/>
      <c r="CM1" s="24"/>
      <c r="CN1" s="22" t="s">
        <v>251</v>
      </c>
      <c r="CO1" s="23"/>
      <c r="CP1" s="23"/>
      <c r="CQ1" s="23"/>
      <c r="CR1" s="23"/>
      <c r="CS1" s="24"/>
      <c r="CT1" s="22" t="s">
        <v>252</v>
      </c>
      <c r="CU1" s="23"/>
      <c r="CV1" s="23"/>
      <c r="CW1" s="23"/>
      <c r="CX1" s="23"/>
      <c r="CY1" s="24"/>
      <c r="CZ1" s="22" t="s">
        <v>241</v>
      </c>
      <c r="DA1" s="23"/>
      <c r="DB1" s="23"/>
      <c r="DC1" s="23"/>
      <c r="DD1" s="23"/>
      <c r="DE1" s="24"/>
      <c r="DF1" s="22" t="s">
        <v>261</v>
      </c>
      <c r="DG1" s="23"/>
      <c r="DH1" s="23"/>
      <c r="DI1" s="23"/>
      <c r="DJ1" s="23"/>
      <c r="DK1" s="24"/>
      <c r="DL1" s="22" t="s">
        <v>260</v>
      </c>
      <c r="DM1" s="23"/>
      <c r="DN1" s="23"/>
      <c r="DO1" s="23"/>
      <c r="DP1" s="23"/>
      <c r="DQ1" s="24"/>
      <c r="DR1" s="22" t="s">
        <v>262</v>
      </c>
      <c r="DS1" s="23"/>
      <c r="DT1" s="23"/>
      <c r="DU1" s="23"/>
      <c r="DV1" s="23"/>
      <c r="DW1" s="24"/>
      <c r="DX1" s="22" t="s">
        <v>246</v>
      </c>
      <c r="DY1" s="23"/>
      <c r="DZ1" s="23"/>
      <c r="EA1" s="23"/>
      <c r="EB1" s="23"/>
      <c r="EC1" s="24"/>
    </row>
    <row r="2">
      <c r="A2" s="35"/>
      <c r="B2" s="1" t="s">
        <v>264</v>
      </c>
      <c r="C2" s="1" t="s">
        <v>265</v>
      </c>
      <c r="D2" s="1" t="s">
        <v>149</v>
      </c>
      <c r="E2" s="1" t="s">
        <v>215</v>
      </c>
      <c r="F2" s="1" t="s">
        <v>266</v>
      </c>
      <c r="G2" s="1" t="s">
        <v>267</v>
      </c>
      <c r="H2" s="1" t="s">
        <v>264</v>
      </c>
      <c r="I2" s="1" t="s">
        <v>265</v>
      </c>
      <c r="J2" s="1" t="s">
        <v>149</v>
      </c>
      <c r="K2" s="1" t="s">
        <v>215</v>
      </c>
      <c r="L2" s="1" t="s">
        <v>266</v>
      </c>
      <c r="M2" s="1" t="s">
        <v>267</v>
      </c>
      <c r="N2" s="1" t="s">
        <v>264</v>
      </c>
      <c r="O2" s="1" t="s">
        <v>265</v>
      </c>
      <c r="P2" s="1" t="s">
        <v>149</v>
      </c>
      <c r="Q2" s="1" t="s">
        <v>215</v>
      </c>
      <c r="R2" s="1" t="s">
        <v>266</v>
      </c>
      <c r="S2" s="1" t="s">
        <v>267</v>
      </c>
      <c r="T2" s="1" t="s">
        <v>264</v>
      </c>
      <c r="U2" s="1" t="s">
        <v>265</v>
      </c>
      <c r="V2" s="1" t="s">
        <v>149</v>
      </c>
      <c r="W2" s="1" t="s">
        <v>215</v>
      </c>
      <c r="X2" s="1" t="s">
        <v>266</v>
      </c>
      <c r="Y2" s="1" t="s">
        <v>267</v>
      </c>
      <c r="Z2" s="1" t="s">
        <v>264</v>
      </c>
      <c r="AA2" s="1" t="s">
        <v>265</v>
      </c>
      <c r="AB2" s="1" t="s">
        <v>149</v>
      </c>
      <c r="AC2" s="1" t="s">
        <v>215</v>
      </c>
      <c r="AD2" s="1" t="s">
        <v>266</v>
      </c>
      <c r="AE2" s="1" t="s">
        <v>267</v>
      </c>
      <c r="AF2" s="1" t="s">
        <v>264</v>
      </c>
      <c r="AG2" s="1" t="s">
        <v>265</v>
      </c>
      <c r="AH2" s="1" t="s">
        <v>149</v>
      </c>
      <c r="AI2" s="1" t="s">
        <v>215</v>
      </c>
      <c r="AJ2" s="1" t="s">
        <v>266</v>
      </c>
      <c r="AK2" s="1" t="s">
        <v>267</v>
      </c>
      <c r="AL2" s="1" t="s">
        <v>264</v>
      </c>
      <c r="AM2" s="1" t="s">
        <v>265</v>
      </c>
      <c r="AN2" s="1" t="s">
        <v>149</v>
      </c>
      <c r="AO2" s="1" t="s">
        <v>215</v>
      </c>
      <c r="AP2" s="1" t="s">
        <v>266</v>
      </c>
      <c r="AQ2" s="1" t="s">
        <v>267</v>
      </c>
      <c r="AR2" s="1" t="s">
        <v>264</v>
      </c>
      <c r="AS2" s="1" t="s">
        <v>265</v>
      </c>
      <c r="AT2" s="1" t="s">
        <v>149</v>
      </c>
      <c r="AU2" s="1" t="s">
        <v>215</v>
      </c>
      <c r="AV2" s="1" t="s">
        <v>266</v>
      </c>
      <c r="AW2" s="1" t="s">
        <v>267</v>
      </c>
      <c r="AX2" s="1" t="s">
        <v>264</v>
      </c>
      <c r="AY2" s="1" t="s">
        <v>265</v>
      </c>
      <c r="AZ2" s="1" t="s">
        <v>149</v>
      </c>
      <c r="BA2" s="1" t="s">
        <v>215</v>
      </c>
      <c r="BB2" s="1" t="s">
        <v>266</v>
      </c>
      <c r="BC2" s="1" t="s">
        <v>267</v>
      </c>
      <c r="BD2" s="1" t="s">
        <v>264</v>
      </c>
      <c r="BE2" s="1" t="s">
        <v>265</v>
      </c>
      <c r="BF2" s="1" t="s">
        <v>149</v>
      </c>
      <c r="BG2" s="1" t="s">
        <v>215</v>
      </c>
      <c r="BH2" s="1" t="s">
        <v>266</v>
      </c>
      <c r="BI2" s="1" t="s">
        <v>267</v>
      </c>
      <c r="BJ2" s="1" t="s">
        <v>264</v>
      </c>
      <c r="BK2" s="1" t="s">
        <v>265</v>
      </c>
      <c r="BL2" s="1" t="s">
        <v>149</v>
      </c>
      <c r="BM2" s="1" t="s">
        <v>215</v>
      </c>
      <c r="BN2" s="1" t="s">
        <v>266</v>
      </c>
      <c r="BO2" s="1" t="s">
        <v>267</v>
      </c>
      <c r="BP2" s="1" t="s">
        <v>264</v>
      </c>
      <c r="BQ2" s="1" t="s">
        <v>265</v>
      </c>
      <c r="BR2" s="1" t="s">
        <v>149</v>
      </c>
      <c r="BS2" s="1" t="s">
        <v>215</v>
      </c>
      <c r="BT2" s="1" t="s">
        <v>266</v>
      </c>
      <c r="BU2" s="1" t="s">
        <v>267</v>
      </c>
      <c r="BV2" s="1" t="s">
        <v>264</v>
      </c>
      <c r="BW2" s="1" t="s">
        <v>265</v>
      </c>
      <c r="BX2" s="1" t="s">
        <v>149</v>
      </c>
      <c r="BY2" s="1" t="s">
        <v>215</v>
      </c>
      <c r="BZ2" s="1" t="s">
        <v>266</v>
      </c>
      <c r="CA2" s="1" t="s">
        <v>267</v>
      </c>
      <c r="CB2" s="1" t="s">
        <v>264</v>
      </c>
      <c r="CC2" s="1" t="s">
        <v>265</v>
      </c>
      <c r="CD2" s="1" t="s">
        <v>149</v>
      </c>
      <c r="CE2" s="1" t="s">
        <v>215</v>
      </c>
      <c r="CF2" s="1" t="s">
        <v>266</v>
      </c>
      <c r="CG2" s="1" t="s">
        <v>267</v>
      </c>
      <c r="CH2" s="1" t="s">
        <v>264</v>
      </c>
      <c r="CI2" s="1" t="s">
        <v>265</v>
      </c>
      <c r="CJ2" s="1" t="s">
        <v>149</v>
      </c>
      <c r="CK2" s="1" t="s">
        <v>215</v>
      </c>
      <c r="CL2" s="1" t="s">
        <v>266</v>
      </c>
      <c r="CM2" s="1" t="s">
        <v>267</v>
      </c>
      <c r="CN2" s="1" t="s">
        <v>264</v>
      </c>
      <c r="CO2" s="1" t="s">
        <v>265</v>
      </c>
      <c r="CP2" s="1" t="s">
        <v>149</v>
      </c>
      <c r="CQ2" s="1" t="s">
        <v>215</v>
      </c>
      <c r="CR2" s="1" t="s">
        <v>266</v>
      </c>
      <c r="CS2" s="1" t="s">
        <v>267</v>
      </c>
      <c r="CT2" s="1" t="s">
        <v>264</v>
      </c>
      <c r="CU2" s="1" t="s">
        <v>265</v>
      </c>
      <c r="CV2" s="1" t="s">
        <v>149</v>
      </c>
      <c r="CW2" s="1" t="s">
        <v>215</v>
      </c>
      <c r="CX2" s="1" t="s">
        <v>266</v>
      </c>
      <c r="CY2" s="1" t="s">
        <v>267</v>
      </c>
      <c r="CZ2" s="1" t="s">
        <v>264</v>
      </c>
      <c r="DA2" s="1" t="s">
        <v>265</v>
      </c>
      <c r="DB2" s="1" t="s">
        <v>149</v>
      </c>
      <c r="DC2" s="1" t="s">
        <v>215</v>
      </c>
      <c r="DD2" s="1" t="s">
        <v>266</v>
      </c>
      <c r="DE2" s="1" t="s">
        <v>267</v>
      </c>
      <c r="DF2" s="1" t="s">
        <v>264</v>
      </c>
      <c r="DG2" s="1" t="s">
        <v>265</v>
      </c>
      <c r="DH2" s="1" t="s">
        <v>149</v>
      </c>
      <c r="DI2" s="1" t="s">
        <v>215</v>
      </c>
      <c r="DJ2" s="1" t="s">
        <v>266</v>
      </c>
      <c r="DK2" s="1" t="s">
        <v>267</v>
      </c>
      <c r="DL2" s="1" t="s">
        <v>264</v>
      </c>
      <c r="DM2" s="1" t="s">
        <v>265</v>
      </c>
      <c r="DN2" s="1" t="s">
        <v>149</v>
      </c>
      <c r="DO2" s="1" t="s">
        <v>215</v>
      </c>
      <c r="DP2" s="1" t="s">
        <v>266</v>
      </c>
      <c r="DQ2" s="1" t="s">
        <v>267</v>
      </c>
      <c r="DR2" s="1" t="s">
        <v>264</v>
      </c>
      <c r="DS2" s="1" t="s">
        <v>265</v>
      </c>
      <c r="DT2" s="1" t="s">
        <v>149</v>
      </c>
      <c r="DU2" s="1" t="s">
        <v>215</v>
      </c>
      <c r="DV2" s="1" t="s">
        <v>266</v>
      </c>
      <c r="DW2" s="1" t="s">
        <v>267</v>
      </c>
      <c r="DX2" s="1" t="s">
        <v>264</v>
      </c>
      <c r="DY2" s="1" t="s">
        <v>265</v>
      </c>
      <c r="DZ2" s="1" t="s">
        <v>149</v>
      </c>
      <c r="EA2" s="1" t="s">
        <v>215</v>
      </c>
      <c r="EB2" s="1" t="s">
        <v>266</v>
      </c>
      <c r="EC2" s="1" t="s">
        <v>267</v>
      </c>
    </row>
    <row r="3">
      <c r="A3" s="1">
        <v>6.0</v>
      </c>
      <c r="B3" s="1"/>
      <c r="C3" s="1">
        <v>1.0</v>
      </c>
      <c r="D3" s="1"/>
      <c r="E3" s="1"/>
      <c r="F3" s="53">
        <v>0.0</v>
      </c>
      <c r="G3" s="36">
        <f>(B3*50+C3*25+D3*15+30*E3+F3)*(1/('Athlenet historique'!$T$30-$A3))</f>
        <v>1.666666667</v>
      </c>
      <c r="H3" s="1">
        <v>1.0</v>
      </c>
      <c r="I3" s="1"/>
      <c r="J3" s="1"/>
      <c r="K3" s="1"/>
      <c r="L3" s="53">
        <v>0.0</v>
      </c>
      <c r="M3" s="36">
        <f>(H3*50+I3*25+J3*15+30*K3+L3)*(1/('Athlenet historique'!$T$30-$A3))</f>
        <v>3.333333333</v>
      </c>
      <c r="N3" s="1"/>
      <c r="O3" s="1"/>
      <c r="P3" s="1">
        <v>1.0</v>
      </c>
      <c r="Q3" s="1"/>
      <c r="R3" s="36"/>
      <c r="S3" s="36">
        <f>(N3*50+O3*25+P3*15+30*Q3+R3)*(1/('Athlenet historique'!$T$30-$A3))</f>
        <v>1</v>
      </c>
      <c r="T3" s="1"/>
      <c r="U3" s="1"/>
      <c r="V3" s="1"/>
      <c r="W3" s="1">
        <v>1.0</v>
      </c>
      <c r="X3" s="53">
        <v>10.0</v>
      </c>
      <c r="Y3" s="36">
        <f>(T3*50+U3*25+V3*15+30*W3+X3)*(1/('Athlenet historique'!$T$30-$A3))</f>
        <v>2.666666667</v>
      </c>
      <c r="Z3" s="1"/>
      <c r="AA3" s="1"/>
      <c r="AB3" s="1"/>
      <c r="AC3" s="1"/>
      <c r="AD3" s="53">
        <v>7.0</v>
      </c>
      <c r="AE3" s="36">
        <f>(Z3*50+AA3*25+AB3*15+30*AC3+AD3)*(1/('Athlenet historique'!$T$30-$A3))</f>
        <v>0.4666666667</v>
      </c>
      <c r="AF3" s="1"/>
      <c r="AG3" s="1"/>
      <c r="AH3" s="1"/>
      <c r="AI3" s="1"/>
      <c r="AJ3" s="53">
        <v>5.0</v>
      </c>
      <c r="AK3" s="36">
        <f>(AF3*20+AG3*15+AH3*12+10*AI3+AJ3)*(1/('Athlenet historique'!$T$30-$A3))</f>
        <v>0.3333333333</v>
      </c>
      <c r="AL3" s="1"/>
      <c r="AM3" s="1"/>
      <c r="AN3" s="1"/>
      <c r="AO3" s="1"/>
      <c r="AP3" s="53"/>
      <c r="AQ3" s="36">
        <f>(AL3*20+AM3*15+AN3*12+10*AO3+AP3)*(1/('Athlenet historique'!$T$30-$A3))</f>
        <v>0</v>
      </c>
      <c r="AR3" s="1"/>
      <c r="AS3" s="1"/>
      <c r="AT3" s="1"/>
      <c r="AU3" s="1"/>
      <c r="AV3" s="53"/>
      <c r="AW3" s="36">
        <f>(AR3*20+AS3*15+AT3*12+10*AU3+AV3)*(1/('Athlenet historique'!$T$30-$A3))</f>
        <v>0</v>
      </c>
      <c r="AX3" s="1"/>
      <c r="AY3" s="1"/>
      <c r="AZ3" s="1"/>
      <c r="BA3" s="1"/>
      <c r="BB3" s="53"/>
      <c r="BC3" s="36">
        <f>(AX3*20+AY3*15+AZ3*12+10*BA3+BB3)*(1/('Athlenet historique'!$T$30-$A3))</f>
        <v>0</v>
      </c>
      <c r="BD3" s="1"/>
      <c r="BE3" s="1"/>
      <c r="BF3" s="1"/>
      <c r="BG3" s="1"/>
      <c r="BH3" s="53"/>
      <c r="BI3" s="36">
        <f>(BD3*20+BE3*15+BF3*12+10*BG3+BH3)*(1/('Athlenet historique'!$T$30-$A3))</f>
        <v>0</v>
      </c>
      <c r="BJ3" s="1"/>
      <c r="BK3" s="1"/>
      <c r="BL3" s="1"/>
      <c r="BM3" s="1"/>
      <c r="BN3" s="53"/>
      <c r="BO3" s="36">
        <f>(BJ3*20+BK3*15+BL3*12+10*BM3+BN3)*(1/('Athlenet historique'!$T$30-$A3))</f>
        <v>0</v>
      </c>
      <c r="BP3" s="1"/>
      <c r="BQ3" s="1"/>
      <c r="BR3" s="1"/>
      <c r="BS3" s="1"/>
      <c r="BT3" s="53"/>
      <c r="BU3" s="36">
        <f>(BP3*20+BQ3*15+BR3*12+10*BS3+BT3)*(1/('Athlenet historique'!$T$30-$A3))</f>
        <v>0</v>
      </c>
      <c r="BV3" s="1"/>
      <c r="BW3" s="1"/>
      <c r="BX3" s="1"/>
      <c r="BY3" s="1"/>
      <c r="BZ3" s="53"/>
      <c r="CA3" s="36">
        <f>(BV3*20+BW3*15+BX3*12+10*BY3+BZ3)*(1/('Athlenet historique'!$T$30-$A3))</f>
        <v>0</v>
      </c>
      <c r="CB3" s="1"/>
      <c r="CC3" s="1"/>
      <c r="CD3" s="1"/>
      <c r="CE3" s="1"/>
      <c r="CF3" s="53"/>
      <c r="CG3" s="36">
        <f>(CB3*20+CC3*15+CD3*12+10*CE3+CF3)*(1/('Athlenet historique'!$T$30-$A3))</f>
        <v>0</v>
      </c>
      <c r="CH3" s="1"/>
      <c r="CI3" s="1"/>
      <c r="CJ3" s="1"/>
      <c r="CK3" s="1"/>
      <c r="CL3" s="53"/>
      <c r="CM3" s="36">
        <f>(CH3*20+CI3*15+CJ3*12+10*CK3+CL3)*(1/('Athlenet historique'!$T$30-$A3))</f>
        <v>0</v>
      </c>
      <c r="CN3" s="1"/>
      <c r="CO3" s="1"/>
      <c r="CP3" s="1"/>
      <c r="CQ3" s="1"/>
      <c r="CR3" s="53"/>
      <c r="CS3" s="36">
        <f>(CN3*20+CO3*15+CP3*12+10*CQ3+CR3)*(1/('Athlenet historique'!$T$30-$A3))</f>
        <v>0</v>
      </c>
      <c r="CT3" s="1"/>
      <c r="CU3" s="1"/>
      <c r="CV3" s="1"/>
      <c r="CW3" s="1"/>
      <c r="CX3" s="53"/>
      <c r="CY3" s="36">
        <f>(CT3*20+CU3*15+CV3*12+10*CW3+CX3)*(1/('Athlenet historique'!$T$30-$A3))</f>
        <v>0</v>
      </c>
      <c r="CZ3" s="1"/>
      <c r="DA3" s="1"/>
      <c r="DB3" s="1"/>
      <c r="DC3" s="1"/>
      <c r="DD3" s="53"/>
      <c r="DE3" s="36">
        <f>(CZ3*20+DA3*15+DB3*12+10*DC3+DD3)*(1/('Athlenet historique'!$T$30-$A3))</f>
        <v>0</v>
      </c>
      <c r="DF3" s="1"/>
      <c r="DG3" s="1"/>
      <c r="DH3" s="1"/>
      <c r="DI3" s="1"/>
      <c r="DJ3" s="53"/>
      <c r="DK3" s="36">
        <f>(DF3*20+DG3*15+DH3*12+10*DI3+DJ3)*(1/('Athlenet historique'!$T$30-$A3))</f>
        <v>0</v>
      </c>
      <c r="DL3" s="1"/>
      <c r="DM3" s="1"/>
      <c r="DN3" s="1"/>
      <c r="DO3" s="1"/>
      <c r="DP3" s="53"/>
      <c r="DQ3" s="36">
        <f>(DL3*20+DM3*15+DN3*12+10*DO3+DP3)*(1/('Athlenet historique'!$T$30-$A3))</f>
        <v>0</v>
      </c>
      <c r="DR3" s="1"/>
      <c r="DS3" s="1"/>
      <c r="DT3" s="1"/>
      <c r="DU3" s="1"/>
      <c r="DV3" s="53"/>
      <c r="DW3" s="36">
        <f>(DR3*20+DS3*15+DT3*12+10*DU3+DV3)*(1/('Athlenet historique'!$T$30-$A3))</f>
        <v>0</v>
      </c>
      <c r="DX3" s="1"/>
      <c r="DY3" s="1"/>
      <c r="DZ3" s="1"/>
      <c r="EA3" s="1"/>
      <c r="EB3" s="53"/>
      <c r="EC3" s="36">
        <f>(DX3*20+DY3*15+DZ3*12+10*EA3+EB3)*(1/('Athlenet historique'!$T$30-$A3))</f>
        <v>0</v>
      </c>
    </row>
    <row r="4">
      <c r="A4" s="1">
        <v>7.0</v>
      </c>
      <c r="B4" s="1">
        <v>1.0</v>
      </c>
      <c r="C4" s="1"/>
      <c r="D4" s="1"/>
      <c r="E4" s="1">
        <v>1.0</v>
      </c>
      <c r="F4" s="53">
        <v>0.0</v>
      </c>
      <c r="G4" s="36">
        <f>((B4*50*if(B3=1,2,1)*if(C3=1,1.5,1)*if(D3=1,1.25,1)+C4*25*if(C3=1,1.5,1)*if(B3=1,1.5,1)*if(D3=1,1.15,1)+D4*15*if(B3=1,1.25,1)*if(C3=1,1.15,1))*if(D3=1,1.05,1)+E4*30*if(E3=1,1.75,1)+F4)*(1/('Athlenet historique'!$T$30-$A4))</f>
        <v>7.5</v>
      </c>
      <c r="H4" s="1"/>
      <c r="I4" s="1"/>
      <c r="J4" s="1">
        <v>1.0</v>
      </c>
      <c r="K4" s="1"/>
      <c r="L4" s="53">
        <v>0.0</v>
      </c>
      <c r="M4" s="36">
        <f>((H4*50*if(H3=1,2,1)*if(I3=1,1.5,1)*if(J3=1,1.25,1)+I4*25*if(I3=1,1.5,1)*if(H3=1,1.5,1)*if(J3=1,1.15,1)+J4*15*if(H3=1,1.25,1)*if(I3=1,1.15,1))*if(J3=1,1.05,1)+K4*30*if(K3=1,1.75,1)+L4)*(1/('Athlenet historique'!$T$30-$A4))</f>
        <v>1.339285714</v>
      </c>
      <c r="N4" s="1"/>
      <c r="O4" s="1">
        <v>1.0</v>
      </c>
      <c r="P4" s="1"/>
      <c r="Q4" s="1"/>
      <c r="R4" s="36"/>
      <c r="S4" s="36">
        <f>((N4*50*if(N3=1,2,1)*if(O3=1,1.5,1)*if(P3=1,1.25,1)+O4*25*if(O3=1,1.5,1)*if(N3=1,1.5,1)*if(P3=1,1.15,1)+P4*15*if(N3=1,1.25,1)*if(O3=1,1.15,1))*if(P3=1,1.05,1)+Q4*30*if(Q3=1,1.75,1)+R4)*(1/('Athlenet historique'!$T$30-$A4))</f>
        <v>2.15625</v>
      </c>
      <c r="T4" s="1"/>
      <c r="U4" s="1"/>
      <c r="V4" s="1"/>
      <c r="W4" s="1"/>
      <c r="X4" s="53">
        <v>10.0</v>
      </c>
      <c r="Y4" s="36">
        <f>((T4*50*if(T3=1,2,1)*if(U3=1,1.5,1)*if(V3=1,1.25,1)+U4*25*if(U3=1,1.5,1)*if(T3=1,1.5,1)*if(V3=1,1.15,1)+V4*15*if(T3=1,1.25,1)*if(U3=1,1.15,1))*if(V3=1,1.05,1)+W4*30*if(W3=1,1.75,1)+X4)*(1/('Athlenet historique'!$T$30-$A4))</f>
        <v>0.7142857143</v>
      </c>
      <c r="Z4" s="1"/>
      <c r="AA4" s="1"/>
      <c r="AB4" s="1"/>
      <c r="AC4" s="1"/>
      <c r="AD4" s="53">
        <v>7.0</v>
      </c>
      <c r="AE4" s="36">
        <f>((Z4*50*if(Z3=1,2,1)*if(AA3=1,1.5,1)*if(AB3=1,1.25,1)+AA4*25*if(AA3=1,1.5,1)*if(Z3=1,1.5,1)*if(AB3=1,1.15,1)+AB4*15*if(Z3=1,1.25,1)*if(AA3=1,1.15,1))*if(AB3=1,1.05,1)+AC4*30*if(AC3=1,1.75,1)+AD4)*(1/('Athlenet historique'!$T$30-$A4))</f>
        <v>0.5</v>
      </c>
      <c r="AF4" s="1"/>
      <c r="AG4" s="1"/>
      <c r="AH4" s="1"/>
      <c r="AI4" s="1"/>
      <c r="AJ4" s="53">
        <v>5.0</v>
      </c>
      <c r="AK4" s="36">
        <f>((AF4*20*if(AF3=1,2,1)*if(AG3=1,1.5,1)*if(AH3=1,1.25,1)+AG4*15*if(AG3=1,1.5,1)*if(AF3=1,1.5,1)*if(AH3=1,1.15,1)+AH4*12*if(AF3=1,1.25,1)*if(AG3=1,1.15,1))*if(AH3=1,1.05,1)+AI4*10*if(AI3=1,1.75,1)+AJ4)*(1/('Athlenet historique'!$T$30-$A4))</f>
        <v>0.3571428571</v>
      </c>
      <c r="AL4" s="1"/>
      <c r="AM4" s="1"/>
      <c r="AN4" s="1"/>
      <c r="AO4" s="1"/>
      <c r="AP4" s="53"/>
      <c r="AQ4" s="36">
        <f>((AL4*20*if(AL3=1,2,1)*if(AM3=1,1.5,1)*if(AN3=1,1.25,1)+AM4*15*if(AM3=1,1.5,1)*if(AL3=1,1.5,1)*if(AN3=1,1.15,1)+AN4*12*if(AL3=1,1.25,1)*if(AM3=1,1.15,1))*if(AN3=1,1.05,1)+AO4*10*if(AO3=1,1.75,1)+AP4)*(1/('Athlenet historique'!$T$30-$A4))</f>
        <v>0</v>
      </c>
      <c r="AR4" s="1"/>
      <c r="AS4" s="1"/>
      <c r="AT4" s="1"/>
      <c r="AU4" s="1"/>
      <c r="AV4" s="53"/>
      <c r="AW4" s="36">
        <f>((AR4*20*if(AR3=1,2,1)*if(AS3=1,1.5,1)*if(AT3=1,1.25,1)+AS4*15*if(AS3=1,1.5,1)*if(AR3=1,1.5,1)*if(AT3=1,1.15,1)+AT4*12*if(AR3=1,1.25,1)*if(AS3=1,1.15,1))*if(AT3=1,1.05,1)+AU4*10*if(AU3=1,1.75,1)+AV4)*(1/('Athlenet historique'!$T$30-$A4))</f>
        <v>0</v>
      </c>
      <c r="AX4" s="1"/>
      <c r="AY4" s="1"/>
      <c r="AZ4" s="1"/>
      <c r="BA4" s="1"/>
      <c r="BB4" s="53"/>
      <c r="BC4" s="36">
        <f>((AX4*20*if(AX3=1,2,1)*if(AY3=1,1.5,1)*if(AZ3=1,1.25,1)+AY4*15*if(AY3=1,1.5,1)*if(AX3=1,1.5,1)*if(AZ3=1,1.15,1)+AZ4*12*if(AX3=1,1.25,1)*if(AY3=1,1.15,1))*if(AZ3=1,1.05,1)+BA4*10*if(BA3=1,1.75,1)+BB4)*(1/('Athlenet historique'!$T$30-$A4))</f>
        <v>0</v>
      </c>
      <c r="BD4" s="1"/>
      <c r="BE4" s="1"/>
      <c r="BF4" s="1"/>
      <c r="BG4" s="1"/>
      <c r="BH4" s="53">
        <v>3.0</v>
      </c>
      <c r="BI4" s="36">
        <f>((BD4*20*if(BD3=1,2,1)*if(BE3=1,1.5,1)*if(BF3=1,1.25,1)+BE4*15*if(BE3=1,1.5,1)*if(BD3=1,1.5,1)*if(BF3=1,1.15,1)+BF4*12*if(BD3=1,1.25,1)*if(BE3=1,1.15,1))*if(BF3=1,1.05,1)+BG4*10*if(BG3=1,1.75,1)+BH4)*(1/('Athlenet historique'!$T$30-$A4))</f>
        <v>0.2142857143</v>
      </c>
      <c r="BJ4" s="1"/>
      <c r="BK4" s="1"/>
      <c r="BL4" s="1"/>
      <c r="BM4" s="1"/>
      <c r="BN4" s="53"/>
      <c r="BO4" s="36">
        <f>((BJ4*20*if(BJ3=1,2,1)*if(BK3=1,1.5,1)*if(BL3=1,1.25,1)+BK4*15*if(BK3=1,1.5,1)*if(BJ3=1,1.5,1)*if(BL3=1,1.15,1)+BL4*12*if(BJ3=1,1.25,1)*if(BK3=1,1.15,1))*if(BL3=1,1.05,1)+BM4*10*if(BM3=1,1.75,1)+BN4)*(1/('Athlenet historique'!$T$30-$A4))</f>
        <v>0</v>
      </c>
      <c r="BP4" s="1"/>
      <c r="BQ4" s="1"/>
      <c r="BR4" s="1"/>
      <c r="BS4" s="1"/>
      <c r="BT4" s="53">
        <v>2.0</v>
      </c>
      <c r="BU4" s="36">
        <f>((BP4*20*if(BP3=1,2,1)*if(BQ3=1,1.5,1)*if(BR3=1,1.25,1)+BQ4*15*if(BQ3=1,1.5,1)*if(BP3=1,1.5,1)*if(BR3=1,1.15,1)+BR4*12*if(BP3=1,1.25,1)*if(BQ3=1,1.15,1))*if(BR3=1,1.05,1)+BS4*10*if(BS3=1,1.75,1)+BT4)*(1/('Athlenet historique'!$T$30-$A4))</f>
        <v>0.1428571429</v>
      </c>
      <c r="BV4" s="1"/>
      <c r="BW4" s="1"/>
      <c r="BX4" s="1"/>
      <c r="BY4" s="1"/>
      <c r="BZ4" s="53"/>
      <c r="CA4" s="36">
        <f>((BV4*20*if(BV3=1,2,1)*if(BW3=1,1.5,1)*if(BX3=1,1.25,1)+BW4*15*if(BW3=1,1.5,1)*if(BV3=1,1.5,1)*if(BX3=1,1.15,1)+BX4*12*if(BV3=1,1.25,1)*if(BW3=1,1.15,1))*if(BX3=1,1.05,1)+BY4*10*if(BY3=1,1.75,1)+BZ4)*(1/('Athlenet historique'!$T$30-$A4))</f>
        <v>0</v>
      </c>
      <c r="CB4" s="1"/>
      <c r="CC4" s="1"/>
      <c r="CD4" s="1"/>
      <c r="CE4" s="1"/>
      <c r="CF4" s="53">
        <v>4.0</v>
      </c>
      <c r="CG4" s="36">
        <f>((CB4*20*if(CB3=1,2,1)*if(CC3=1,1.5,1)*if(CD3=1,1.25,1)+CC4*15*if(CC3=1,1.5,1)*if(CB3=1,1.5,1)*if(CD3=1,1.15,1)+CD4*12*if(CB3=1,1.25,1)*if(CC3=1,1.15,1))*if(CD3=1,1.05,1)+CE4*10*if(CE3=1,1.75,1)+CF4)*(1/('Athlenet historique'!$T$30-$A4))</f>
        <v>0.2857142857</v>
      </c>
      <c r="CH4" s="1"/>
      <c r="CI4" s="1"/>
      <c r="CJ4" s="1"/>
      <c r="CK4" s="1"/>
      <c r="CL4" s="53"/>
      <c r="CM4" s="36">
        <f>((CH4*20*if(CH3=1,2,1)*if(CI3=1,1.5,1)*if(CJ3=1,1.25,1)+CI4*15*if(CI3=1,1.5,1)*if(CH3=1,1.5,1)*if(CJ3=1,1.15,1)+CJ4*12*if(CH3=1,1.25,1)*if(CI3=1,1.15,1))*if(CJ3=1,1.05,1)+CK4*10*if(CK3=1,1.75,1)+CL4)*(1/('Athlenet historique'!$T$30-$A4))</f>
        <v>0</v>
      </c>
      <c r="CN4" s="1"/>
      <c r="CO4" s="1"/>
      <c r="CP4" s="1"/>
      <c r="CQ4" s="1"/>
      <c r="CR4" s="53"/>
      <c r="CS4" s="36">
        <f>((CN4*20*if(CN3=1,2,1)*if(CO3=1,1.5,1)*if(CP3=1,1.25,1)+CO4*15*if(CO3=1,1.5,1)*if(CN3=1,1.5,1)*if(CP3=1,1.15,1)+CP4*12*if(CN3=1,1.25,1)*if(CO3=1,1.15,1))*if(CP3=1,1.05,1)+CQ4*10*if(CQ3=1,1.75,1)+CR4)*(1/('Athlenet historique'!$T$30-$A4))</f>
        <v>0</v>
      </c>
      <c r="CT4" s="1"/>
      <c r="CU4" s="1"/>
      <c r="CV4" s="1"/>
      <c r="CW4" s="1"/>
      <c r="CX4" s="53"/>
      <c r="CY4" s="36">
        <f>((CT4*20*if(CT3=1,2,1)*if(CU3=1,1.5,1)*if(CV3=1,1.25,1)+CU4*15*if(CU3=1,1.5,1)*if(CT3=1,1.5,1)*if(CV3=1,1.15,1)+CV4*12*if(CT3=1,1.25,1)*if(CU3=1,1.15,1))*if(CV3=1,1.05,1)+CW4*10*if(CW3=1,1.75,1)+CX4)*(1/('Athlenet historique'!$T$30-$A4))</f>
        <v>0</v>
      </c>
      <c r="CZ4" s="1"/>
      <c r="DA4" s="1"/>
      <c r="DB4" s="1"/>
      <c r="DC4" s="1"/>
      <c r="DD4" s="53"/>
      <c r="DE4" s="36">
        <f>((CZ4*20*if(CZ3=1,2,1)*if(DA3=1,1.5,1)*if(DB3=1,1.25,1)+DA4*15*if(DA3=1,1.5,1)*if(CZ3=1,1.5,1)*if(DB3=1,1.15,1)+DB4*12*if(CZ3=1,1.25,1)*if(DA3=1,1.15,1))*if(DB3=1,1.05,1)+DC4*10*if(DC3=1,1.75,1)+DD4)*(1/('Athlenet historique'!$T$30-$A4))</f>
        <v>0</v>
      </c>
      <c r="DF4" s="1"/>
      <c r="DG4" s="1"/>
      <c r="DH4" s="1"/>
      <c r="DI4" s="1"/>
      <c r="DJ4" s="53"/>
      <c r="DK4" s="36">
        <f>((DF4*20*if(DF3=1,2,1)*if(DG3=1,1.5,1)*if(DH3=1,1.25,1)+DG4*15*if(DG3=1,1.5,1)*if(DF3=1,1.5,1)*if(DH3=1,1.15,1)+DH4*12*if(DF3=1,1.25,1)*if(DG3=1,1.15,1))*if(DH3=1,1.05,1)+DI4*10*if(DI3=1,1.75,1)+DJ4)*(1/('Athlenet historique'!$T$30-$A4))</f>
        <v>0</v>
      </c>
      <c r="DL4" s="1"/>
      <c r="DM4" s="1"/>
      <c r="DN4" s="1"/>
      <c r="DO4" s="1"/>
      <c r="DP4" s="53"/>
      <c r="DQ4" s="36">
        <f>((DL4*20*if(DL3=1,2,1)*if(DM3=1,1.5,1)*if(DN3=1,1.25,1)+DM4*15*if(DM3=1,1.5,1)*if(DL3=1,1.5,1)*if(DN3=1,1.15,1)+DN4*12*if(DL3=1,1.25,1)*if(DM3=1,1.15,1))*if(DN3=1,1.05,1)+DO4*10*if(DO3=1,1.75,1)+DP4)*(1/('Athlenet historique'!$T$30-$A4))</f>
        <v>0</v>
      </c>
      <c r="DR4" s="1"/>
      <c r="DS4" s="1"/>
      <c r="DT4" s="1"/>
      <c r="DU4" s="1"/>
      <c r="DV4" s="53"/>
      <c r="DW4" s="36">
        <f>((DR4*20*if(DR3=1,2,1)*if(DS3=1,1.5,1)*if(DT3=1,1.25,1)+DS4*15*if(DS3=1,1.5,1)*if(DR3=1,1.5,1)*if(DT3=1,1.15,1)+DT4*12*if(DR3=1,1.25,1)*if(DS3=1,1.15,1))*if(DT3=1,1.05,1)+DU4*10*if(DU3=1,1.75,1)+DV4)*(1/('Athlenet historique'!$T$30-$A4))</f>
        <v>0</v>
      </c>
      <c r="DX4" s="1"/>
      <c r="DY4" s="1"/>
      <c r="DZ4" s="1"/>
      <c r="EA4" s="1"/>
      <c r="EB4" s="53"/>
      <c r="EC4" s="36">
        <f>((DX4*20*if(DX3=1,2,1)*if(DY3=1,1.5,1)*if(DZ3=1,1.25,1)+DY4*15*if(DY3=1,1.5,1)*if(DX3=1,1.5,1)*if(DZ3=1,1.15,1)+DZ4*12*if(DX3=1,1.25,1)*if(DY3=1,1.15,1))*if(DZ3=1,1.05,1)+EA4*10*if(EA3=1,1.75,1)+EB4)*(1/('Athlenet historique'!$T$30-$A4))</f>
        <v>0</v>
      </c>
    </row>
    <row r="5">
      <c r="A5" s="1">
        <v>8.0</v>
      </c>
      <c r="B5" s="1">
        <v>1.0</v>
      </c>
      <c r="C5" s="1"/>
      <c r="D5" s="1"/>
      <c r="E5" s="1"/>
      <c r="F5" s="53">
        <v>0.0</v>
      </c>
      <c r="G5" s="36">
        <f>((B5*50*if(B4=1,2,1)*if(C4=1,1.5,1)*if(D4=1,1.25,1)+C5*25*if(C4=1,1.5,1)*if(B4=1,1.5,1)*if(D4=1,1.15,1)+D5*15*if(B4=1,1.25,1)*if(C4=1,1.15,1))*if(D4=1,1.05,1)+E5*30*if(E4=1,1.75,1)+F5)*(1/('Athlenet historique'!$T$30-$A5))</f>
        <v>7.692307692</v>
      </c>
      <c r="H5" s="1"/>
      <c r="I5" s="1"/>
      <c r="J5" s="1"/>
      <c r="K5" s="1"/>
      <c r="L5" s="53">
        <v>10.0</v>
      </c>
      <c r="M5" s="36">
        <f>((H5*50*if(H4=1,2,1)*if(I4=1,1.5,1)*if(J4=1,1.25,1)+I5*25*if(I4=1,1.5,1)*if(H4=1,1.5,1)*if(J4=1,1.15,1)+J5*15*if(H4=1,1.25,1)*if(I4=1,1.15,1))*if(J4=1,1.05,1)+K5*30*if(K4=1,1.75,1)+L5)*(1/('Athlenet historique'!$T$30-$A5))</f>
        <v>0.7692307692</v>
      </c>
      <c r="N5" s="1"/>
      <c r="O5" s="1"/>
      <c r="P5" s="1">
        <v>1.0</v>
      </c>
      <c r="Q5" s="1"/>
      <c r="R5" s="36"/>
      <c r="S5" s="36">
        <f>((N5*50*if(N4=1,2,1)*if(O4=1,1.5,1)*if(P4=1,1.25,1)+O5*25*if(O4=1,1.5,1)*if(N4=1,1.5,1)*if(P4=1,1.15,1)+P5*15*if(N4=1,1.25,1)*if(O4=1,1.15,1))*if(P4=1,1.05,1)+Q5*30*if(Q4=1,1.75,1)+R5)*(1/('Athlenet historique'!$T$30-$A5))</f>
        <v>1.326923077</v>
      </c>
      <c r="T5" s="1"/>
      <c r="U5" s="1">
        <v>1.0</v>
      </c>
      <c r="V5" s="1"/>
      <c r="W5" s="1">
        <v>1.0</v>
      </c>
      <c r="X5" s="36"/>
      <c r="Y5" s="36">
        <f>((T5*50*if(T4=1,2,1)*if(U4=1,1.5,1)*if(V4=1,1.25,1)+U5*25*if(U4=1,1.5,1)*if(T4=1,1.5,1)*if(V4=1,1.15,1)+V5*15*if(T4=1,1.25,1)*if(U4=1,1.15,1))*if(V4=1,1.05,1)+W5*30*if(W4=1,1.75,1)+X5)*(1/('Athlenet historique'!$T$30-$A5))</f>
        <v>4.230769231</v>
      </c>
      <c r="Z5" s="1"/>
      <c r="AA5" s="1"/>
      <c r="AB5" s="1"/>
      <c r="AC5" s="1"/>
      <c r="AD5" s="53">
        <v>7.0</v>
      </c>
      <c r="AE5" s="36">
        <f>((Z5*50*if(Z4=1,2,1)*if(AA4=1,1.5,1)*if(AB4=1,1.25,1)+AA5*25*if(AA4=1,1.5,1)*if(Z4=1,1.5,1)*if(AB4=1,1.15,1)+AB5*15*if(Z4=1,1.25,1)*if(AA4=1,1.15,1))*if(AB4=1,1.05,1)+AC5*30*if(AC4=1,1.75,1)+AD5)*(1/('Athlenet historique'!$T$30-$A5))</f>
        <v>0.5384615385</v>
      </c>
      <c r="AF5" s="1"/>
      <c r="AG5" s="1"/>
      <c r="AH5" s="1"/>
      <c r="AI5" s="1"/>
      <c r="AJ5" s="53">
        <v>4.0</v>
      </c>
      <c r="AK5" s="36">
        <f>((AF5*20*if(AF4=1,2,1)*if(AG4=1,1.5,1)*if(AH4=1,1.25,1)+AG5*15*if(AG4=1,1.5,1)*if(AF4=1,1.5,1)*if(AH4=1,1.15,1)+AH5*12*if(AF4=1,1.25,1)*if(AG4=1,1.15,1))*if(AH4=1,1.05,1)+AI5*10*if(AI4=1,1.75,1)+AJ5)*(1/('Athlenet historique'!$T$30-$A5))</f>
        <v>0.3076923077</v>
      </c>
      <c r="AL5" s="1"/>
      <c r="AM5" s="1"/>
      <c r="AN5" s="1"/>
      <c r="AO5" s="1"/>
      <c r="AP5" s="53"/>
      <c r="AQ5" s="36">
        <f>((AL5*20*if(AL4=1,2,1)*if(AM4=1,1.5,1)*if(AN4=1,1.25,1)+AM5*15*if(AM4=1,1.5,1)*if(AL4=1,1.5,1)*if(AN4=1,1.15,1)+AN5*12*if(AL4=1,1.25,1)*if(AM4=1,1.15,1))*if(AN4=1,1.05,1)+AO5*10*if(AO4=1,1.75,1)+AP5)*(1/('Athlenet historique'!$T$30-$A5))</f>
        <v>0</v>
      </c>
      <c r="AR5" s="1"/>
      <c r="AS5" s="1"/>
      <c r="AT5" s="1"/>
      <c r="AU5" s="1"/>
      <c r="AV5" s="53"/>
      <c r="AW5" s="36">
        <f>((AR5*20*if(AR4=1,2,1)*if(AS4=1,1.5,1)*if(AT4=1,1.25,1)+AS5*15*if(AS4=1,1.5,1)*if(AR4=1,1.5,1)*if(AT4=1,1.15,1)+AT5*12*if(AR4=1,1.25,1)*if(AS4=1,1.15,1))*if(AT4=1,1.05,1)+AU5*10*if(AU4=1,1.75,1)+AV5)*(1/('Athlenet historique'!$T$30-$A5))</f>
        <v>0</v>
      </c>
      <c r="AX5" s="1"/>
      <c r="AY5" s="1"/>
      <c r="AZ5" s="1"/>
      <c r="BA5" s="1"/>
      <c r="BB5" s="53">
        <v>1.0</v>
      </c>
      <c r="BC5" s="36">
        <f>((AX5*20*if(AX4=1,2,1)*if(AY4=1,1.5,1)*if(AZ4=1,1.25,1)+AY5*15*if(AY4=1,1.5,1)*if(AX4=1,1.5,1)*if(AZ4=1,1.15,1)+AZ5*12*if(AX4=1,1.25,1)*if(AY4=1,1.15,1))*if(AZ4=1,1.05,1)+BA5*10*if(BA4=1,1.75,1)+BB5)*(1/('Athlenet historique'!$T$30-$A5))</f>
        <v>0.07692307692</v>
      </c>
      <c r="BD5" s="1"/>
      <c r="BE5" s="1"/>
      <c r="BF5" s="1"/>
      <c r="BG5" s="1"/>
      <c r="BH5" s="53">
        <v>2.0</v>
      </c>
      <c r="BI5" s="36">
        <f>((BD5*20*if(BD4=1,2,1)*if(BE4=1,1.5,1)*if(BF4=1,1.25,1)+BE5*15*if(BE4=1,1.5,1)*if(BD4=1,1.5,1)*if(BF4=1,1.15,1)+BF5*12*if(BD4=1,1.25,1)*if(BE4=1,1.15,1))*if(BF4=1,1.05,1)+BG5*10*if(BG4=1,1.75,1)+BH5)*(1/('Athlenet historique'!$T$30-$A5))</f>
        <v>0.1538461538</v>
      </c>
      <c r="BJ5" s="1"/>
      <c r="BK5" s="1"/>
      <c r="BL5" s="1"/>
      <c r="BM5" s="1"/>
      <c r="BN5" s="53"/>
      <c r="BO5" s="36">
        <f>((BJ5*20*if(BJ4=1,2,1)*if(BK4=1,1.5,1)*if(BL4=1,1.25,1)+BK5*15*if(BK4=1,1.5,1)*if(BJ4=1,1.5,1)*if(BL4=1,1.15,1)+BL5*12*if(BJ4=1,1.25,1)*if(BK4=1,1.15,1))*if(BL4=1,1.05,1)+BM5*10*if(BM4=1,1.75,1)+BN5)*(1/('Athlenet historique'!$T$30-$A5))</f>
        <v>0</v>
      </c>
      <c r="BP5" s="1"/>
      <c r="BQ5" s="1"/>
      <c r="BR5" s="1"/>
      <c r="BS5" s="1"/>
      <c r="BT5" s="53"/>
      <c r="BU5" s="36">
        <f>((BP5*20*if(BP4=1,2,1)*if(BQ4=1,1.5,1)*if(BR4=1,1.25,1)+BQ5*15*if(BQ4=1,1.5,1)*if(BP4=1,1.5,1)*if(BR4=1,1.15,1)+BR5*12*if(BP4=1,1.25,1)*if(BQ4=1,1.15,1))*if(BR4=1,1.05,1)+BS5*10*if(BS4=1,1.75,1)+BT5)*(1/('Athlenet historique'!$T$30-$A5))</f>
        <v>0</v>
      </c>
      <c r="BV5" s="1"/>
      <c r="BW5" s="1"/>
      <c r="BX5" s="1"/>
      <c r="BY5" s="1"/>
      <c r="BZ5" s="53">
        <v>3.0</v>
      </c>
      <c r="CA5" s="36">
        <f>((BV5*20*if(BV4=1,2,1)*if(BW4=1,1.5,1)*if(BX4=1,1.25,1)+BW5*15*if(BW4=1,1.5,1)*if(BV4=1,1.5,1)*if(BX4=1,1.15,1)+BX5*12*if(BV4=1,1.25,1)*if(BW4=1,1.15,1))*if(BX4=1,1.05,1)+BY5*10*if(BY4=1,1.75,1)+BZ5)*(1/('Athlenet historique'!$T$30-$A5))</f>
        <v>0.2307692308</v>
      </c>
      <c r="CB5" s="1"/>
      <c r="CC5" s="1"/>
      <c r="CD5" s="1"/>
      <c r="CE5" s="1"/>
      <c r="CF5" s="53">
        <v>5.0</v>
      </c>
      <c r="CG5" s="36">
        <f>((CB5*20*if(CB4=1,2,1)*if(CC4=1,1.5,1)*if(CD4=1,1.25,1)+CC5*15*if(CC4=1,1.5,1)*if(CB4=1,1.5,1)*if(CD4=1,1.15,1)+CD5*12*if(CB4=1,1.25,1)*if(CC4=1,1.15,1))*if(CD4=1,1.05,1)+CE5*10*if(CE4=1,1.75,1)+CF5)*(1/('Athlenet historique'!$T$30-$A5))</f>
        <v>0.3846153846</v>
      </c>
      <c r="CH5" s="1"/>
      <c r="CI5" s="1"/>
      <c r="CJ5" s="1"/>
      <c r="CK5" s="1"/>
      <c r="CL5" s="53">
        <v>3.0</v>
      </c>
      <c r="CM5" s="36">
        <f>((CH5*20*if(CH4=1,2,1)*if(CI4=1,1.5,1)*if(CJ4=1,1.25,1)+CI5*15*if(CI4=1,1.5,1)*if(CH4=1,1.5,1)*if(CJ4=1,1.15,1)+CJ5*12*if(CH4=1,1.25,1)*if(CI4=1,1.15,1))*if(CJ4=1,1.05,1)+CK5*10*if(CK4=1,1.75,1)+CL5)*(1/('Athlenet historique'!$T$30-$A5))</f>
        <v>0.2307692308</v>
      </c>
      <c r="CN5" s="1"/>
      <c r="CO5" s="1"/>
      <c r="CP5" s="1"/>
      <c r="CQ5" s="1"/>
      <c r="CR5" s="53"/>
      <c r="CS5" s="36">
        <f>((CN5*20*if(CN4=1,2,1)*if(CO4=1,1.5,1)*if(CP4=1,1.25,1)+CO5*15*if(CO4=1,1.5,1)*if(CN4=1,1.5,1)*if(CP4=1,1.15,1)+CP5*12*if(CN4=1,1.25,1)*if(CO4=1,1.15,1))*if(CP4=1,1.05,1)+CQ5*10*if(CQ4=1,1.75,1)+CR5)*(1/('Athlenet historique'!$T$30-$A5))</f>
        <v>0</v>
      </c>
      <c r="CT5" s="1"/>
      <c r="CU5" s="1"/>
      <c r="CV5" s="1"/>
      <c r="CW5" s="1"/>
      <c r="CX5" s="53"/>
      <c r="CY5" s="36">
        <f>((CT5*20*if(CT4=1,2,1)*if(CU4=1,1.5,1)*if(CV4=1,1.25,1)+CU5*15*if(CU4=1,1.5,1)*if(CT4=1,1.5,1)*if(CV4=1,1.15,1)+CV5*12*if(CT4=1,1.25,1)*if(CU4=1,1.15,1))*if(CV4=1,1.05,1)+CW5*10*if(CW4=1,1.75,1)+CX5)*(1/('Athlenet historique'!$T$30-$A5))</f>
        <v>0</v>
      </c>
      <c r="CZ5" s="1"/>
      <c r="DA5" s="1"/>
      <c r="DB5" s="1"/>
      <c r="DC5" s="1"/>
      <c r="DD5" s="53"/>
      <c r="DE5" s="36">
        <f>((CZ5*20*if(CZ4=1,2,1)*if(DA4=1,1.5,1)*if(DB4=1,1.25,1)+DA5*15*if(DA4=1,1.5,1)*if(CZ4=1,1.5,1)*if(DB4=1,1.15,1)+DB5*12*if(CZ4=1,1.25,1)*if(DA4=1,1.15,1))*if(DB4=1,1.05,1)+DC5*10*if(DC4=1,1.75,1)+DD5)*(1/('Athlenet historique'!$T$30-$A5))</f>
        <v>0</v>
      </c>
      <c r="DF5" s="1"/>
      <c r="DG5" s="1"/>
      <c r="DH5" s="1"/>
      <c r="DI5" s="1"/>
      <c r="DJ5" s="53"/>
      <c r="DK5" s="36">
        <f>((DF5*20*if(DF4=1,2,1)*if(DG4=1,1.5,1)*if(DH4=1,1.25,1)+DG5*15*if(DG4=1,1.5,1)*if(DF4=1,1.5,1)*if(DH4=1,1.15,1)+DH5*12*if(DF4=1,1.25,1)*if(DG4=1,1.15,1))*if(DH4=1,1.05,1)+DI5*10*if(DI4=1,1.75,1)+DJ5)*(1/('Athlenet historique'!$T$30-$A5))</f>
        <v>0</v>
      </c>
      <c r="DL5" s="1"/>
      <c r="DM5" s="1"/>
      <c r="DN5" s="1"/>
      <c r="DO5" s="1"/>
      <c r="DP5" s="53"/>
      <c r="DQ5" s="36">
        <f>((DL5*20*if(DL4=1,2,1)*if(DM4=1,1.5,1)*if(DN4=1,1.25,1)+DM5*15*if(DM4=1,1.5,1)*if(DL4=1,1.5,1)*if(DN4=1,1.15,1)+DN5*12*if(DL4=1,1.25,1)*if(DM4=1,1.15,1))*if(DN4=1,1.05,1)+DO5*10*if(DO4=1,1.75,1)+DP5)*(1/('Athlenet historique'!$T$30-$A5))</f>
        <v>0</v>
      </c>
      <c r="DR5" s="1"/>
      <c r="DS5" s="1"/>
      <c r="DT5" s="1"/>
      <c r="DU5" s="1"/>
      <c r="DV5" s="53"/>
      <c r="DW5" s="36">
        <f>((DR5*20*if(DR4=1,2,1)*if(DS4=1,1.5,1)*if(DT4=1,1.25,1)+DS5*15*if(DS4=1,1.5,1)*if(DR4=1,1.5,1)*if(DT4=1,1.15,1)+DT5*12*if(DR4=1,1.25,1)*if(DS4=1,1.15,1))*if(DT4=1,1.05,1)+DU5*10*if(DU4=1,1.75,1)+DV5)*(1/('Athlenet historique'!$T$30-$A5))</f>
        <v>0</v>
      </c>
      <c r="DX5" s="1"/>
      <c r="DY5" s="1"/>
      <c r="DZ5" s="1"/>
      <c r="EA5" s="1"/>
      <c r="EB5" s="53"/>
      <c r="EC5" s="36">
        <f>((DX5*20*if(DX4=1,2,1)*if(DY4=1,1.5,1)*if(DZ4=1,1.25,1)+DY5*15*if(DY4=1,1.5,1)*if(DX4=1,1.5,1)*if(DZ4=1,1.15,1)+DZ5*12*if(DX4=1,1.25,1)*if(DY4=1,1.15,1))*if(DZ4=1,1.05,1)+EA5*10*if(EA4=1,1.75,1)+EB5)*(1/('Athlenet historique'!$T$30-$A5))</f>
        <v>0</v>
      </c>
    </row>
    <row r="6">
      <c r="A6" s="1">
        <v>9.0</v>
      </c>
      <c r="B6" s="1">
        <v>1.0</v>
      </c>
      <c r="C6" s="1"/>
      <c r="D6" s="1"/>
      <c r="E6" s="1"/>
      <c r="F6" s="53">
        <v>0.0</v>
      </c>
      <c r="G6" s="36">
        <f>((B6*50*if(B5=1,2,1)*if(C5=1,1.5,1)*if(D5=1,1.25,1)+C6*25*if(C5=1,1.5,1)*if(B5=1,1.5,1)*if(D5=1,1.15,1)+D6*15*if(B5=1,1.25,1)*if(C5=1,1.15,1))*if(D5=1,1.05,1)+E6*30*if(E5=1,1.75,1)+F6)*(1/('Athlenet historique'!$T$30-$A6))</f>
        <v>8.333333333</v>
      </c>
      <c r="H6" s="1"/>
      <c r="I6" s="1"/>
      <c r="J6" s="1"/>
      <c r="K6" s="1"/>
      <c r="L6" s="53">
        <v>0.0</v>
      </c>
      <c r="M6" s="36">
        <f>((H6*50*if(H5=1,2,1)*if(I5=1,1.5,1)*if(J5=1,1.25,1)+I6*25*if(I5=1,1.5,1)*if(H5=1,1.5,1)*if(J5=1,1.15,1)+J6*15*if(H5=1,1.25,1)*if(I5=1,1.15,1))*if(J5=1,1.05,1)+K6*30*if(K5=1,1.75,1)+L6)*(1/('Athlenet historique'!$T$30-$A6))</f>
        <v>0</v>
      </c>
      <c r="N6" s="1"/>
      <c r="O6" s="1"/>
      <c r="P6" s="1"/>
      <c r="Q6" s="1"/>
      <c r="R6" s="53">
        <v>10.0</v>
      </c>
      <c r="S6" s="36">
        <f>((N6*50*if(N5=1,2,1)*if(O5=1,1.5,1)*if(P5=1,1.25,1)+O6*25*if(O5=1,1.5,1)*if(N5=1,1.5,1)*if(P5=1,1.15,1)+P6*15*if(N5=1,1.25,1)*if(O5=1,1.15,1))*if(P5=1,1.05,1)+Q6*30*if(Q5=1,1.75,1)+R6)*(1/('Athlenet historique'!$T$30-$A6))</f>
        <v>0.8333333333</v>
      </c>
      <c r="T6" s="1"/>
      <c r="U6" s="1">
        <v>1.0</v>
      </c>
      <c r="V6" s="1"/>
      <c r="W6" s="1">
        <v>1.0</v>
      </c>
      <c r="X6" s="36"/>
      <c r="Y6" s="36">
        <f>((T6*50*if(T5=1,2,1)*if(U5=1,1.5,1)*if(V5=1,1.25,1)+U6*25*if(U5=1,1.5,1)*if(T5=1,1.5,1)*if(V5=1,1.15,1)+V6*15*if(T5=1,1.25,1)*if(U5=1,1.15,1))*if(V5=1,1.05,1)+W6*30*if(W5=1,1.75,1)+X6)*(1/('Athlenet historique'!$T$30-$A6))</f>
        <v>7.5</v>
      </c>
      <c r="Z6" s="1"/>
      <c r="AA6" s="1"/>
      <c r="AB6" s="1">
        <v>1.0</v>
      </c>
      <c r="AC6" s="1"/>
      <c r="AD6" s="54"/>
      <c r="AE6" s="36">
        <f>((Z6*50*if(Z5=1,2,1)*if(AA5=1,1.5,1)*if(AB5=1,1.25,1)+AA6*25*if(AA5=1,1.5,1)*if(Z5=1,1.5,1)*if(AB5=1,1.15,1)+AB6*15*if(Z5=1,1.25,1)*if(AA5=1,1.15,1))*if(AB5=1,1.05,1)+AC6*30*if(AC5=1,1.75,1)+AD6)*(1/('Athlenet historique'!$T$30-$A6))</f>
        <v>1.25</v>
      </c>
      <c r="AF6" s="1"/>
      <c r="AG6" s="1"/>
      <c r="AH6" s="1"/>
      <c r="AI6" s="1"/>
      <c r="AJ6" s="53">
        <v>2.0</v>
      </c>
      <c r="AK6" s="36">
        <f>((AF6*20*if(AF5=1,2,1)*if(AG5=1,1.5,1)*if(AH5=1,1.25,1)+AG6*15*if(AG5=1,1.5,1)*if(AF5=1,1.5,1)*if(AH5=1,1.15,1)+AH6*12*if(AF5=1,1.25,1)*if(AG5=1,1.15,1))*if(AH5=1,1.05,1)+AI6*10*if(AI5=1,1.75,1)+AJ6)*(1/('Athlenet historique'!$T$30-$A6))</f>
        <v>0.1666666667</v>
      </c>
      <c r="AL6" s="1"/>
      <c r="AM6" s="1"/>
      <c r="AN6" s="1"/>
      <c r="AO6" s="1"/>
      <c r="AP6" s="53"/>
      <c r="AQ6" s="36">
        <f>((AL6*20*if(AL5=1,2,1)*if(AM5=1,1.5,1)*if(AN5=1,1.25,1)+AM6*15*if(AM5=1,1.5,1)*if(AL5=1,1.5,1)*if(AN5=1,1.15,1)+AN6*12*if(AL5=1,1.25,1)*if(AM5=1,1.15,1))*if(AN5=1,1.05,1)+AO6*10*if(AO5=1,1.75,1)+AP6)*(1/('Athlenet historique'!$T$30-$A6))</f>
        <v>0</v>
      </c>
      <c r="AR6" s="1"/>
      <c r="AS6" s="1"/>
      <c r="AT6" s="1"/>
      <c r="AU6" s="1"/>
      <c r="AV6" s="53">
        <v>7.0</v>
      </c>
      <c r="AW6" s="36">
        <f>((AR6*20*if(AR5=1,2,1)*if(AS5=1,1.5,1)*if(AT5=1,1.25,1)+AS6*15*if(AS5=1,1.5,1)*if(AR5=1,1.5,1)*if(AT5=1,1.15,1)+AT6*12*if(AR5=1,1.25,1)*if(AS5=1,1.15,1))*if(AT5=1,1.05,1)+AU6*10*if(AU5=1,1.75,1)+AV6)*(1/('Athlenet historique'!$T$30-$A6))</f>
        <v>0.5833333333</v>
      </c>
      <c r="AX6" s="1"/>
      <c r="AY6" s="1"/>
      <c r="AZ6" s="1"/>
      <c r="BA6" s="1"/>
      <c r="BB6" s="53">
        <v>5.0</v>
      </c>
      <c r="BC6" s="36">
        <f>((AX6*20*if(AX5=1,2,1)*if(AY5=1,1.5,1)*if(AZ5=1,1.25,1)+AY6*15*if(AY5=1,1.5,1)*if(AX5=1,1.5,1)*if(AZ5=1,1.15,1)+AZ6*12*if(AX5=1,1.25,1)*if(AY5=1,1.15,1))*if(AZ5=1,1.05,1)+BA6*10*if(BA5=1,1.75,1)+BB6)*(1/('Athlenet historique'!$T$30-$A6))</f>
        <v>0.4166666667</v>
      </c>
      <c r="BD6" s="1"/>
      <c r="BE6" s="1"/>
      <c r="BF6" s="1"/>
      <c r="BG6" s="1"/>
      <c r="BH6" s="53">
        <v>4.0</v>
      </c>
      <c r="BI6" s="36">
        <f>((BD6*20*if(BD5=1,2,1)*if(BE5=1,1.5,1)*if(BF5=1,1.25,1)+BE6*15*if(BE5=1,1.5,1)*if(BD5=1,1.5,1)*if(BF5=1,1.15,1)+BF6*12*if(BD5=1,1.25,1)*if(BE5=1,1.15,1))*if(BF5=1,1.05,1)+BG6*10*if(BG5=1,1.75,1)+BH6)*(1/('Athlenet historique'!$T$30-$A6))</f>
        <v>0.3333333333</v>
      </c>
      <c r="BJ6" s="1"/>
      <c r="BK6" s="1"/>
      <c r="BL6" s="1"/>
      <c r="BM6" s="1"/>
      <c r="BN6" s="53">
        <v>1.0</v>
      </c>
      <c r="BO6" s="36">
        <f>((BJ6*20*if(BJ5=1,2,1)*if(BK5=1,1.5,1)*if(BL5=1,1.25,1)+BK6*15*if(BK5=1,1.5,1)*if(BJ5=1,1.5,1)*if(BL5=1,1.15,1)+BL6*12*if(BJ5=1,1.25,1)*if(BK5=1,1.15,1))*if(BL5=1,1.05,1)+BM6*10*if(BM5=1,1.75,1)+BN6)*(1/('Athlenet historique'!$T$30-$A6))</f>
        <v>0.08333333333</v>
      </c>
      <c r="BP6" s="1"/>
      <c r="BQ6" s="1"/>
      <c r="BR6" s="1"/>
      <c r="BS6" s="1"/>
      <c r="BT6" s="53"/>
      <c r="BU6" s="36">
        <f>((BP6*20*if(BP5=1,2,1)*if(BQ5=1,1.5,1)*if(BR5=1,1.25,1)+BQ6*15*if(BQ5=1,1.5,1)*if(BP5=1,1.5,1)*if(BR5=1,1.15,1)+BR6*12*if(BP5=1,1.25,1)*if(BQ5=1,1.15,1))*if(BR5=1,1.05,1)+BS6*10*if(BS5=1,1.75,1)+BT6)*(1/('Athlenet historique'!$T$30-$A6))</f>
        <v>0</v>
      </c>
      <c r="BV6" s="1"/>
      <c r="BW6" s="1"/>
      <c r="BX6" s="1"/>
      <c r="BY6" s="1"/>
      <c r="BZ6" s="53"/>
      <c r="CA6" s="36">
        <f>((BV6*20*if(BV5=1,2,1)*if(BW5=1,1.5,1)*if(BX5=1,1.25,1)+BW6*15*if(BW5=1,1.5,1)*if(BV5=1,1.5,1)*if(BX5=1,1.15,1)+BX6*12*if(BV5=1,1.25,1)*if(BW5=1,1.15,1))*if(BX5=1,1.05,1)+BY6*10*if(BY5=1,1.75,1)+BZ6)*(1/('Athlenet historique'!$T$30-$A6))</f>
        <v>0</v>
      </c>
      <c r="CB6" s="1"/>
      <c r="CC6" s="1"/>
      <c r="CD6" s="1"/>
      <c r="CE6" s="1"/>
      <c r="CF6" s="53"/>
      <c r="CG6" s="36">
        <f>((CB6*20*if(CB5=1,2,1)*if(CC5=1,1.5,1)*if(CD5=1,1.25,1)+CC6*15*if(CC5=1,1.5,1)*if(CB5=1,1.5,1)*if(CD5=1,1.15,1)+CD6*12*if(CB5=1,1.25,1)*if(CC5=1,1.15,1))*if(CD5=1,1.05,1)+CE6*10*if(CE5=1,1.75,1)+CF6)*(1/('Athlenet historique'!$T$30-$A6))</f>
        <v>0</v>
      </c>
      <c r="CH6" s="1"/>
      <c r="CI6" s="1"/>
      <c r="CJ6" s="1"/>
      <c r="CK6" s="1"/>
      <c r="CL6" s="53"/>
      <c r="CM6" s="36">
        <f>((CH6*20*if(CH5=1,2,1)*if(CI5=1,1.5,1)*if(CJ5=1,1.25,1)+CI6*15*if(CI5=1,1.5,1)*if(CH5=1,1.5,1)*if(CJ5=1,1.15,1)+CJ6*12*if(CH5=1,1.25,1)*if(CI5=1,1.15,1))*if(CJ5=1,1.05,1)+CK6*10*if(CK5=1,1.75,1)+CL6)*(1/('Athlenet historique'!$T$30-$A6))</f>
        <v>0</v>
      </c>
      <c r="CN6" s="1"/>
      <c r="CO6" s="1"/>
      <c r="CP6" s="1"/>
      <c r="CQ6" s="1"/>
      <c r="CR6" s="53"/>
      <c r="CS6" s="36">
        <f>((CN6*20*if(CN5=1,2,1)*if(CO5=1,1.5,1)*if(CP5=1,1.25,1)+CO6*15*if(CO5=1,1.5,1)*if(CN5=1,1.5,1)*if(CP5=1,1.15,1)+CP6*12*if(CN5=1,1.25,1)*if(CO5=1,1.15,1))*if(CP5=1,1.05,1)+CQ6*10*if(CQ5=1,1.75,1)+CR6)*(1/('Athlenet historique'!$T$30-$A6))</f>
        <v>0</v>
      </c>
      <c r="CT6" s="1"/>
      <c r="CU6" s="1"/>
      <c r="CV6" s="1"/>
      <c r="CW6" s="1"/>
      <c r="CX6" s="53"/>
      <c r="CY6" s="36">
        <f>((CT6*20*if(CT5=1,2,1)*if(CU5=1,1.5,1)*if(CV5=1,1.25,1)+CU6*15*if(CU5=1,1.5,1)*if(CT5=1,1.5,1)*if(CV5=1,1.15,1)+CV6*12*if(CT5=1,1.25,1)*if(CU5=1,1.15,1))*if(CV5=1,1.05,1)+CW6*10*if(CW5=1,1.75,1)+CX6)*(1/('Athlenet historique'!$T$30-$A6))</f>
        <v>0</v>
      </c>
      <c r="CZ6" s="1"/>
      <c r="DA6" s="1"/>
      <c r="DB6" s="1"/>
      <c r="DC6" s="1"/>
      <c r="DD6" s="53"/>
      <c r="DE6" s="36">
        <f>((CZ6*20*if(CZ5=1,2,1)*if(DA5=1,1.5,1)*if(DB5=1,1.25,1)+DA6*15*if(DA5=1,1.5,1)*if(CZ5=1,1.5,1)*if(DB5=1,1.15,1)+DB6*12*if(CZ5=1,1.25,1)*if(DA5=1,1.15,1))*if(DB5=1,1.05,1)+DC6*10*if(DC5=1,1.75,1)+DD6)*(1/('Athlenet historique'!$T$30-$A6))</f>
        <v>0</v>
      </c>
      <c r="DF6" s="1"/>
      <c r="DG6" s="1"/>
      <c r="DH6" s="1"/>
      <c r="DI6" s="1"/>
      <c r="DJ6" s="53"/>
      <c r="DK6" s="36">
        <f>((DF6*20*if(DF5=1,2,1)*if(DG5=1,1.5,1)*if(DH5=1,1.25,1)+DG6*15*if(DG5=1,1.5,1)*if(DF5=1,1.5,1)*if(DH5=1,1.15,1)+DH6*12*if(DF5=1,1.25,1)*if(DG5=1,1.15,1))*if(DH5=1,1.05,1)+DI6*10*if(DI5=1,1.75,1)+DJ6)*(1/('Athlenet historique'!$T$30-$A6))</f>
        <v>0</v>
      </c>
      <c r="DL6" s="1"/>
      <c r="DM6" s="1"/>
      <c r="DN6" s="1"/>
      <c r="DO6" s="1"/>
      <c r="DP6" s="53"/>
      <c r="DQ6" s="36">
        <f>((DL6*20*if(DL5=1,2,1)*if(DM5=1,1.5,1)*if(DN5=1,1.25,1)+DM6*15*if(DM5=1,1.5,1)*if(DL5=1,1.5,1)*if(DN5=1,1.15,1)+DN6*12*if(DL5=1,1.25,1)*if(DM5=1,1.15,1))*if(DN5=1,1.05,1)+DO6*10*if(DO5=1,1.75,1)+DP6)*(1/('Athlenet historique'!$T$30-$A6))</f>
        <v>0</v>
      </c>
      <c r="DR6" s="1"/>
      <c r="DS6" s="1"/>
      <c r="DT6" s="1"/>
      <c r="DU6" s="1"/>
      <c r="DV6" s="53"/>
      <c r="DW6" s="36">
        <f>((DR6*20*if(DR5=1,2,1)*if(DS5=1,1.5,1)*if(DT5=1,1.25,1)+DS6*15*if(DS5=1,1.5,1)*if(DR5=1,1.5,1)*if(DT5=1,1.15,1)+DT6*12*if(DR5=1,1.25,1)*if(DS5=1,1.15,1))*if(DT5=1,1.05,1)+DU6*10*if(DU5=1,1.75,1)+DV6)*(1/('Athlenet historique'!$T$30-$A6))</f>
        <v>0</v>
      </c>
      <c r="DX6" s="1"/>
      <c r="DY6" s="1"/>
      <c r="DZ6" s="1"/>
      <c r="EA6" s="1"/>
      <c r="EB6" s="53"/>
      <c r="EC6" s="36">
        <f>((DX6*20*if(DX5=1,2,1)*if(DY5=1,1.5,1)*if(DZ5=1,1.25,1)+DY6*15*if(DY5=1,1.5,1)*if(DX5=1,1.5,1)*if(DZ5=1,1.15,1)+DZ6*12*if(DX5=1,1.25,1)*if(DY5=1,1.15,1))*if(DZ5=1,1.05,1)+EA6*10*if(EA5=1,1.75,1)+EB6)*(1/('Athlenet historique'!$T$30-$A6))</f>
        <v>0</v>
      </c>
    </row>
    <row r="7">
      <c r="A7" s="1">
        <v>10.0</v>
      </c>
      <c r="B7" s="1"/>
      <c r="C7" s="1">
        <v>1.0</v>
      </c>
      <c r="D7" s="1"/>
      <c r="E7" s="1"/>
      <c r="F7" s="53">
        <v>0.0</v>
      </c>
      <c r="G7" s="36">
        <f>((B7*50*if(B6=1,2,1)*if(C6=1,1.5,1)*if(D6=1,1.25,1)+C7*25*if(C6=1,1.5,1)*if(B6=1,1.5,1)*if(D6=1,1.15,1)+D7*15*if(B6=1,1.25,1)*if(C6=1,1.15,1))*if(D6=1,1.05,1)+E7*30*if(E6=1,1.75,1)+F7)*(1/('Athlenet historique'!$T$30-$A7))</f>
        <v>3.409090909</v>
      </c>
      <c r="H7" s="1"/>
      <c r="I7" s="1"/>
      <c r="J7" s="1"/>
      <c r="K7" s="1"/>
      <c r="L7" s="53">
        <v>0.0</v>
      </c>
      <c r="M7" s="36">
        <f>((H7*50*if(H6=1,2,1)*if(I6=1,1.5,1)*if(J6=1,1.25,1)+I7*25*if(I6=1,1.5,1)*if(H6=1,1.5,1)*if(J6=1,1.15,1)+J7*15*if(H6=1,1.25,1)*if(I6=1,1.15,1))*if(J6=1,1.05,1)+K7*30*if(K6=1,1.75,1)+L7)*(1/('Athlenet historique'!$T$30-$A7))</f>
        <v>0</v>
      </c>
      <c r="N7" s="1"/>
      <c r="O7" s="1"/>
      <c r="P7" s="1">
        <v>1.0</v>
      </c>
      <c r="Q7" s="1"/>
      <c r="R7" s="36"/>
      <c r="S7" s="36">
        <f>((N7*50*if(N6=1,2,1)*if(O6=1,1.5,1)*if(P6=1,1.25,1)+O7*25*if(O6=1,1.5,1)*if(N6=1,1.5,1)*if(P6=1,1.15,1)+P7*15*if(N6=1,1.25,1)*if(O6=1,1.15,1))*if(P6=1,1.05,1)+Q7*30*if(Q6=1,1.75,1)+R7)*(1/('Athlenet historique'!$T$30-$A7))</f>
        <v>1.363636364</v>
      </c>
      <c r="T7" s="1">
        <v>1.0</v>
      </c>
      <c r="U7" s="1"/>
      <c r="V7" s="1"/>
      <c r="W7" s="1"/>
      <c r="X7" s="36"/>
      <c r="Y7" s="36">
        <f>((T7*50*if(T6=1,2,1)*if(U6=1,1.5,1)*if(V6=1,1.25,1)+U7*25*if(U6=1,1.5,1)*if(T6=1,1.5,1)*if(V6=1,1.15,1)+V7*15*if(T6=1,1.25,1)*if(U6=1,1.15,1))*if(V6=1,1.05,1)+W7*30*if(W6=1,1.75,1)+X7)*(1/('Athlenet historique'!$T$30-$A7))</f>
        <v>6.818181818</v>
      </c>
      <c r="Z7" s="1"/>
      <c r="AA7" s="1"/>
      <c r="AB7" s="1"/>
      <c r="AC7" s="1">
        <v>1.0</v>
      </c>
      <c r="AD7" s="53">
        <v>10.0</v>
      </c>
      <c r="AE7" s="36">
        <f>((Z7*50*if(Z6=1,2,1)*if(AA6=1,1.5,1)*if(AB6=1,1.25,1)+AA7*25*if(AA6=1,1.5,1)*if(Z6=1,1.5,1)*if(AB6=1,1.15,1)+AB7*15*if(Z6=1,1.25,1)*if(AA6=1,1.15,1))*if(AB6=1,1.05,1)+AC7*30*if(AC6=1,1.75,1)+AD7)*(1/('Athlenet historique'!$T$30-$A7))</f>
        <v>3.636363636</v>
      </c>
      <c r="AF7" s="1"/>
      <c r="AG7" s="1"/>
      <c r="AH7" s="1"/>
      <c r="AI7" s="1"/>
      <c r="AJ7" s="53">
        <v>7.0</v>
      </c>
      <c r="AK7" s="36">
        <f>((AF7*20*if(AF6=1,2,1)*if(AG6=1,1.5,1)*if(AH6=1,1.25,1)+AG7*15*if(AG6=1,1.5,1)*if(AF6=1,1.5,1)*if(AH6=1,1.15,1)+AH7*12*if(AF6=1,1.25,1)*if(AG6=1,1.15,1))*if(AH6=1,1.05,1)+AI7*10*if(AI6=1,1.75,1)+AJ7)*(1/('Athlenet historique'!$T$30-$A7))</f>
        <v>0.6363636364</v>
      </c>
      <c r="AL7" s="1"/>
      <c r="AM7" s="1"/>
      <c r="AN7" s="1"/>
      <c r="AO7" s="1"/>
      <c r="AP7" s="53">
        <v>5.0</v>
      </c>
      <c r="AQ7" s="36">
        <f>((AL7*20*if(AL6=1,2,1)*if(AM6=1,1.5,1)*if(AN6=1,1.25,1)+AM7*15*if(AM6=1,1.5,1)*if(AL6=1,1.5,1)*if(AN6=1,1.15,1)+AN7*12*if(AL6=1,1.25,1)*if(AM6=1,1.15,1))*if(AN6=1,1.05,1)+AO7*10*if(AO6=1,1.75,1)+AP7)*(1/('Athlenet historique'!$T$30-$A7))</f>
        <v>0.4545454545</v>
      </c>
      <c r="AR7" s="1"/>
      <c r="AS7" s="1"/>
      <c r="AT7" s="1"/>
      <c r="AU7" s="1"/>
      <c r="AV7" s="53">
        <v>4.0</v>
      </c>
      <c r="AW7" s="36">
        <f>((AR7*20*if(AR6=1,2,1)*if(AS6=1,1.5,1)*if(AT6=1,1.25,1)+AS7*15*if(AS6=1,1.5,1)*if(AR6=1,1.5,1)*if(AT6=1,1.15,1)+AT7*12*if(AR6=1,1.25,1)*if(AS6=1,1.15,1))*if(AT6=1,1.05,1)+AU7*10*if(AU6=1,1.75,1)+AV7)*(1/('Athlenet historique'!$T$30-$A7))</f>
        <v>0.3636363636</v>
      </c>
      <c r="AX7" s="1"/>
      <c r="AY7" s="1"/>
      <c r="AZ7" s="1"/>
      <c r="BA7" s="1"/>
      <c r="BB7" s="53">
        <v>3.0</v>
      </c>
      <c r="BC7" s="36">
        <f>((AX7*20*if(AX6=1,2,1)*if(AY6=1,1.5,1)*if(AZ6=1,1.25,1)+AY7*15*if(AY6=1,1.5,1)*if(AX6=1,1.5,1)*if(AZ6=1,1.15,1)+AZ7*12*if(AX6=1,1.25,1)*if(AY6=1,1.15,1))*if(AZ6=1,1.05,1)+BA7*10*if(BA6=1,1.75,1)+BB7)*(1/('Athlenet historique'!$T$30-$A7))</f>
        <v>0.2727272727</v>
      </c>
      <c r="BD7" s="1"/>
      <c r="BE7" s="1"/>
      <c r="BF7" s="1"/>
      <c r="BG7" s="1"/>
      <c r="BH7" s="53">
        <v>1.0</v>
      </c>
      <c r="BI7" s="36">
        <f>((BD7*20*if(BD6=1,2,1)*if(BE6=1,1.5,1)*if(BF6=1,1.25,1)+BE7*15*if(BE6=1,1.5,1)*if(BD6=1,1.5,1)*if(BF6=1,1.15,1)+BF7*12*if(BD6=1,1.25,1)*if(BE6=1,1.15,1))*if(BF6=1,1.05,1)+BG7*10*if(BG6=1,1.75,1)+BH7)*(1/('Athlenet historique'!$T$30-$A7))</f>
        <v>0.09090909091</v>
      </c>
      <c r="BJ7" s="1"/>
      <c r="BK7" s="1"/>
      <c r="BL7" s="1"/>
      <c r="BM7" s="1"/>
      <c r="BN7" s="53"/>
      <c r="BO7" s="36">
        <f>((BJ7*20*if(BJ6=1,2,1)*if(BK6=1,1.5,1)*if(BL6=1,1.25,1)+BK7*15*if(BK6=1,1.5,1)*if(BJ6=1,1.5,1)*if(BL6=1,1.15,1)+BL7*12*if(BJ6=1,1.25,1)*if(BK6=1,1.15,1))*if(BL6=1,1.05,1)+BM7*10*if(BM6=1,1.75,1)+BN7)*(1/('Athlenet historique'!$T$30-$A7))</f>
        <v>0</v>
      </c>
      <c r="BP7" s="1"/>
      <c r="BQ7" s="1"/>
      <c r="BR7" s="1"/>
      <c r="BS7" s="1"/>
      <c r="BT7" s="53"/>
      <c r="BU7" s="36">
        <f>((BP7*20*if(BP6=1,2,1)*if(BQ6=1,1.5,1)*if(BR6=1,1.25,1)+BQ7*15*if(BQ6=1,1.5,1)*if(BP6=1,1.5,1)*if(BR6=1,1.15,1)+BR7*12*if(BP6=1,1.25,1)*if(BQ6=1,1.15,1))*if(BR6=1,1.05,1)+BS7*10*if(BS6=1,1.75,1)+BT7)*(1/('Athlenet historique'!$T$30-$A7))</f>
        <v>0</v>
      </c>
      <c r="BV7" s="1"/>
      <c r="BW7" s="1"/>
      <c r="BX7" s="1"/>
      <c r="BY7" s="1"/>
      <c r="BZ7" s="53"/>
      <c r="CA7" s="36">
        <f>((BV7*20*if(BV6=1,2,1)*if(BW6=1,1.5,1)*if(BX6=1,1.25,1)+BW7*15*if(BW6=1,1.5,1)*if(BV6=1,1.5,1)*if(BX6=1,1.15,1)+BX7*12*if(BV6=1,1.25,1)*if(BW6=1,1.15,1))*if(BX6=1,1.05,1)+BY7*10*if(BY6=1,1.75,1)+BZ7)*(1/('Athlenet historique'!$T$30-$A7))</f>
        <v>0</v>
      </c>
      <c r="CB7" s="1"/>
      <c r="CC7" s="1"/>
      <c r="CD7" s="1"/>
      <c r="CE7" s="1"/>
      <c r="CF7" s="53"/>
      <c r="CG7" s="36">
        <f>((CB7*20*if(CB6=1,2,1)*if(CC6=1,1.5,1)*if(CD6=1,1.25,1)+CC7*15*if(CC6=1,1.5,1)*if(CB6=1,1.5,1)*if(CD6=1,1.15,1)+CD7*12*if(CB6=1,1.25,1)*if(CC6=1,1.15,1))*if(CD6=1,1.05,1)+CE7*10*if(CE6=1,1.75,1)+CF7)*(1/('Athlenet historique'!$T$30-$A7))</f>
        <v>0</v>
      </c>
      <c r="CH7" s="1"/>
      <c r="CI7" s="1"/>
      <c r="CJ7" s="1"/>
      <c r="CK7" s="1"/>
      <c r="CL7" s="53"/>
      <c r="CM7" s="36">
        <f>((CH7*20*if(CH6=1,2,1)*if(CI6=1,1.5,1)*if(CJ6=1,1.25,1)+CI7*15*if(CI6=1,1.5,1)*if(CH6=1,1.5,1)*if(CJ6=1,1.15,1)+CJ7*12*if(CH6=1,1.25,1)*if(CI6=1,1.15,1))*if(CJ6=1,1.05,1)+CK7*10*if(CK6=1,1.75,1)+CL7)*(1/('Athlenet historique'!$T$30-$A7))</f>
        <v>0</v>
      </c>
      <c r="CN7" s="1"/>
      <c r="CO7" s="1"/>
      <c r="CP7" s="1"/>
      <c r="CQ7" s="1"/>
      <c r="CR7" s="53">
        <v>2.0</v>
      </c>
      <c r="CS7" s="36">
        <f>((CN7*20*if(CN6=1,2,1)*if(CO6=1,1.5,1)*if(CP6=1,1.25,1)+CO7*15*if(CO6=1,1.5,1)*if(CN6=1,1.5,1)*if(CP6=1,1.15,1)+CP7*12*if(CN6=1,1.25,1)*if(CO6=1,1.15,1))*if(CP6=1,1.05,1)+CQ7*10*if(CQ6=1,1.75,1)+CR7)*(1/('Athlenet historique'!$T$30-$A7))</f>
        <v>0.1818181818</v>
      </c>
      <c r="CT7" s="1"/>
      <c r="CU7" s="1"/>
      <c r="CV7" s="1"/>
      <c r="CW7" s="1"/>
      <c r="CX7" s="53"/>
      <c r="CY7" s="36">
        <f>((CT7*20*if(CT6=1,2,1)*if(CU6=1,1.5,1)*if(CV6=1,1.25,1)+CU7*15*if(CU6=1,1.5,1)*if(CT6=1,1.5,1)*if(CV6=1,1.15,1)+CV7*12*if(CT6=1,1.25,1)*if(CU6=1,1.15,1))*if(CV6=1,1.05,1)+CW7*10*if(CW6=1,1.75,1)+CX7)*(1/('Athlenet historique'!$T$30-$A7))</f>
        <v>0</v>
      </c>
      <c r="CZ7" s="1"/>
      <c r="DA7" s="1"/>
      <c r="DB7" s="1"/>
      <c r="DC7" s="1"/>
      <c r="DD7" s="53"/>
      <c r="DE7" s="36">
        <f>((CZ7*20*if(CZ6=1,2,1)*if(DA6=1,1.5,1)*if(DB6=1,1.25,1)+DA7*15*if(DA6=1,1.5,1)*if(CZ6=1,1.5,1)*if(DB6=1,1.15,1)+DB7*12*if(CZ6=1,1.25,1)*if(DA6=1,1.15,1))*if(DB6=1,1.05,1)+DC7*10*if(DC6=1,1.75,1)+DD7)*(1/('Athlenet historique'!$T$30-$A7))</f>
        <v>0</v>
      </c>
      <c r="DF7" s="1"/>
      <c r="DG7" s="1"/>
      <c r="DH7" s="1"/>
      <c r="DI7" s="1"/>
      <c r="DJ7" s="53"/>
      <c r="DK7" s="36">
        <f>((DF7*20*if(DF6=1,2,1)*if(DG6=1,1.5,1)*if(DH6=1,1.25,1)+DG7*15*if(DG6=1,1.5,1)*if(DF6=1,1.5,1)*if(DH6=1,1.15,1)+DH7*12*if(DF6=1,1.25,1)*if(DG6=1,1.15,1))*if(DH6=1,1.05,1)+DI7*10*if(DI6=1,1.75,1)+DJ7)*(1/('Athlenet historique'!$T$30-$A7))</f>
        <v>0</v>
      </c>
      <c r="DL7" s="1"/>
      <c r="DM7" s="1"/>
      <c r="DN7" s="1"/>
      <c r="DO7" s="1"/>
      <c r="DP7" s="53"/>
      <c r="DQ7" s="36">
        <f>((DL7*20*if(DL6=1,2,1)*if(DM6=1,1.5,1)*if(DN6=1,1.25,1)+DM7*15*if(DM6=1,1.5,1)*if(DL6=1,1.5,1)*if(DN6=1,1.15,1)+DN7*12*if(DL6=1,1.25,1)*if(DM6=1,1.15,1))*if(DN6=1,1.05,1)+DO7*10*if(DO6=1,1.75,1)+DP7)*(1/('Athlenet historique'!$T$30-$A7))</f>
        <v>0</v>
      </c>
      <c r="DR7" s="1"/>
      <c r="DS7" s="1"/>
      <c r="DT7" s="1"/>
      <c r="DU7" s="1"/>
      <c r="DV7" s="53"/>
      <c r="DW7" s="36">
        <f>((DR7*20*if(DR6=1,2,1)*if(DS6=1,1.5,1)*if(DT6=1,1.25,1)+DS7*15*if(DS6=1,1.5,1)*if(DR6=1,1.5,1)*if(DT6=1,1.15,1)+DT7*12*if(DR6=1,1.25,1)*if(DS6=1,1.15,1))*if(DT6=1,1.05,1)+DU7*10*if(DU6=1,1.75,1)+DV7)*(1/('Athlenet historique'!$T$30-$A7))</f>
        <v>0</v>
      </c>
      <c r="DX7" s="1"/>
      <c r="DY7" s="1"/>
      <c r="DZ7" s="1"/>
      <c r="EA7" s="1"/>
      <c r="EB7" s="53"/>
      <c r="EC7" s="36">
        <f>((DX7*20*if(DX6=1,2,1)*if(DY6=1,1.5,1)*if(DZ6=1,1.25,1)+DY7*15*if(DY6=1,1.5,1)*if(DX6=1,1.5,1)*if(DZ6=1,1.15,1)+DZ7*12*if(DX6=1,1.25,1)*if(DY6=1,1.15,1))*if(DZ6=1,1.05,1)+EA7*10*if(EA6=1,1.75,1)+EB7)*(1/('Athlenet historique'!$T$30-$A7))</f>
        <v>0</v>
      </c>
    </row>
    <row r="8">
      <c r="A8" s="1">
        <v>11.0</v>
      </c>
      <c r="B8" s="1"/>
      <c r="C8" s="1"/>
      <c r="D8" s="1"/>
      <c r="E8" s="1"/>
      <c r="F8" s="53">
        <v>10.0</v>
      </c>
      <c r="G8" s="36">
        <f>((B8*50*if(B7=1,2,1)*if(C7=1,1.5,1)*if(D7=1,1.25,1)+C8*25*if(C7=1,1.5,1)*if(B7=1,1.5,1)*if(D7=1,1.15,1)+D8*15*if(B7=1,1.25,1)*if(C7=1,1.15,1))*if(D7=1,1.05,1)+E8*30*if(E7=1,1.75,1)+F8)*(1/('Athlenet historique'!$T$30-$A8))</f>
        <v>1</v>
      </c>
      <c r="H8" s="1"/>
      <c r="I8" s="1"/>
      <c r="J8" s="1"/>
      <c r="K8" s="1"/>
      <c r="L8" s="53">
        <v>0.0</v>
      </c>
      <c r="M8" s="36">
        <f>((H8*50*if(H7=1,2,1)*if(I7=1,1.5,1)*if(J7=1,1.25,1)+I8*25*if(I7=1,1.5,1)*if(H7=1,1.5,1)*if(J7=1,1.15,1)+J8*15*if(H7=1,1.25,1)*if(I7=1,1.15,1))*if(J7=1,1.05,1)+K8*30*if(K7=1,1.75,1)+L8)*(1/('Athlenet historique'!$T$30-$A8))</f>
        <v>0</v>
      </c>
      <c r="N8" s="1"/>
      <c r="O8" s="1">
        <v>1.0</v>
      </c>
      <c r="P8" s="1"/>
      <c r="Q8" s="1"/>
      <c r="R8" s="36"/>
      <c r="S8" s="36">
        <f>((N8*50*if(N7=1,2,1)*if(O7=1,1.5,1)*if(P7=1,1.25,1)+O8*25*if(O7=1,1.5,1)*if(N7=1,1.5,1)*if(P7=1,1.15,1)+P8*15*if(N7=1,1.25,1)*if(O7=1,1.15,1))*if(P7=1,1.05,1)+Q8*30*if(Q7=1,1.75,1)+R8)*(1/('Athlenet historique'!$T$30-$A8))</f>
        <v>3.01875</v>
      </c>
      <c r="T8" s="1">
        <v>1.0</v>
      </c>
      <c r="U8" s="1"/>
      <c r="V8" s="1"/>
      <c r="W8" s="1"/>
      <c r="X8" s="36"/>
      <c r="Y8" s="36">
        <f>((T8*50*if(T7=1,2,1)*if(U7=1,1.5,1)*if(V7=1,1.25,1)+U8*25*if(U7=1,1.5,1)*if(T7=1,1.5,1)*if(V7=1,1.15,1)+V8*15*if(T7=1,1.25,1)*if(U7=1,1.15,1))*if(V7=1,1.05,1)+W8*30*if(W7=1,1.75,1)+X8)*(1/('Athlenet historique'!$T$30-$A8))</f>
        <v>10</v>
      </c>
      <c r="Z8" s="1"/>
      <c r="AA8" s="1"/>
      <c r="AB8" s="1">
        <v>1.0</v>
      </c>
      <c r="AC8" s="1">
        <v>1.0</v>
      </c>
      <c r="AD8" s="36"/>
      <c r="AE8" s="36">
        <f>((Z8*50*if(Z7=1,2,1)*if(AA7=1,1.5,1)*if(AB7=1,1.25,1)+AA8*25*if(AA7=1,1.5,1)*if(Z7=1,1.5,1)*if(AB7=1,1.15,1)+AB8*15*if(Z7=1,1.25,1)*if(AA7=1,1.15,1))*if(AB7=1,1.05,1)+AC8*30*if(AC7=1,1.75,1)+AD8)*(1/('Athlenet historique'!$T$30-$A8))</f>
        <v>6.75</v>
      </c>
      <c r="AF8" s="1"/>
      <c r="AG8" s="1"/>
      <c r="AH8" s="1"/>
      <c r="AI8" s="1"/>
      <c r="AJ8" s="53">
        <v>4.0</v>
      </c>
      <c r="AK8" s="36">
        <f>((AF8*20*if(AF7=1,2,1)*if(AG7=1,1.5,1)*if(AH7=1,1.25,1)+AG8*15*if(AG7=1,1.5,1)*if(AF7=1,1.5,1)*if(AH7=1,1.15,1)+AH8*12*if(AF7=1,1.25,1)*if(AG7=1,1.15,1))*if(AH7=1,1.05,1)+AI8*10*if(AI7=1,1.75,1)+AJ8)*(1/('Athlenet historique'!$T$30-$A8))</f>
        <v>0.4</v>
      </c>
      <c r="AL8" s="1"/>
      <c r="AM8" s="1"/>
      <c r="AN8" s="1"/>
      <c r="AO8" s="1"/>
      <c r="AP8" s="53">
        <v>3.0</v>
      </c>
      <c r="AQ8" s="36">
        <f>((AL8*20*if(AL7=1,2,1)*if(AM7=1,1.5,1)*if(AN7=1,1.25,1)+AM8*15*if(AM7=1,1.5,1)*if(AL7=1,1.5,1)*if(AN7=1,1.15,1)+AN8*12*if(AL7=1,1.25,1)*if(AM7=1,1.15,1))*if(AN7=1,1.05,1)+AO8*10*if(AO7=1,1.75,1)+AP8)*(1/('Athlenet historique'!$T$30-$A8))</f>
        <v>0.3</v>
      </c>
      <c r="AR8" s="1"/>
      <c r="AS8" s="1"/>
      <c r="AT8" s="1"/>
      <c r="AU8" s="1"/>
      <c r="AV8" s="53">
        <v>1.0</v>
      </c>
      <c r="AW8" s="36">
        <f>((AR8*20*if(AR7=1,2,1)*if(AS7=1,1.5,1)*if(AT7=1,1.25,1)+AS8*15*if(AS7=1,1.5,1)*if(AR7=1,1.5,1)*if(AT7=1,1.15,1)+AT8*12*if(AR7=1,1.25,1)*if(AS7=1,1.15,1))*if(AT7=1,1.05,1)+AU8*10*if(AU7=1,1.75,1)+AV8)*(1/('Athlenet historique'!$T$30-$A8))</f>
        <v>0.1</v>
      </c>
      <c r="AX8" s="1"/>
      <c r="AY8" s="1"/>
      <c r="AZ8" s="1"/>
      <c r="BA8" s="1"/>
      <c r="BB8" s="36"/>
      <c r="BC8" s="36">
        <f>((AX8*20*if(AX7=1,2,1)*if(AY7=1,1.5,1)*if(AZ7=1,1.25,1)+AY8*15*if(AY7=1,1.5,1)*if(AX7=1,1.5,1)*if(AZ7=1,1.15,1)+AZ8*12*if(AX7=1,1.25,1)*if(AY7=1,1.15,1))*if(AZ7=1,1.05,1)+BA8*10*if(BA7=1,1.75,1)+BB8)*(1/('Athlenet historique'!$T$30-$A8))</f>
        <v>0</v>
      </c>
      <c r="BD8" s="1"/>
      <c r="BE8" s="1"/>
      <c r="BF8" s="1"/>
      <c r="BG8" s="1"/>
      <c r="BH8" s="53">
        <v>2.0</v>
      </c>
      <c r="BI8" s="36">
        <f>((BD8*20*if(BD7=1,2,1)*if(BE7=1,1.5,1)*if(BF7=1,1.25,1)+BE8*15*if(BE7=1,1.5,1)*if(BD7=1,1.5,1)*if(BF7=1,1.15,1)+BF8*12*if(BD7=1,1.25,1)*if(BE7=1,1.15,1))*if(BF7=1,1.05,1)+BG8*10*if(BG7=1,1.75,1)+BH8)*(1/('Athlenet historique'!$T$30-$A8))</f>
        <v>0.2</v>
      </c>
      <c r="BJ8" s="1"/>
      <c r="BK8" s="1"/>
      <c r="BL8" s="1"/>
      <c r="BM8" s="1"/>
      <c r="BN8" s="36"/>
      <c r="BO8" s="36"/>
      <c r="BP8" s="1"/>
      <c r="BQ8" s="1"/>
      <c r="BR8" s="1"/>
      <c r="BS8" s="1"/>
      <c r="BT8" s="36"/>
      <c r="BU8" s="36"/>
      <c r="BV8" s="1"/>
      <c r="BW8" s="1"/>
      <c r="BX8" s="1"/>
      <c r="BY8" s="1"/>
      <c r="BZ8" s="36"/>
      <c r="CA8" s="36">
        <f>((BV8*20*if(BV7=1,2,1)*if(BW7=1,1.5,1)*if(BX7=1,1.25,1)+BW8*15*if(BW7=1,1.5,1)*if(BV7=1,1.5,1)*if(BX7=1,1.15,1)+BX8*12*if(BV7=1,1.25,1)*if(BW7=1,1.15,1))*if(BX7=1,1.05,1)+BY8*10*if(BY7=1,1.75,1)+BZ8)*(1/('Athlenet historique'!$T$30-$A8))</f>
        <v>0</v>
      </c>
      <c r="CB8" s="1"/>
      <c r="CC8" s="1"/>
      <c r="CD8" s="1"/>
      <c r="CE8" s="1"/>
      <c r="CF8" s="36"/>
      <c r="CG8" s="36"/>
      <c r="CH8" s="1"/>
      <c r="CI8" s="1"/>
      <c r="CJ8" s="1"/>
      <c r="CK8" s="1"/>
      <c r="CL8" s="36"/>
      <c r="CM8" s="36">
        <f>((CH8*20*if(CH7=1,2,1)*if(CI7=1,1.5,1)*if(CJ7=1,1.25,1)+CI8*15*if(CI7=1,1.5,1)*if(CH7=1,1.5,1)*if(CJ7=1,1.15,1)+CJ8*12*if(CH7=1,1.25,1)*if(CI7=1,1.15,1))*if(CJ7=1,1.05,1)+CK8*10*if(CK7=1,1.75,1)+CL8)*(1/('Athlenet historique'!$T$30-$A8))</f>
        <v>0</v>
      </c>
      <c r="CN8" s="1"/>
      <c r="CO8" s="1"/>
      <c r="CP8" s="1"/>
      <c r="CQ8" s="1"/>
      <c r="CR8" s="53">
        <v>7.0</v>
      </c>
      <c r="CS8" s="36">
        <f>((CN8*20*if(CN7=1,2,1)*if(CO7=1,1.5,1)*if(CP7=1,1.25,1)+CO8*15*if(CO7=1,1.5,1)*if(CN7=1,1.5,1)*if(CP7=1,1.15,1)+CP8*12*if(CN7=1,1.25,1)*if(CO7=1,1.15,1))*if(CP7=1,1.05,1)+CQ8*10*if(CQ7=1,1.75,1)+CR8)*(1/('Athlenet historique'!$T$30-$A8))</f>
        <v>0.7</v>
      </c>
      <c r="CT8" s="1"/>
      <c r="CU8" s="1"/>
      <c r="CV8" s="1"/>
      <c r="CW8" s="1"/>
      <c r="CX8" s="53">
        <v>5.0</v>
      </c>
      <c r="CY8" s="36">
        <f>((CT8*20*if(CT7=1,2,1)*if(CU7=1,1.5,1)*if(CV7=1,1.25,1)+CU8*15*if(CU7=1,1.5,1)*if(CT7=1,1.5,1)*if(CV7=1,1.15,1)+CV8*12*if(CT7=1,1.25,1)*if(CU7=1,1.15,1))*if(CV7=1,1.05,1)+CW8*10*if(CW7=1,1.75,1)+CX8)*(1/('Athlenet historique'!$T$30-$A8))</f>
        <v>0.5</v>
      </c>
      <c r="CZ8" s="1"/>
      <c r="DA8" s="1"/>
      <c r="DB8" s="1"/>
      <c r="DC8" s="1"/>
      <c r="DD8" s="53"/>
      <c r="DE8" s="36">
        <f>((CZ8*20*if(CZ7=1,2,1)*if(DA7=1,1.5,1)*if(DB7=1,1.25,1)+DA8*15*if(DA7=1,1.5,1)*if(CZ7=1,1.5,1)*if(DB7=1,1.15,1)+DB8*12*if(CZ7=1,1.25,1)*if(DA7=1,1.15,1))*if(DB7=1,1.05,1)+DC8*10*if(DC7=1,1.75,1)+DD8)*(1/('Athlenet historique'!$T$30-$A8))</f>
        <v>0</v>
      </c>
      <c r="DF8" s="1"/>
      <c r="DG8" s="1"/>
      <c r="DH8" s="1"/>
      <c r="DI8" s="1"/>
      <c r="DJ8" s="53"/>
      <c r="DK8" s="36">
        <f>((DF8*20*if(DF7=1,2,1)*if(DG7=1,1.5,1)*if(DH7=1,1.25,1)+DG8*15*if(DG7=1,1.5,1)*if(DF7=1,1.5,1)*if(DH7=1,1.15,1)+DH8*12*if(DF7=1,1.25,1)*if(DG7=1,1.15,1))*if(DH7=1,1.05,1)+DI8*10*if(DI7=1,1.75,1)+DJ8)*(1/('Athlenet historique'!$T$30-$A8))</f>
        <v>0</v>
      </c>
      <c r="DL8" s="1"/>
      <c r="DM8" s="1"/>
      <c r="DN8" s="1"/>
      <c r="DO8" s="1"/>
      <c r="DP8" s="53"/>
      <c r="DQ8" s="36">
        <f>((DL8*20*if(DL7=1,2,1)*if(DM7=1,1.5,1)*if(DN7=1,1.25,1)+DM8*15*if(DM7=1,1.5,1)*if(DL7=1,1.5,1)*if(DN7=1,1.15,1)+DN8*12*if(DL7=1,1.25,1)*if(DM7=1,1.15,1))*if(DN7=1,1.05,1)+DO8*10*if(DO7=1,1.75,1)+DP8)*(1/('Athlenet historique'!$T$30-$A8))</f>
        <v>0</v>
      </c>
      <c r="DR8" s="1"/>
      <c r="DS8" s="1"/>
      <c r="DT8" s="1"/>
      <c r="DU8" s="1"/>
      <c r="DV8" s="53"/>
      <c r="DW8" s="36">
        <f>((DR8*20*if(DR7=1,2,1)*if(DS7=1,1.5,1)*if(DT7=1,1.25,1)+DS8*15*if(DS7=1,1.5,1)*if(DR7=1,1.5,1)*if(DT7=1,1.15,1)+DT8*12*if(DR7=1,1.25,1)*if(DS7=1,1.15,1))*if(DT7=1,1.05,1)+DU8*10*if(DU7=1,1.75,1)+DV8)*(1/('Athlenet historique'!$T$30-$A8))</f>
        <v>0</v>
      </c>
      <c r="DX8" s="1"/>
      <c r="DY8" s="1"/>
      <c r="DZ8" s="1"/>
      <c r="EA8" s="1"/>
      <c r="EB8" s="53"/>
      <c r="EC8" s="36">
        <f>((DX8*20*if(DX7=1,2,1)*if(DY7=1,1.5,1)*if(DZ7=1,1.25,1)+DY8*15*if(DY7=1,1.5,1)*if(DX7=1,1.5,1)*if(DZ7=1,1.15,1)+DZ8*12*if(DX7=1,1.25,1)*if(DY7=1,1.15,1))*if(DZ7=1,1.05,1)+EA8*10*if(EA7=1,1.75,1)+EB8)*(1/('Athlenet historique'!$T$30-$A8))</f>
        <v>0</v>
      </c>
    </row>
    <row r="9">
      <c r="A9" s="1">
        <v>12.0</v>
      </c>
      <c r="B9" s="1"/>
      <c r="C9" s="1"/>
      <c r="D9" s="1"/>
      <c r="E9" s="1"/>
      <c r="F9" s="53">
        <v>10.0</v>
      </c>
      <c r="G9" s="36">
        <f>((B9*50*if(B8=1,2,1)*if(C8=1,1.5,1)*if(D8=1,1.25,1)+C9*25*if(C8=1,1.5,1)*if(B8=1,1.5,1)*if(D8=1,1.15,1)+D9*15*if(B8=1,1.25,1)*if(C8=1,1.15,1))*if(D8=1,1.05,1)+E9*30*if(E8=1,1.75,1)+F9)*(1/('Athlenet historique'!$T$30-$A9))</f>
        <v>1.111111111</v>
      </c>
      <c r="H9" s="1"/>
      <c r="I9" s="1"/>
      <c r="J9" s="1"/>
      <c r="K9" s="1"/>
      <c r="L9" s="53">
        <v>7.0</v>
      </c>
      <c r="M9" s="36">
        <f>((H9*50*if(H8=1,2,1)*if(I8=1,1.5,1)*if(J8=1,1.25,1)+I9*25*if(I8=1,1.5,1)*if(H8=1,1.5,1)*if(J8=1,1.15,1)+J9*15*if(H8=1,1.25,1)*if(I8=1,1.15,1))*if(J8=1,1.05,1)+K9*30*if(K8=1,1.75,1)+L9)*(1/('Athlenet historique'!$T$30-$A9))</f>
        <v>0.7777777778</v>
      </c>
      <c r="N9" s="1"/>
      <c r="O9" s="1"/>
      <c r="P9" s="1">
        <v>1.0</v>
      </c>
      <c r="Q9" s="1">
        <v>1.0</v>
      </c>
      <c r="R9" s="36"/>
      <c r="S9" s="36">
        <f>((N9*50*if(N8=1,2,1)*if(O8=1,1.5,1)*if(P8=1,1.25,1)+O9*25*if(O8=1,1.5,1)*if(N8=1,1.5,1)*if(P8=1,1.15,1)+P9*15*if(N8=1,1.25,1)*if(O8=1,1.15,1))*if(P8=1,1.05,1)+Q9*30*if(Q8=1,1.75,1)+R9)*(1/('Athlenet historique'!$T$30-$A9))</f>
        <v>5.25</v>
      </c>
      <c r="T9" s="1">
        <v>1.0</v>
      </c>
      <c r="U9" s="1"/>
      <c r="V9" s="1"/>
      <c r="W9" s="1"/>
      <c r="X9" s="36"/>
      <c r="Y9" s="36">
        <f>((T9*50*if(T8=1,2,1)*if(U8=1,1.5,1)*if(V8=1,1.25,1)+U9*25*if(U8=1,1.5,1)*if(T8=1,1.5,1)*if(V8=1,1.15,1)+V9*15*if(T8=1,1.25,1)*if(U8=1,1.15,1))*if(V8=1,1.05,1)+W9*30*if(W8=1,1.75,1)+X9)*(1/('Athlenet historique'!$T$30-$A9))</f>
        <v>11.11111111</v>
      </c>
      <c r="Z9" s="1"/>
      <c r="AA9" s="1">
        <v>1.0</v>
      </c>
      <c r="AB9" s="1"/>
      <c r="AC9" s="1"/>
      <c r="AD9" s="36"/>
      <c r="AE9" s="36">
        <f>((Z9*50*if(Z8=1,2,1)*if(AA8=1,1.5,1)*if(AB8=1,1.25,1)+AA9*25*if(AA8=1,1.5,1)*if(Z8=1,1.5,1)*if(AB8=1,1.15,1)+AB9*15*if(Z8=1,1.25,1)*if(AA8=1,1.15,1))*if(AB8=1,1.05,1)+AC9*30*if(AC8=1,1.75,1)+AD9)*(1/('Athlenet historique'!$T$30-$A9))</f>
        <v>3.354166667</v>
      </c>
      <c r="AF9" s="1"/>
      <c r="AG9" s="1"/>
      <c r="AH9" s="1"/>
      <c r="AI9" s="1"/>
      <c r="AJ9" s="53">
        <v>4.0</v>
      </c>
      <c r="AK9" s="36">
        <f>((AF9*20*if(AF8=1,2,1)*if(AG8=1,1.5,1)*if(AH8=1,1.25,1)+AG9*15*if(AG8=1,1.5,1)*if(AF8=1,1.5,1)*if(AH8=1,1.15,1)+AH9*12*if(AF8=1,1.25,1)*if(AG8=1,1.15,1))*if(AH8=1,1.05,1)+AI9*10*if(AI8=1,1.75,1)+AJ9)*(1/('Athlenet historique'!$T$30-$A9))</f>
        <v>0.4444444444</v>
      </c>
      <c r="AL9" s="1"/>
      <c r="AM9" s="1"/>
      <c r="AN9" s="1"/>
      <c r="AO9" s="1"/>
      <c r="AP9" s="36"/>
      <c r="AQ9" s="36"/>
      <c r="AR9" s="1"/>
      <c r="AS9" s="1"/>
      <c r="AT9" s="1"/>
      <c r="AU9" s="1"/>
      <c r="AV9" s="36"/>
      <c r="AW9" s="36"/>
      <c r="AX9" s="1"/>
      <c r="AY9" s="1"/>
      <c r="AZ9" s="1"/>
      <c r="BA9" s="1"/>
      <c r="BB9" s="36"/>
      <c r="BC9" s="36">
        <f>((AX9*20*if(AX8=1,2,1)*if(AY8=1,1.5,1)*if(AZ8=1,1.25,1)+AY9*15*if(AY8=1,1.5,1)*if(AX8=1,1.5,1)*if(AZ8=1,1.15,1)+AZ9*12*if(AX8=1,1.25,1)*if(AY8=1,1.15,1))*if(AZ8=1,1.05,1)+BA9*10*if(BA8=1,1.75,1)+BB9)*(1/('Athlenet historique'!$T$30-$A9))</f>
        <v>0</v>
      </c>
      <c r="BD9" s="1"/>
      <c r="BE9" s="1"/>
      <c r="BF9" s="1"/>
      <c r="BG9" s="1"/>
      <c r="BH9" s="53">
        <v>2.0</v>
      </c>
      <c r="BI9" s="36">
        <f>((BD9*20*if(BD8=1,2,1)*if(BE8=1,1.5,1)*if(BF8=1,1.25,1)+BE9*15*if(BE8=1,1.5,1)*if(BD8=1,1.5,1)*if(BF8=1,1.15,1)+BF9*12*if(BD8=1,1.25,1)*if(BE8=1,1.15,1))*if(BF8=1,1.05,1)+BG9*10*if(BG8=1,1.75,1)+BH9)*(1/('Athlenet historique'!$T$30-$A9))</f>
        <v>0.2222222222</v>
      </c>
      <c r="BJ9" s="1"/>
      <c r="BK9" s="1"/>
      <c r="BL9" s="1"/>
      <c r="BM9" s="1"/>
      <c r="BN9" s="36"/>
      <c r="BO9" s="36"/>
      <c r="BP9" s="1"/>
      <c r="BQ9" s="1"/>
      <c r="BR9" s="1"/>
      <c r="BS9" s="1"/>
      <c r="BT9" s="36"/>
      <c r="BU9" s="36"/>
      <c r="BV9" s="1"/>
      <c r="BW9" s="1"/>
      <c r="BX9" s="1"/>
      <c r="BY9" s="1"/>
      <c r="BZ9" s="53">
        <v>5.0</v>
      </c>
      <c r="CA9" s="36">
        <f>((BV9*20*if(BV8=1,2,1)*if(BW8=1,1.5,1)*if(BX8=1,1.25,1)+BW9*15*if(BW8=1,1.5,1)*if(BV8=1,1.5,1)*if(BX8=1,1.15,1)+BX9*12*if(BV8=1,1.25,1)*if(BW8=1,1.15,1))*if(BX8=1,1.05,1)+BY9*10*if(BY8=1,1.75,1)+BZ9)*(1/('Athlenet historique'!$T$30-$A9))</f>
        <v>0.5555555556</v>
      </c>
      <c r="CB9" s="1"/>
      <c r="CC9" s="1"/>
      <c r="CD9" s="1"/>
      <c r="CE9" s="1"/>
      <c r="CF9" s="36"/>
      <c r="CG9" s="36"/>
      <c r="CH9" s="1"/>
      <c r="CI9" s="1"/>
      <c r="CJ9" s="1"/>
      <c r="CK9" s="1"/>
      <c r="CL9" s="36"/>
      <c r="CM9" s="36">
        <f>((CH9*20*if(CH8=1,2,1)*if(CI8=1,1.5,1)*if(CJ8=1,1.25,1)+CI9*15*if(CI8=1,1.5,1)*if(CH8=1,1.5,1)*if(CJ8=1,1.15,1)+CJ9*12*if(CH8=1,1.25,1)*if(CI8=1,1.15,1))*if(CJ8=1,1.05,1)+CK9*10*if(CK8=1,1.75,1)+CL9)*(1/('Athlenet historique'!$T$30-$A9))</f>
        <v>0</v>
      </c>
      <c r="CN9" s="1"/>
      <c r="CO9" s="1"/>
      <c r="CP9" s="1"/>
      <c r="CQ9" s="1"/>
      <c r="CR9" s="53">
        <v>1.0</v>
      </c>
      <c r="CS9" s="36">
        <f>((CN9*20*if(CN8=1,2,1)*if(CO8=1,1.5,1)*if(CP8=1,1.25,1)+CO9*15*if(CO8=1,1.5,1)*if(CN8=1,1.5,1)*if(CP8=1,1.15,1)+CP9*12*if(CN8=1,1.25,1)*if(CO8=1,1.15,1))*if(CP8=1,1.05,1)+CQ9*10*if(CQ8=1,1.75,1)+CR9)*(1/('Athlenet historique'!$T$30-$A9))</f>
        <v>0.1111111111</v>
      </c>
      <c r="CT9" s="1"/>
      <c r="CU9" s="1"/>
      <c r="CV9" s="1"/>
      <c r="CW9" s="1"/>
      <c r="CX9" s="53">
        <v>3.0</v>
      </c>
      <c r="CY9" s="36">
        <f>((CT9*20*if(CT8=1,2,1)*if(CU8=1,1.5,1)*if(CV8=1,1.25,1)+CU9*15*if(CU8=1,1.5,1)*if(CT8=1,1.5,1)*if(CV8=1,1.15,1)+CV9*12*if(CT8=1,1.25,1)*if(CU8=1,1.15,1))*if(CV8=1,1.05,1)+CW9*10*if(CW8=1,1.75,1)+CX9)*(1/('Athlenet historique'!$T$30-$A9))</f>
        <v>0.3333333333</v>
      </c>
      <c r="CZ9" s="1"/>
      <c r="DA9" s="1"/>
      <c r="DB9" s="1"/>
      <c r="DC9" s="1"/>
      <c r="DD9" s="53"/>
      <c r="DE9" s="36">
        <f>((CZ9*20*if(CZ8=1,2,1)*if(DA8=1,1.5,1)*if(DB8=1,1.25,1)+DA9*15*if(DA8=1,1.5,1)*if(CZ8=1,1.5,1)*if(DB8=1,1.15,1)+DB9*12*if(CZ8=1,1.25,1)*if(DA8=1,1.15,1))*if(DB8=1,1.05,1)+DC9*10*if(DC8=1,1.75,1)+DD9)*(1/('Athlenet historique'!$T$30-$A9))</f>
        <v>0</v>
      </c>
      <c r="DF9" s="1"/>
      <c r="DG9" s="1"/>
      <c r="DH9" s="1"/>
      <c r="DI9" s="1"/>
      <c r="DJ9" s="53"/>
      <c r="DK9" s="36">
        <f>((DF9*20*if(DF8=1,2,1)*if(DG8=1,1.5,1)*if(DH8=1,1.25,1)+DG9*15*if(DG8=1,1.5,1)*if(DF8=1,1.5,1)*if(DH8=1,1.15,1)+DH9*12*if(DF8=1,1.25,1)*if(DG8=1,1.15,1))*if(DH8=1,1.05,1)+DI9*10*if(DI8=1,1.75,1)+DJ9)*(1/('Athlenet historique'!$T$30-$A9))</f>
        <v>0</v>
      </c>
      <c r="DL9" s="1"/>
      <c r="DM9" s="1"/>
      <c r="DN9" s="1"/>
      <c r="DO9" s="1"/>
      <c r="DP9" s="53"/>
      <c r="DQ9" s="36">
        <f>((DL9*20*if(DL8=1,2,1)*if(DM8=1,1.5,1)*if(DN8=1,1.25,1)+DM9*15*if(DM8=1,1.5,1)*if(DL8=1,1.5,1)*if(DN8=1,1.15,1)+DN9*12*if(DL8=1,1.25,1)*if(DM8=1,1.15,1))*if(DN8=1,1.05,1)+DO9*10*if(DO8=1,1.75,1)+DP9)*(1/('Athlenet historique'!$T$30-$A9))</f>
        <v>0</v>
      </c>
      <c r="DR9" s="1"/>
      <c r="DS9" s="1"/>
      <c r="DT9" s="1"/>
      <c r="DU9" s="1"/>
      <c r="DV9" s="53"/>
      <c r="DW9" s="36">
        <f>((DR9*20*if(DR8=1,2,1)*if(DS8=1,1.5,1)*if(DT8=1,1.25,1)+DS9*15*if(DS8=1,1.5,1)*if(DR8=1,1.5,1)*if(DT8=1,1.15,1)+DT9*12*if(DR8=1,1.25,1)*if(DS8=1,1.15,1))*if(DT8=1,1.05,1)+DU9*10*if(DU8=1,1.75,1)+DV9)*(1/('Athlenet historique'!$T$30-$A9))</f>
        <v>0</v>
      </c>
      <c r="DX9" s="1"/>
      <c r="DY9" s="1"/>
      <c r="DZ9" s="1"/>
      <c r="EA9" s="1"/>
      <c r="EB9" s="53"/>
      <c r="EC9" s="36">
        <f>((DX9*20*if(DX8=1,2,1)*if(DY8=1,1.5,1)*if(DZ8=1,1.25,1)+DY9*15*if(DY8=1,1.5,1)*if(DX8=1,1.5,1)*if(DZ8=1,1.15,1)+DZ9*12*if(DX8=1,1.25,1)*if(DY8=1,1.15,1))*if(DZ8=1,1.05,1)+EA9*10*if(EA8=1,1.75,1)+EB9)*(1/('Athlenet historique'!$T$30-$A9))</f>
        <v>0</v>
      </c>
    </row>
    <row r="10">
      <c r="A10" s="1">
        <v>13.0</v>
      </c>
      <c r="B10" s="1"/>
      <c r="C10" s="1">
        <v>1.0</v>
      </c>
      <c r="D10" s="1"/>
      <c r="E10" s="1"/>
      <c r="F10" s="36"/>
      <c r="G10" s="36">
        <f>((B10*50*if(B9=1,2,1)*if(C9=1,1.5,1)*if(D9=1,1.25,1)+C10*25*if(C9=1,1.5,1)*if(B9=1,1.5,1)*if(D9=1,1.15,1)+D10*15*if(B9=1,1.25,1)*if(C9=1,1.15,1))*if(D9=1,1.05,1)+E10*30*if(E9=1,1.75,1)+F10)*(1/('Athlenet historique'!$T$30-$A10))</f>
        <v>3.125</v>
      </c>
      <c r="H10" s="1"/>
      <c r="I10" s="1"/>
      <c r="J10" s="1"/>
      <c r="K10" s="1"/>
      <c r="L10" s="53">
        <v>7.0</v>
      </c>
      <c r="M10" s="36">
        <f>((H10*50*if(H9=1,2,1)*if(I9=1,1.5,1)*if(J9=1,1.25,1)+I10*25*if(I9=1,1.5,1)*if(H9=1,1.5,1)*if(J9=1,1.15,1)+J10*15*if(H9=1,1.25,1)*if(I9=1,1.15,1))*if(J9=1,1.05,1)+K10*30*if(K9=1,1.75,1)+L10)*(1/('Athlenet historique'!$T$30-$A10))</f>
        <v>0.875</v>
      </c>
      <c r="N10" s="1"/>
      <c r="O10" s="1"/>
      <c r="P10" s="1">
        <v>1.0</v>
      </c>
      <c r="Q10" s="1"/>
      <c r="R10" s="36"/>
      <c r="S10" s="36">
        <f>((N10*50*if(N9=1,2,1)*if(O9=1,1.5,1)*if(P9=1,1.25,1)+O10*25*if(O9=1,1.5,1)*if(N9=1,1.5,1)*if(P9=1,1.15,1)+P10*15*if(N9=1,1.25,1)*if(O9=1,1.15,1))*if(P9=1,1.05,1)+Q10*30*if(Q9=1,1.75,1)+R10)*(1/('Athlenet historique'!$T$30-$A10))</f>
        <v>1.96875</v>
      </c>
      <c r="T10" s="1">
        <v>1.0</v>
      </c>
      <c r="U10" s="1"/>
      <c r="V10" s="1"/>
      <c r="W10" s="1"/>
      <c r="X10" s="36"/>
      <c r="Y10" s="36">
        <f>((T10*50*if(T9=1,2,1)*if(U9=1,1.5,1)*if(V9=1,1.25,1)+U10*25*if(U9=1,1.5,1)*if(T9=1,1.5,1)*if(V9=1,1.15,1)+V10*15*if(T9=1,1.25,1)*if(U9=1,1.15,1))*if(V9=1,1.05,1)+W10*30*if(W9=1,1.75,1)+X10)*(1/('Athlenet historique'!$T$30-$A10))</f>
        <v>12.5</v>
      </c>
      <c r="Z10" s="1"/>
      <c r="AA10" s="1"/>
      <c r="AB10" s="1"/>
      <c r="AC10" s="1"/>
      <c r="AD10" s="53">
        <v>10.0</v>
      </c>
      <c r="AE10" s="36">
        <f>((Z10*50*if(Z9=1,2,1)*if(AA9=1,1.5,1)*if(AB9=1,1.25,1)+AA10*25*if(AA9=1,1.5,1)*if(Z9=1,1.5,1)*if(AB9=1,1.15,1)+AB10*15*if(Z9=1,1.25,1)*if(AA9=1,1.15,1))*if(AB9=1,1.05,1)+AC10*30*if(AC9=1,1.75,1)+AD10)*(1/('Athlenet historique'!$T$30-$A10))</f>
        <v>1.25</v>
      </c>
      <c r="AF10" s="1"/>
      <c r="AG10" s="1"/>
      <c r="AH10" s="1"/>
      <c r="AI10" s="1"/>
      <c r="AJ10" s="53">
        <v>3.0</v>
      </c>
      <c r="AK10" s="36">
        <f>((AF10*20*if(AF9=1,2,1)*if(AG9=1,1.5,1)*if(AH9=1,1.25,1)+AG10*15*if(AG9=1,1.5,1)*if(AF9=1,1.5,1)*if(AH9=1,1.15,1)+AH10*12*if(AF9=1,1.25,1)*if(AG9=1,1.15,1))*if(AH9=1,1.05,1)+AI10*10*if(AI9=1,1.75,1)+AJ10)*(1/('Athlenet historique'!$T$30-$A10))</f>
        <v>0.375</v>
      </c>
      <c r="AL10" s="1"/>
      <c r="AM10" s="1"/>
      <c r="AN10" s="1"/>
      <c r="AO10" s="1"/>
      <c r="AP10" s="36"/>
      <c r="AQ10" s="36"/>
      <c r="AR10" s="1"/>
      <c r="AS10" s="1"/>
      <c r="AT10" s="1"/>
      <c r="AU10" s="1"/>
      <c r="AV10" s="36"/>
      <c r="AW10" s="36"/>
      <c r="AX10" s="1"/>
      <c r="AY10" s="1"/>
      <c r="AZ10" s="1"/>
      <c r="BA10" s="1"/>
      <c r="BB10" s="53">
        <v>2.0</v>
      </c>
      <c r="BC10" s="36">
        <f>((AX10*20*if(AX9=1,2,1)*if(AY9=1,1.5,1)*if(AZ9=1,1.25,1)+AY10*15*if(AY9=1,1.5,1)*if(AX9=1,1.5,1)*if(AZ9=1,1.15,1)+AZ10*12*if(AX9=1,1.25,1)*if(AY9=1,1.15,1))*if(AZ9=1,1.05,1)+BA10*10*if(BA9=1,1.75,1)+BB10)*(1/('Athlenet historique'!$T$30-$A10))</f>
        <v>0.25</v>
      </c>
      <c r="BD10" s="1"/>
      <c r="BE10" s="1"/>
      <c r="BF10" s="1"/>
      <c r="BG10" s="1"/>
      <c r="BH10" s="53">
        <v>4.0</v>
      </c>
      <c r="BI10" s="36">
        <f>((BD10*20*if(BD9=1,2,1)*if(BE9=1,1.5,1)*if(BF9=1,1.25,1)+BE10*15*if(BE9=1,1.5,1)*if(BD9=1,1.5,1)*if(BF9=1,1.15,1)+BF10*12*if(BD9=1,1.25,1)*if(BE9=1,1.15,1))*if(BF9=1,1.05,1)+BG10*10*if(BG9=1,1.75,1)+BH10)*(1/('Athlenet historique'!$T$30-$A10))</f>
        <v>0.5</v>
      </c>
      <c r="BJ10" s="1"/>
      <c r="BK10" s="1"/>
      <c r="BL10" s="1"/>
      <c r="BM10" s="1"/>
      <c r="BN10" s="36"/>
      <c r="BO10" s="36"/>
      <c r="BP10" s="1"/>
      <c r="BQ10" s="1"/>
      <c r="BR10" s="1"/>
      <c r="BS10" s="1"/>
      <c r="BT10" s="36"/>
      <c r="BU10" s="36"/>
      <c r="BV10" s="1"/>
      <c r="BW10" s="1"/>
      <c r="BX10" s="1"/>
      <c r="BY10" s="1"/>
      <c r="BZ10" s="53">
        <v>5.0</v>
      </c>
      <c r="CA10" s="36">
        <f>((BV10*20*if(BV9=1,2,1)*if(BW9=1,1.5,1)*if(BX9=1,1.25,1)+BW10*15*if(BW9=1,1.5,1)*if(BV9=1,1.5,1)*if(BX9=1,1.15,1)+BX10*12*if(BV9=1,1.25,1)*if(BW9=1,1.15,1))*if(BX9=1,1.05,1)+BY10*10*if(BY9=1,1.75,1)+BZ10)*(1/('Athlenet historique'!$T$30-$A10))</f>
        <v>0.625</v>
      </c>
      <c r="CB10" s="1"/>
      <c r="CC10" s="1"/>
      <c r="CD10" s="1"/>
      <c r="CE10" s="1"/>
      <c r="CF10" s="36"/>
      <c r="CG10" s="36"/>
      <c r="CH10" s="1"/>
      <c r="CI10" s="1"/>
      <c r="CJ10" s="1"/>
      <c r="CK10" s="1"/>
      <c r="CL10" s="36"/>
      <c r="CM10" s="36">
        <f>((CH10*20*if(CH9=1,2,1)*if(CI9=1,1.5,1)*if(CJ9=1,1.25,1)+CI10*15*if(CI9=1,1.5,1)*if(CH9=1,1.5,1)*if(CJ9=1,1.15,1)+CJ10*12*if(CH9=1,1.25,1)*if(CI9=1,1.15,1))*if(CJ9=1,1.05,1)+CK10*10*if(CK9=1,1.75,1)+CL10)*(1/('Athlenet historique'!$T$30-$A10))</f>
        <v>0</v>
      </c>
      <c r="CN10" s="1"/>
      <c r="CO10" s="1"/>
      <c r="CP10" s="1"/>
      <c r="CQ10" s="1"/>
      <c r="CR10" s="36"/>
      <c r="CS10" s="36"/>
      <c r="CT10" s="1"/>
      <c r="CU10" s="1"/>
      <c r="CV10" s="1"/>
      <c r="CW10" s="1"/>
      <c r="CX10" s="36"/>
      <c r="CY10" s="36"/>
      <c r="CZ10" s="55"/>
      <c r="DA10" s="56"/>
      <c r="DB10" s="56"/>
      <c r="DC10" s="57">
        <v>1.0</v>
      </c>
      <c r="DD10" s="58">
        <v>1.0</v>
      </c>
      <c r="DE10" s="36">
        <f>((CZ10*20*if(CZ9=1,2,1)*if(DA9=1,1.5,1)*if(DB9=1,1.25,1)+DA10*15*if(DA9=1,1.5,1)*if(CZ9=1,1.5,1)*if(DB9=1,1.15,1)+DB10*12*if(CZ9=1,1.25,1)*if(DA9=1,1.15,1))*if(DB9=1,1.05,1)+DC10*10*if(DC9=1,1.75,1)+DD10)*(1/('Athlenet historique'!$T$30-$A10))</f>
        <v>1.375</v>
      </c>
      <c r="DF10" s="55"/>
      <c r="DG10" s="56"/>
      <c r="DH10" s="56"/>
      <c r="DI10" s="57"/>
      <c r="DJ10" s="58"/>
      <c r="DK10" s="36">
        <f>((DF10*20*if(DF9=1,2,1)*if(DG9=1,1.5,1)*if(DH9=1,1.25,1)+DG10*15*if(DG9=1,1.5,1)*if(DF9=1,1.5,1)*if(DH9=1,1.15,1)+DH10*12*if(DF9=1,1.25,1)*if(DG9=1,1.15,1))*if(DH9=1,1.05,1)+DI10*10*if(DI9=1,1.75,1)+DJ10)*(1/('Athlenet historique'!$T$30-$A10))</f>
        <v>0</v>
      </c>
      <c r="DL10" s="55"/>
      <c r="DM10" s="56"/>
      <c r="DN10" s="56"/>
      <c r="DO10" s="57"/>
      <c r="DP10" s="58"/>
      <c r="DQ10" s="36">
        <f>((DL10*20*if(DL9=1,2,1)*if(DM9=1,1.5,1)*if(DN9=1,1.25,1)+DM10*15*if(DM9=1,1.5,1)*if(DL9=1,1.5,1)*if(DN9=1,1.15,1)+DN10*12*if(DL9=1,1.25,1)*if(DM9=1,1.15,1))*if(DN9=1,1.05,1)+DO10*10*if(DO9=1,1.75,1)+DP10)*(1/('Athlenet historique'!$T$30-$A10))</f>
        <v>0</v>
      </c>
      <c r="DR10" s="55"/>
      <c r="DS10" s="56"/>
      <c r="DT10" s="56"/>
      <c r="DU10" s="57"/>
      <c r="DV10" s="58"/>
      <c r="DW10" s="36">
        <f>((DR10*20*if(DR9=1,2,1)*if(DS9=1,1.5,1)*if(DT9=1,1.25,1)+DS10*15*if(DS9=1,1.5,1)*if(DR9=1,1.5,1)*if(DT9=1,1.15,1)+DT10*12*if(DR9=1,1.25,1)*if(DS9=1,1.15,1))*if(DT9=1,1.05,1)+DU10*10*if(DU9=1,1.75,1)+DV10)*(1/('Athlenet historique'!$T$30-$A10))</f>
        <v>0</v>
      </c>
      <c r="DX10" s="55"/>
      <c r="DY10" s="56"/>
      <c r="DZ10" s="56"/>
      <c r="EA10" s="57"/>
      <c r="EB10" s="58"/>
      <c r="EC10" s="36">
        <f>((DX10*20*if(DX9=1,2,1)*if(DY9=1,1.5,1)*if(DZ9=1,1.25,1)+DY10*15*if(DY9=1,1.5,1)*if(DX9=1,1.5,1)*if(DZ9=1,1.15,1)+DZ10*12*if(DX9=1,1.25,1)*if(DY9=1,1.15,1))*if(DZ9=1,1.05,1)+EA10*10*if(EA9=1,1.75,1)+EB10)*(1/('Athlenet historique'!$T$30-$A10))</f>
        <v>0</v>
      </c>
    </row>
    <row r="11">
      <c r="A11" s="1">
        <v>14.0</v>
      </c>
      <c r="B11" s="1"/>
      <c r="C11" s="1"/>
      <c r="D11" s="1">
        <v>1.0</v>
      </c>
      <c r="E11" s="1"/>
      <c r="F11" s="36"/>
      <c r="G11" s="36">
        <f>((B11*50*if(B10=1,2,1)*if(C10=1,1.5,1)*if(D10=1,1.25,1)+C11*25*if(C10=1,1.5,1)*if(B10=1,1.5,1)*if(D10=1,1.15,1)+D11*15*if(B10=1,1.25,1)*if(C10=1,1.15,1))*if(D10=1,1.05,1)+E11*30*if(E10=1,1.75,1)+F11)*(1/('Athlenet historique'!$T$30-$A11))</f>
        <v>2.464285714</v>
      </c>
      <c r="H11" s="1"/>
      <c r="I11" s="1"/>
      <c r="J11" s="1"/>
      <c r="K11" s="1"/>
      <c r="L11" s="53">
        <v>7.0</v>
      </c>
      <c r="M11" s="36">
        <f>((H11*50*if(H10=1,2,1)*if(I10=1,1.5,1)*if(J10=1,1.25,1)+I11*25*if(I10=1,1.5,1)*if(H10=1,1.5,1)*if(J10=1,1.15,1)+J11*15*if(H10=1,1.25,1)*if(I10=1,1.15,1))*if(J10=1,1.05,1)+K11*30*if(K10=1,1.75,1)+L11)*(1/('Athlenet historique'!$T$30-$A11))</f>
        <v>1</v>
      </c>
      <c r="N11" s="1"/>
      <c r="O11" s="1">
        <v>1.0</v>
      </c>
      <c r="P11" s="1"/>
      <c r="Q11" s="1"/>
      <c r="R11" s="36"/>
      <c r="S11" s="36">
        <f>((N11*50*if(N10=1,2,1)*if(O10=1,1.5,1)*if(P10=1,1.25,1)+O11*25*if(O10=1,1.5,1)*if(N10=1,1.5,1)*if(P10=1,1.15,1)+P11*15*if(N10=1,1.25,1)*if(O10=1,1.15,1))*if(P10=1,1.05,1)+Q11*30*if(Q10=1,1.75,1)+R11)*(1/('Athlenet historique'!$T$30-$A11))</f>
        <v>4.3125</v>
      </c>
      <c r="T11" s="1">
        <v>1.0</v>
      </c>
      <c r="U11" s="1"/>
      <c r="V11" s="1"/>
      <c r="W11" s="1"/>
      <c r="X11" s="36"/>
      <c r="Y11" s="36">
        <f>((T11*50*if(T10=1,2,1)*if(U10=1,1.5,1)*if(V10=1,1.25,1)+U11*25*if(U10=1,1.5,1)*if(T10=1,1.5,1)*if(V10=1,1.15,1)+V11*15*if(T10=1,1.25,1)*if(U10=1,1.15,1))*if(V10=1,1.05,1)+W11*30*if(W10=1,1.75,1)+X11)*(1/('Athlenet historique'!$T$30-$A11))</f>
        <v>14.28571429</v>
      </c>
      <c r="Z11" s="1"/>
      <c r="AA11" s="1"/>
      <c r="AB11" s="1"/>
      <c r="AC11" s="1"/>
      <c r="AD11" s="53">
        <v>10.0</v>
      </c>
      <c r="AE11" s="36">
        <f>((Z11*50*if(Z10=1,2,1)*if(AA10=1,1.5,1)*if(AB10=1,1.25,1)+AA11*25*if(AA10=1,1.5,1)*if(Z10=1,1.5,1)*if(AB10=1,1.15,1)+AB11*15*if(Z10=1,1.25,1)*if(AA10=1,1.15,1))*if(AB10=1,1.05,1)+AC11*30*if(AC10=1,1.75,1)+AD11)*(1/('Athlenet historique'!$T$30-$A11))</f>
        <v>1.428571429</v>
      </c>
      <c r="AF11" s="1"/>
      <c r="AG11" s="1"/>
      <c r="AH11" s="1"/>
      <c r="AI11" s="1"/>
      <c r="AJ11" s="53">
        <v>3.0</v>
      </c>
      <c r="AK11" s="36">
        <f>((AF11*20*if(AF10=1,2,1)*if(AG10=1,1.5,1)*if(AH10=1,1.25,1)+AG11*15*if(AG10=1,1.5,1)*if(AF10=1,1.5,1)*if(AH10=1,1.15,1)+AH11*12*if(AF10=1,1.25,1)*if(AG10=1,1.15,1))*if(AH10=1,1.05,1)+AI11*10*if(AI10=1,1.75,1)+AJ11)*(1/('Athlenet historique'!$T$30-$A11))</f>
        <v>0.4285714286</v>
      </c>
      <c r="AL11" s="1"/>
      <c r="AM11" s="1"/>
      <c r="AN11" s="1"/>
      <c r="AO11" s="1"/>
      <c r="AP11" s="36"/>
      <c r="AQ11" s="36"/>
      <c r="AR11" s="1"/>
      <c r="AS11" s="1"/>
      <c r="AT11" s="1"/>
      <c r="AU11" s="1"/>
      <c r="AV11" s="36"/>
      <c r="AW11" s="36"/>
      <c r="AX11" s="1"/>
      <c r="AY11" s="1"/>
      <c r="AZ11" s="1"/>
      <c r="BA11" s="1"/>
      <c r="BB11" s="36"/>
      <c r="BC11" s="36"/>
      <c r="BD11" s="1"/>
      <c r="BE11" s="1"/>
      <c r="BF11" s="1"/>
      <c r="BG11" s="1"/>
      <c r="BH11" s="53">
        <v>4.0</v>
      </c>
      <c r="BI11" s="36">
        <f>((BD11*20*if(BD10=1,2,1)*if(BE10=1,1.5,1)*if(BF10=1,1.25,1)+BE11*15*if(BE10=1,1.5,1)*if(BD10=1,1.5,1)*if(BF10=1,1.15,1)+BF11*12*if(BD10=1,1.25,1)*if(BE10=1,1.15,1))*if(BF10=1,1.05,1)+BG11*10*if(BG10=1,1.75,1)+BH11)*(1/('Athlenet historique'!$T$30-$A11))</f>
        <v>0.5714285714</v>
      </c>
      <c r="BJ11" s="1"/>
      <c r="BK11" s="1"/>
      <c r="BL11" s="1"/>
      <c r="BM11" s="1"/>
      <c r="BN11" s="36"/>
      <c r="BO11" s="36"/>
      <c r="BP11" s="1"/>
      <c r="BQ11" s="1"/>
      <c r="BR11" s="1"/>
      <c r="BS11" s="1"/>
      <c r="BT11" s="36"/>
      <c r="BU11" s="36"/>
      <c r="BV11" s="1"/>
      <c r="BW11" s="1"/>
      <c r="BX11" s="1"/>
      <c r="BY11" s="1"/>
      <c r="BZ11" s="53">
        <v>5.0</v>
      </c>
      <c r="CA11" s="36">
        <f>((BV11*20*if(BV10=1,2,1)*if(BW10=1,1.5,1)*if(BX10=1,1.25,1)+BW11*15*if(BW10=1,1.5,1)*if(BV10=1,1.5,1)*if(BX10=1,1.15,1)+BX11*12*if(BV10=1,1.25,1)*if(BW10=1,1.15,1))*if(BX10=1,1.05,1)+BY11*10*if(BY10=1,1.75,1)+BZ11)*(1/('Athlenet historique'!$T$30-$A11))</f>
        <v>0.7142857143</v>
      </c>
      <c r="CB11" s="1"/>
      <c r="CC11" s="1"/>
      <c r="CD11" s="1"/>
      <c r="CE11" s="1"/>
      <c r="CF11" s="36"/>
      <c r="CG11" s="36"/>
      <c r="CH11" s="1"/>
      <c r="CI11" s="1"/>
      <c r="CJ11" s="1"/>
      <c r="CK11" s="1"/>
      <c r="CL11" s="36"/>
      <c r="CM11" s="36">
        <f>((CH11*20*if(CH10=1,2,1)*if(CI10=1,1.5,1)*if(CJ10=1,1.25,1)+CI11*15*if(CI10=1,1.5,1)*if(CH10=1,1.5,1)*if(CJ10=1,1.15,1)+CJ11*12*if(CH10=1,1.25,1)*if(CI10=1,1.15,1))*if(CJ10=1,1.05,1)+CK11*10*if(CK10=1,1.75,1)+CL11)*(1/('Athlenet historique'!$T$30-$A11))</f>
        <v>0</v>
      </c>
      <c r="CN11" s="1"/>
      <c r="CO11" s="1"/>
      <c r="CP11" s="1"/>
      <c r="CQ11" s="1"/>
      <c r="CR11" s="36"/>
      <c r="CS11" s="36"/>
      <c r="CT11" s="1"/>
      <c r="CU11" s="1"/>
      <c r="CV11" s="1"/>
      <c r="CW11" s="1"/>
      <c r="CX11" s="36"/>
      <c r="CY11" s="36"/>
      <c r="CZ11" s="55"/>
      <c r="DA11" s="56"/>
      <c r="DB11" s="56"/>
      <c r="DC11" s="57">
        <v>1.0</v>
      </c>
      <c r="DD11" s="58">
        <v>2.0</v>
      </c>
      <c r="DE11" s="36">
        <f>((CZ11*20*if(CZ10=1,2,1)*if(DA10=1,1.5,1)*if(DB10=1,1.25,1)+DA11*15*if(DA10=1,1.5,1)*if(CZ10=1,1.5,1)*if(DB10=1,1.15,1)+DB11*12*if(CZ10=1,1.25,1)*if(DA10=1,1.15,1))*if(DB10=1,1.05,1)+DC11*10*if(DC10=1,1.75,1)+DD11)*(1/('Athlenet historique'!$T$30-$A11))</f>
        <v>2.785714286</v>
      </c>
      <c r="DF11" s="55"/>
      <c r="DG11" s="56"/>
      <c r="DH11" s="56"/>
      <c r="DI11" s="59"/>
      <c r="DJ11" s="58"/>
      <c r="DK11" s="36"/>
      <c r="DL11" s="55"/>
      <c r="DM11" s="56"/>
      <c r="DN11" s="56"/>
      <c r="DO11" s="59"/>
      <c r="DP11" s="58"/>
      <c r="DQ11" s="36"/>
      <c r="DR11" s="55"/>
      <c r="DS11" s="56"/>
      <c r="DT11" s="56"/>
      <c r="DU11" s="59"/>
      <c r="DV11" s="58"/>
      <c r="DW11" s="36"/>
      <c r="DX11" s="55"/>
      <c r="DY11" s="56"/>
      <c r="DZ11" s="56"/>
      <c r="EA11" s="59"/>
      <c r="EB11" s="58">
        <v>1.0</v>
      </c>
      <c r="EC11" s="36">
        <f>((DX11*20*if(DX10=1,2,1)*if(DY10=1,1.5,1)*if(DZ10=1,1.25,1)+DY11*15*if(DY10=1,1.5,1)*if(DX10=1,1.5,1)*if(DZ10=1,1.15,1)+DZ11*12*if(DX10=1,1.25,1)*if(DY10=1,1.15,1))*if(DZ10=1,1.05,1)+EA11*10*if(EA10=1,1.75,1)+EB11)*(1/('Athlenet historique'!$T$30-$A11))</f>
        <v>0.1428571429</v>
      </c>
    </row>
    <row r="12">
      <c r="A12" s="1">
        <v>15.0</v>
      </c>
      <c r="B12" s="1"/>
      <c r="C12" s="1"/>
      <c r="D12" s="1"/>
      <c r="E12" s="1"/>
      <c r="F12" s="38">
        <v>10.0</v>
      </c>
      <c r="G12" s="36">
        <f>((B12*50*if(B11=1,2,1)*if(C11=1,1.5,1)*if(D11=1,1.25,1)+C12*25*if(C11=1,1.5,1)*if(B11=1,1.5,1)*if(D11=1,1.15,1)+D12*15*if(B11=1,1.25,1)*if(C11=1,1.15,1))*if(D11=1,1.05,1)+E12*30*if(E11=1,1.75,1)+F12)*(1/('Athlenet historique'!$T$30-$A12))</f>
        <v>1.666666667</v>
      </c>
      <c r="H12" s="1"/>
      <c r="I12" s="1"/>
      <c r="J12" s="1"/>
      <c r="K12" s="1"/>
      <c r="L12" s="53">
        <v>7.0</v>
      </c>
      <c r="M12" s="36">
        <f>((H12*50*if(H11=1,2,1)*if(I11=1,1.5,1)*if(J11=1,1.25,1)+I12*25*if(I11=1,1.5,1)*if(H11=1,1.5,1)*if(J11=1,1.15,1)+J12*15*if(H11=1,1.25,1)*if(I11=1,1.15,1))*if(J11=1,1.05,1)+K12*30*if(K11=1,1.75,1)+L12)*(1/('Athlenet historique'!$T$30-$A12))</f>
        <v>1.166666667</v>
      </c>
      <c r="N12" s="1"/>
      <c r="O12" s="1"/>
      <c r="P12" s="1">
        <v>1.0</v>
      </c>
      <c r="Q12" s="1"/>
      <c r="R12" s="36"/>
      <c r="S12" s="36">
        <f>((N12*50*if(N11=1,2,1)*if(O11=1,1.5,1)*if(P11=1,1.25,1)+O12*25*if(O11=1,1.5,1)*if(N11=1,1.5,1)*if(P11=1,1.15,1)+P12*15*if(N11=1,1.25,1)*if(O11=1,1.15,1))*if(P11=1,1.05,1)+Q12*30*if(Q11=1,1.75,1)+R12)*(1/('Athlenet historique'!$T$30-$A12))</f>
        <v>2.875</v>
      </c>
      <c r="T12" s="1">
        <v>1.0</v>
      </c>
      <c r="U12" s="1"/>
      <c r="V12" s="1"/>
      <c r="W12" s="1"/>
      <c r="X12" s="36"/>
      <c r="Y12" s="36">
        <f>((T12*50*if(T11=1,2,1)*if(U11=1,1.5,1)*if(V11=1,1.25,1)+U12*25*if(U11=1,1.5,1)*if(T11=1,1.5,1)*if(V11=1,1.15,1)+V12*15*if(T11=1,1.25,1)*if(U11=1,1.15,1))*if(V11=1,1.05,1)+W12*30*if(W11=1,1.75,1)+X12)*(1/('Athlenet historique'!$T$30-$A12))</f>
        <v>16.66666667</v>
      </c>
      <c r="Z12" s="1"/>
      <c r="AA12" s="1">
        <v>1.0</v>
      </c>
      <c r="AB12" s="1"/>
      <c r="AC12" s="1">
        <v>1.0</v>
      </c>
      <c r="AD12" s="38"/>
      <c r="AE12" s="36">
        <f>((Z12*50*if(Z11=1,2,1)*if(AA11=1,1.5,1)*if(AB11=1,1.25,1)+AA12*25*if(AA11=1,1.5,1)*if(Z11=1,1.5,1)*if(AB11=1,1.15,1)+AB12*15*if(Z11=1,1.25,1)*if(AA11=1,1.15,1))*if(AB11=1,1.05,1)+AC12*30*if(AC11=1,1.75,1)+AD12)*(1/('Athlenet historique'!$T$30-$A12))</f>
        <v>9.166666667</v>
      </c>
      <c r="AF12" s="1"/>
      <c r="AG12" s="1"/>
      <c r="AH12" s="1"/>
      <c r="AI12" s="1"/>
      <c r="AJ12" s="53">
        <v>3.0</v>
      </c>
      <c r="AK12" s="36">
        <f>((AF12*20*if(AF11=1,2,1)*if(AG11=1,1.5,1)*if(AH11=1,1.25,1)+AG12*15*if(AG11=1,1.5,1)*if(AF11=1,1.5,1)*if(AH11=1,1.15,1)+AH12*12*if(AF11=1,1.25,1)*if(AG11=1,1.15,1))*if(AH11=1,1.05,1)+AI12*10*if(AI11=1,1.75,1)+AJ12)*(1/('Athlenet historique'!$T$30-$A12))</f>
        <v>0.5</v>
      </c>
      <c r="AL12" s="1"/>
      <c r="AM12" s="1"/>
      <c r="AN12" s="1"/>
      <c r="AO12" s="1"/>
      <c r="AP12" s="36"/>
      <c r="AQ12" s="36"/>
      <c r="AR12" s="1"/>
      <c r="AS12" s="1"/>
      <c r="AT12" s="1"/>
      <c r="AU12" s="1"/>
      <c r="AV12" s="36"/>
      <c r="AW12" s="36"/>
      <c r="AX12" s="1"/>
      <c r="AY12" s="1"/>
      <c r="AZ12" s="1"/>
      <c r="BA12" s="1"/>
      <c r="BB12" s="36"/>
      <c r="BC12" s="36"/>
      <c r="BD12" s="1"/>
      <c r="BE12" s="1"/>
      <c r="BF12" s="1"/>
      <c r="BG12" s="1"/>
      <c r="BH12" s="53">
        <v>1.0</v>
      </c>
      <c r="BI12" s="36">
        <f>((BD12*20*if(BD11=1,2,1)*if(BE11=1,1.5,1)*if(BF11=1,1.25,1)+BE12*15*if(BE11=1,1.5,1)*if(BD11=1,1.5,1)*if(BF11=1,1.15,1)+BF12*12*if(BD11=1,1.25,1)*if(BE11=1,1.15,1))*if(BF11=1,1.05,1)+BG12*10*if(BG11=1,1.75,1)+BH12)*(1/('Athlenet historique'!$T$30-$A12))</f>
        <v>0.1666666667</v>
      </c>
      <c r="BJ12" s="1"/>
      <c r="BK12" s="1"/>
      <c r="BL12" s="1"/>
      <c r="BM12" s="1"/>
      <c r="BN12" s="36"/>
      <c r="BO12" s="36"/>
      <c r="BP12" s="1"/>
      <c r="BQ12" s="1"/>
      <c r="BR12" s="1"/>
      <c r="BS12" s="1"/>
      <c r="BT12" s="36"/>
      <c r="BU12" s="36"/>
      <c r="BV12" s="1"/>
      <c r="BW12" s="1"/>
      <c r="BX12" s="1"/>
      <c r="BY12" s="1"/>
      <c r="BZ12" s="53">
        <v>5.0</v>
      </c>
      <c r="CA12" s="36">
        <f>((BV12*20*if(BV11=1,2,1)*if(BW11=1,1.5,1)*if(BX11=1,1.25,1)+BW12*15*if(BW11=1,1.5,1)*if(BV11=1,1.5,1)*if(BX11=1,1.15,1)+BX12*12*if(BV11=1,1.25,1)*if(BW11=1,1.15,1))*if(BX11=1,1.05,1)+BY12*10*if(BY11=1,1.75,1)+BZ12)*(1/('Athlenet historique'!$T$30-$A12))</f>
        <v>0.8333333333</v>
      </c>
      <c r="CB12" s="1"/>
      <c r="CC12" s="1"/>
      <c r="CD12" s="1"/>
      <c r="CE12" s="1"/>
      <c r="CF12" s="36"/>
      <c r="CG12" s="36"/>
      <c r="CH12" s="1"/>
      <c r="CI12" s="1"/>
      <c r="CJ12" s="1"/>
      <c r="CK12" s="1"/>
      <c r="CL12" s="53">
        <v>4.0</v>
      </c>
      <c r="CM12" s="36">
        <f>((CH12*20*if(CH11=1,2,1)*if(CI11=1,1.5,1)*if(CJ11=1,1.25,1)+CI12*15*if(CI11=1,1.5,1)*if(CH11=1,1.5,1)*if(CJ11=1,1.15,1)+CJ12*12*if(CH11=1,1.25,1)*if(CI11=1,1.15,1))*if(CJ11=1,1.05,1)+CK12*10*if(CK11=1,1.75,1)+CL12)*(1/('Athlenet historique'!$T$30-$A12))</f>
        <v>0.6666666667</v>
      </c>
      <c r="CN12" s="1"/>
      <c r="CO12" s="1"/>
      <c r="CP12" s="1"/>
      <c r="CQ12" s="1"/>
      <c r="CR12" s="36"/>
      <c r="CS12" s="36"/>
      <c r="CT12" s="1"/>
      <c r="CU12" s="1"/>
      <c r="CV12" s="1"/>
      <c r="CW12" s="1"/>
      <c r="CX12" s="36"/>
      <c r="CY12" s="36"/>
      <c r="CZ12" s="55"/>
      <c r="DA12" s="56"/>
      <c r="DB12" s="56"/>
      <c r="DC12" s="59"/>
      <c r="DD12" s="58">
        <v>2.0</v>
      </c>
      <c r="DE12" s="36">
        <f>((CZ12*20*if(CZ11=1,2,1)*if(DA11=1,1.5,1)*if(DB11=1,1.25,1)+DA12*15*if(DA11=1,1.5,1)*if(CZ11=1,1.5,1)*if(DB11=1,1.15,1)+DB12*12*if(CZ11=1,1.25,1)*if(DA11=1,1.15,1))*if(DB11=1,1.05,1)+DC12*10*if(DC11=1,1.75,1)+DD12)*(1/('Athlenet historique'!$T$30-$A12))</f>
        <v>0.3333333333</v>
      </c>
      <c r="DF12" s="55"/>
      <c r="DG12" s="56"/>
      <c r="DH12" s="56"/>
      <c r="DI12" s="59"/>
      <c r="DJ12" s="55"/>
      <c r="DK12" s="56"/>
      <c r="DL12" s="55"/>
      <c r="DM12" s="56"/>
      <c r="DN12" s="56"/>
      <c r="DO12" s="59"/>
      <c r="DP12" s="55"/>
      <c r="DQ12" s="56"/>
      <c r="DR12" s="55"/>
      <c r="DS12" s="56"/>
      <c r="DT12" s="56"/>
      <c r="DU12" s="59"/>
      <c r="DV12" s="55"/>
      <c r="DW12" s="56"/>
      <c r="DX12" s="55"/>
      <c r="DY12" s="56"/>
      <c r="DZ12" s="56"/>
      <c r="EA12" s="59"/>
      <c r="EB12" s="55"/>
      <c r="EC12" s="36">
        <f>((DX12*20*if(DX11=1,2,1)*if(DY11=1,1.5,1)*if(DZ11=1,1.25,1)+DY12*15*if(DY11=1,1.5,1)*if(DX11=1,1.5,1)*if(DZ11=1,1.15,1)+DZ12*12*if(DX11=1,1.25,1)*if(DY11=1,1.15,1))*if(DZ11=1,1.05,1)+EA12*10*if(EA11=1,1.75,1)+EB12)*(1/('Athlenet historique'!$T$30-$A12))</f>
        <v>0</v>
      </c>
    </row>
    <row r="13">
      <c r="A13" s="1">
        <v>16.0</v>
      </c>
      <c r="B13" s="1"/>
      <c r="C13" s="1">
        <v>1.0</v>
      </c>
      <c r="D13" s="1"/>
      <c r="E13" s="1">
        <v>1.0</v>
      </c>
      <c r="F13" s="36"/>
      <c r="G13" s="36">
        <f>((B13*50*if(B12=1,2,1)*if(C12=1,1.5,1)*if(D12=1,1.25,1)+C13*25*if(C12=1,1.5,1)*if(B12=1,1.5,1)*if(D12=1,1.15,1)+D13*15*if(B12=1,1.25,1)*if(C12=1,1.15,1))*if(D12=1,1.05,1)+E13*30*if(E12=1,1.75,1)+F13)*(1/('Athlenet historique'!$T$30-$A13))</f>
        <v>11</v>
      </c>
      <c r="H13" s="1"/>
      <c r="I13" s="1"/>
      <c r="J13" s="1"/>
      <c r="K13" s="1"/>
      <c r="L13" s="53">
        <v>5.0</v>
      </c>
      <c r="M13" s="36">
        <f>((H13*50*if(H12=1,2,1)*if(I12=1,1.5,1)*if(J12=1,1.25,1)+I13*25*if(I12=1,1.5,1)*if(H12=1,1.5,1)*if(J12=1,1.15,1)+J13*15*if(H12=1,1.25,1)*if(I12=1,1.15,1))*if(J12=1,1.05,1)+K13*30*if(K12=1,1.75,1)+L13)*(1/('Athlenet historique'!$T$30-$A13))</f>
        <v>1</v>
      </c>
      <c r="N13" s="1"/>
      <c r="O13" s="1"/>
      <c r="P13" s="1">
        <v>1.0</v>
      </c>
      <c r="Q13" s="1"/>
      <c r="R13" s="36"/>
      <c r="S13" s="36">
        <f>((N13*50*if(N12=1,2,1)*if(O12=1,1.5,1)*if(P12=1,1.25,1)+O13*25*if(O12=1,1.5,1)*if(N12=1,1.5,1)*if(P12=1,1.15,1)+P13*15*if(N12=1,1.25,1)*if(O12=1,1.15,1))*if(P12=1,1.05,1)+Q13*30*if(Q12=1,1.75,1)+R13)*(1/('Athlenet historique'!$T$30-$A13))</f>
        <v>3.15</v>
      </c>
      <c r="T13" s="1">
        <v>1.0</v>
      </c>
      <c r="U13" s="1"/>
      <c r="V13" s="1"/>
      <c r="W13" s="1"/>
      <c r="X13" s="36"/>
      <c r="Y13" s="36">
        <f>((T13*50*if(T12=1,2,1)*if(U12=1,1.5,1)*if(V12=1,1.25,1)+U13*25*if(U12=1,1.5,1)*if(T12=1,1.5,1)*if(V12=1,1.15,1)+V13*15*if(T12=1,1.25,1)*if(U12=1,1.15,1))*if(V12=1,1.05,1)+W13*30*if(W12=1,1.75,1)+X13)*(1/('Athlenet historique'!$T$30-$A13))</f>
        <v>20</v>
      </c>
      <c r="Z13" s="1"/>
      <c r="AA13" s="1"/>
      <c r="AB13" s="1"/>
      <c r="AC13" s="1"/>
      <c r="AD13" s="53">
        <v>10.0</v>
      </c>
      <c r="AE13" s="36">
        <f>((Z13*50*if(Z12=1,2,1)*if(AA12=1,1.5,1)*if(AB12=1,1.25,1)+AA13*25*if(AA12=1,1.5,1)*if(Z12=1,1.5,1)*if(AB12=1,1.15,1)+AB13*15*if(Z12=1,1.25,1)*if(AA12=1,1.15,1))*if(AB12=1,1.05,1)+AC13*30*if(AC12=1,1.75,1)+AD13)*(1/('Athlenet historique'!$T$30-$A13))</f>
        <v>2</v>
      </c>
      <c r="AF13" s="1"/>
      <c r="AG13" s="1"/>
      <c r="AH13" s="1"/>
      <c r="AI13" s="1"/>
      <c r="AJ13" s="53">
        <v>3.0</v>
      </c>
      <c r="AK13" s="36">
        <f>((AF13*20*if(AF12=1,2,1)*if(AG12=1,1.5,1)*if(AH12=1,1.25,1)+AG13*15*if(AG12=1,1.5,1)*if(AF12=1,1.5,1)*if(AH12=1,1.15,1)+AH13*12*if(AF12=1,1.25,1)*if(AG12=1,1.15,1))*if(AH12=1,1.05,1)+AI13*10*if(AI12=1,1.75,1)+AJ13)*(1/('Athlenet historique'!$T$30-$A13))</f>
        <v>0.6</v>
      </c>
      <c r="AL13" s="1"/>
      <c r="AM13" s="1"/>
      <c r="AN13" s="1"/>
      <c r="AO13" s="1"/>
      <c r="AP13" s="36"/>
      <c r="AQ13" s="36"/>
      <c r="AR13" s="1"/>
      <c r="AS13" s="1"/>
      <c r="AT13" s="1"/>
      <c r="AU13" s="1"/>
      <c r="AV13" s="36"/>
      <c r="AW13" s="36"/>
      <c r="AX13" s="1"/>
      <c r="AY13" s="1"/>
      <c r="AZ13" s="1"/>
      <c r="BA13" s="1"/>
      <c r="BB13" s="36"/>
      <c r="BC13" s="36"/>
      <c r="BD13" s="1"/>
      <c r="BE13" s="1"/>
      <c r="BF13" s="1"/>
      <c r="BG13" s="1"/>
      <c r="BH13" s="53">
        <v>4.0</v>
      </c>
      <c r="BI13" s="36">
        <f>((BD13*20*if(BD12=1,2,1)*if(BE12=1,1.5,1)*if(BF12=1,1.25,1)+BE13*15*if(BE12=1,1.5,1)*if(BD12=1,1.5,1)*if(BF12=1,1.15,1)+BF13*12*if(BD12=1,1.25,1)*if(BE12=1,1.15,1))*if(BF12=1,1.05,1)+BG13*10*if(BG12=1,1.75,1)+BH13)*(1/('Athlenet historique'!$T$30-$A13))</f>
        <v>0.8</v>
      </c>
      <c r="BJ13" s="1"/>
      <c r="BK13" s="1"/>
      <c r="BL13" s="1"/>
      <c r="BM13" s="1"/>
      <c r="BN13" s="36"/>
      <c r="BO13" s="36"/>
      <c r="BP13" s="1"/>
      <c r="BQ13" s="1"/>
      <c r="BR13" s="1"/>
      <c r="BS13" s="1"/>
      <c r="BT13" s="36"/>
      <c r="BU13" s="36"/>
      <c r="BV13" s="1"/>
      <c r="BW13" s="1"/>
      <c r="BX13" s="1"/>
      <c r="BY13" s="1"/>
      <c r="BZ13" s="53">
        <v>7.0</v>
      </c>
      <c r="CA13" s="36">
        <f>((BV13*20*if(BV12=1,2,1)*if(BW12=1,1.5,1)*if(BX12=1,1.25,1)+BW13*15*if(BW12=1,1.5,1)*if(BV12=1,1.5,1)*if(BX12=1,1.15,1)+BX13*12*if(BV12=1,1.25,1)*if(BW12=1,1.15,1))*if(BX12=1,1.05,1)+BY13*10*if(BY12=1,1.75,1)+BZ13)*(1/('Athlenet historique'!$T$30-$A13))</f>
        <v>1.4</v>
      </c>
      <c r="CB13" s="1"/>
      <c r="CC13" s="1"/>
      <c r="CD13" s="1"/>
      <c r="CE13" s="1"/>
      <c r="CF13" s="36"/>
      <c r="CG13" s="36"/>
      <c r="CH13" s="1"/>
      <c r="CI13" s="1"/>
      <c r="CJ13" s="1"/>
      <c r="CK13" s="1"/>
      <c r="CL13" s="53">
        <v>1.0</v>
      </c>
      <c r="CM13" s="36">
        <f>((CH13*20*if(CH12=1,2,1)*if(CI12=1,1.5,1)*if(CJ12=1,1.25,1)+CI13*15*if(CI12=1,1.5,1)*if(CH12=1,1.5,1)*if(CJ12=1,1.15,1)+CJ13*12*if(CH12=1,1.25,1)*if(CI12=1,1.15,1))*if(CJ12=1,1.05,1)+CK13*10*if(CK12=1,1.75,1)+CL13)*(1/('Athlenet historique'!$T$30-$A13))</f>
        <v>0.2</v>
      </c>
      <c r="CN13" s="1"/>
      <c r="CO13" s="1"/>
      <c r="CP13" s="1"/>
      <c r="CQ13" s="1"/>
      <c r="CR13" s="36"/>
      <c r="CS13" s="36"/>
      <c r="CT13" s="1"/>
      <c r="CU13" s="1"/>
      <c r="CV13" s="1"/>
      <c r="CW13" s="1"/>
      <c r="CX13" s="36"/>
      <c r="CY13" s="36"/>
      <c r="CZ13" s="55"/>
      <c r="DA13" s="56"/>
      <c r="DB13" s="56"/>
      <c r="DC13" s="59"/>
      <c r="DD13" s="58">
        <v>2.0</v>
      </c>
      <c r="DE13" s="36">
        <f>((CZ13*20*if(CZ12=1,2,1)*if(DA12=1,1.5,1)*if(DB12=1,1.25,1)+DA13*15*if(DA12=1,1.5,1)*if(CZ12=1,1.5,1)*if(DB12=1,1.15,1)+DB13*12*if(CZ12=1,1.25,1)*if(DA12=1,1.15,1))*if(DB12=1,1.05,1)+DC13*10*if(DC12=1,1.75,1)+DD13)*(1/('Athlenet historique'!$T$30-$A13))</f>
        <v>0.4</v>
      </c>
      <c r="DF13" s="55"/>
      <c r="DG13" s="56"/>
      <c r="DH13" s="56"/>
      <c r="DI13" s="59"/>
      <c r="DJ13" s="55"/>
      <c r="DK13" s="56"/>
      <c r="DL13" s="55"/>
      <c r="DM13" s="56"/>
      <c r="DN13" s="56"/>
      <c r="DO13" s="59"/>
      <c r="DP13" s="55"/>
      <c r="DQ13" s="56"/>
      <c r="DR13" s="55"/>
      <c r="DS13" s="56"/>
      <c r="DT13" s="56"/>
      <c r="DU13" s="59"/>
      <c r="DV13" s="55"/>
      <c r="DW13" s="56"/>
      <c r="DX13" s="55"/>
      <c r="DY13" s="56"/>
      <c r="DZ13" s="56"/>
      <c r="EA13" s="59"/>
      <c r="EB13" s="55"/>
      <c r="EC13" s="36">
        <f>((DX13*20*if(DX12=1,2,1)*if(DY12=1,1.5,1)*if(DZ12=1,1.25,1)+DY13*15*if(DY12=1,1.5,1)*if(DX12=1,1.5,1)*if(DZ12=1,1.15,1)+DZ13*12*if(DX12=1,1.25,1)*if(DY12=1,1.15,1))*if(DZ12=1,1.05,1)+EA13*10*if(EA12=1,1.75,1)+EB13)*(1/('Athlenet historique'!$T$30-$A13))</f>
        <v>0</v>
      </c>
    </row>
    <row r="14">
      <c r="A14" s="1">
        <v>17.0</v>
      </c>
      <c r="B14" s="1">
        <v>1.0</v>
      </c>
      <c r="C14" s="1"/>
      <c r="D14" s="1"/>
      <c r="E14" s="1"/>
      <c r="F14" s="36"/>
      <c r="G14" s="36">
        <f>((B14*50*if(B13=1,2,1)*if(C13=1,1.5,1)*if(D13=1,1.25,1)+C14*25*if(C13=1,1.5,1)*if(B13=1,1.5,1)*if(D13=1,1.15,1)+D14*15*if(B13=1,1.25,1)*if(C13=1,1.15,1))*if(D13=1,1.05,1)+E14*30*if(E13=1,1.75,1)+F14)*(1/('Athlenet historique'!$T$30-$A14))</f>
        <v>18.75</v>
      </c>
      <c r="H14" s="1"/>
      <c r="I14" s="1"/>
      <c r="J14" s="1"/>
      <c r="K14" s="1"/>
      <c r="L14" s="53">
        <v>5.0</v>
      </c>
      <c r="M14" s="36">
        <f>((H14*50*if(H13=1,2,1)*if(I13=1,1.5,1)*if(J13=1,1.25,1)+I14*25*if(I13=1,1.5,1)*if(H13=1,1.5,1)*if(J13=1,1.15,1)+J14*15*if(H13=1,1.25,1)*if(I13=1,1.15,1))*if(J13=1,1.05,1)+K14*30*if(K13=1,1.75,1)+L14)*(1/('Athlenet historique'!$T$30-$A14))</f>
        <v>1.25</v>
      </c>
      <c r="N14" s="1"/>
      <c r="O14" s="1"/>
      <c r="P14" s="1">
        <v>1.0</v>
      </c>
      <c r="Q14" s="1"/>
      <c r="R14" s="36"/>
      <c r="S14" s="36">
        <f>((N14*50*if(N13=1,2,1)*if(O13=1,1.5,1)*if(P13=1,1.25,1)+O14*25*if(O13=1,1.5,1)*if(N13=1,1.5,1)*if(P13=1,1.15,1)+P14*15*if(N13=1,1.25,1)*if(O13=1,1.15,1))*if(P13=1,1.05,1)+Q14*30*if(Q13=1,1.75,1)+R14)*(1/('Athlenet historique'!$T$30-$A14))</f>
        <v>3.9375</v>
      </c>
      <c r="T14" s="1"/>
      <c r="U14" s="1">
        <v>1.0</v>
      </c>
      <c r="V14" s="1"/>
      <c r="W14" s="1"/>
      <c r="X14" s="36"/>
      <c r="Y14" s="36">
        <f>((T14*50*if(T13=1,2,1)*if(U13=1,1.5,1)*if(V13=1,1.25,1)+U14*25*if(U13=1,1.5,1)*if(T13=1,1.5,1)*if(V13=1,1.15,1)+V14*15*if(T13=1,1.25,1)*if(U13=1,1.15,1))*if(V13=1,1.05,1)+W14*30*if(W13=1,1.75,1)+X14)*(1/('Athlenet historique'!$T$30-$A14))</f>
        <v>9.375</v>
      </c>
      <c r="Z14" s="1"/>
      <c r="AA14" s="1"/>
      <c r="AB14" s="1"/>
      <c r="AC14" s="1"/>
      <c r="AD14" s="53">
        <v>7.0</v>
      </c>
      <c r="AE14" s="36">
        <f>((Z14*50*if(Z13=1,2,1)*if(AA13=1,1.5,1)*if(AB13=1,1.25,1)+AA14*25*if(AA13=1,1.5,1)*if(Z13=1,1.5,1)*if(AB13=1,1.15,1)+AB14*15*if(Z13=1,1.25,1)*if(AA13=1,1.15,1))*if(AB13=1,1.05,1)+AC14*30*if(AC13=1,1.75,1)+AD14)*(1/('Athlenet historique'!$T$30-$A14))</f>
        <v>1.75</v>
      </c>
      <c r="AF14" s="1"/>
      <c r="AG14" s="1"/>
      <c r="AH14" s="1"/>
      <c r="AI14" s="1"/>
      <c r="AJ14" s="53">
        <v>2.0</v>
      </c>
      <c r="AK14" s="36">
        <f>((AF14*20*if(AF13=1,2,1)*if(AG13=1,1.5,1)*if(AH13=1,1.25,1)+AG14*15*if(AG13=1,1.5,1)*if(AF13=1,1.5,1)*if(AH13=1,1.15,1)+AH14*12*if(AF13=1,1.25,1)*if(AG13=1,1.15,1))*if(AH13=1,1.05,1)+AI14*10*if(AI13=1,1.75,1)+AJ14)*(1/('Athlenet historique'!$T$30-$A14))</f>
        <v>0.5</v>
      </c>
      <c r="AL14" s="1"/>
      <c r="AM14" s="1"/>
      <c r="AN14" s="1"/>
      <c r="AO14" s="1"/>
      <c r="AP14" s="36"/>
      <c r="AQ14" s="36"/>
      <c r="AR14" s="1"/>
      <c r="AS14" s="1"/>
      <c r="AT14" s="1"/>
      <c r="AU14" s="1"/>
      <c r="AV14" s="36"/>
      <c r="AW14" s="36"/>
      <c r="AX14" s="1"/>
      <c r="AY14" s="1"/>
      <c r="AZ14" s="1"/>
      <c r="BA14" s="1"/>
      <c r="BB14" s="36"/>
      <c r="BC14" s="36"/>
      <c r="BD14" s="1"/>
      <c r="BE14" s="1"/>
      <c r="BF14" s="1"/>
      <c r="BG14" s="1"/>
      <c r="BH14" s="53">
        <v>3.0</v>
      </c>
      <c r="BI14" s="36">
        <f>((BD14*20*if(BD13=1,2,1)*if(BE13=1,1.5,1)*if(BF13=1,1.25,1)+BE14*15*if(BE13=1,1.5,1)*if(BD13=1,1.5,1)*if(BF13=1,1.15,1)+BF14*12*if(BD13=1,1.25,1)*if(BE13=1,1.15,1))*if(BF13=1,1.05,1)+BG14*10*if(BG13=1,1.75,1)+BH14)*(1/('Athlenet historique'!$T$30-$A14))</f>
        <v>0.75</v>
      </c>
      <c r="BJ14" s="1"/>
      <c r="BK14" s="1"/>
      <c r="BL14" s="1"/>
      <c r="BM14" s="1"/>
      <c r="BN14" s="36"/>
      <c r="BO14" s="36"/>
      <c r="BP14" s="1"/>
      <c r="BQ14" s="1"/>
      <c r="BR14" s="1"/>
      <c r="BS14" s="1"/>
      <c r="BT14" s="36"/>
      <c r="BU14" s="36"/>
      <c r="BV14" s="1"/>
      <c r="BW14" s="1"/>
      <c r="BX14" s="1"/>
      <c r="BY14" s="1"/>
      <c r="BZ14" s="53">
        <v>10.0</v>
      </c>
      <c r="CA14" s="36">
        <f>((BV14*20*if(BV13=1,2,1)*if(BW13=1,1.5,1)*if(BX13=1,1.25,1)+BW14*15*if(BW13=1,1.5,1)*if(BV13=1,1.5,1)*if(BX13=1,1.15,1)+BX14*12*if(BV13=1,1.25,1)*if(BW13=1,1.15,1))*if(BX13=1,1.05,1)+BY14*10*if(BY13=1,1.75,1)+BZ14)*(1/('Athlenet historique'!$T$30-$A14))</f>
        <v>2.5</v>
      </c>
      <c r="CB14" s="1"/>
      <c r="CC14" s="1"/>
      <c r="CD14" s="1"/>
      <c r="CE14" s="1"/>
      <c r="CF14" s="36"/>
      <c r="CG14" s="36"/>
      <c r="CH14" s="1"/>
      <c r="CI14" s="1"/>
      <c r="CJ14" s="1"/>
      <c r="CK14" s="1"/>
      <c r="CL14" s="36"/>
      <c r="CM14" s="36"/>
      <c r="CN14" s="1"/>
      <c r="CO14" s="1"/>
      <c r="CP14" s="1"/>
      <c r="CQ14" s="1"/>
      <c r="CR14" s="36"/>
      <c r="CS14" s="36"/>
      <c r="CT14" s="1"/>
      <c r="CU14" s="1"/>
      <c r="CV14" s="1"/>
      <c r="CW14" s="1"/>
      <c r="CX14" s="36"/>
      <c r="CY14" s="36"/>
      <c r="CZ14" s="55"/>
      <c r="DA14" s="56"/>
      <c r="DB14" s="56"/>
      <c r="DC14" s="60">
        <v>1.0</v>
      </c>
      <c r="DD14" s="58">
        <v>4.0</v>
      </c>
      <c r="DE14" s="36">
        <f>((CZ14*20*if(CZ13=1,2,1)*if(DA13=1,1.5,1)*if(DB13=1,1.25,1)+DA14*15*if(DA13=1,1.5,1)*if(CZ13=1,1.5,1)*if(DB13=1,1.15,1)+DB14*12*if(CZ13=1,1.25,1)*if(DA13=1,1.15,1))*if(DB13=1,1.05,1)+DC14*10*if(DC13=1,1.75,1)+DD14)*(1/('Athlenet historique'!$T$30-$A14))</f>
        <v>3.5</v>
      </c>
      <c r="DF14" s="55"/>
      <c r="DG14" s="56"/>
      <c r="DH14" s="56"/>
      <c r="DI14" s="59"/>
      <c r="DJ14" s="55"/>
      <c r="DK14" s="56"/>
      <c r="DL14" s="55"/>
      <c r="DM14" s="56"/>
      <c r="DN14" s="56"/>
      <c r="DO14" s="59"/>
      <c r="DP14" s="55"/>
      <c r="DQ14" s="56"/>
      <c r="DR14" s="55"/>
      <c r="DS14" s="56"/>
      <c r="DT14" s="56"/>
      <c r="DU14" s="59"/>
      <c r="DV14" s="55"/>
      <c r="DW14" s="56"/>
      <c r="DX14" s="55"/>
      <c r="DY14" s="56"/>
      <c r="DZ14" s="56"/>
      <c r="EA14" s="59"/>
      <c r="EB14" s="58">
        <v>1.0</v>
      </c>
      <c r="EC14" s="36">
        <f>((DX14*20*if(DX13=1,2,1)*if(DY13=1,1.5,1)*if(DZ13=1,1.25,1)+DY14*15*if(DY13=1,1.5,1)*if(DX13=1,1.5,1)*if(DZ13=1,1.15,1)+DZ14*12*if(DX13=1,1.25,1)*if(DY13=1,1.15,1))*if(DZ13=1,1.05,1)+EA14*10*if(EA13=1,1.75,1)+EB14)*(1/('Athlenet historique'!$T$30-$A14))</f>
        <v>0.25</v>
      </c>
    </row>
    <row r="15">
      <c r="A15" s="1">
        <v>18.0</v>
      </c>
      <c r="B15" s="1">
        <v>1.0</v>
      </c>
      <c r="C15" s="1"/>
      <c r="D15" s="1"/>
      <c r="E15" s="1"/>
      <c r="F15" s="36"/>
      <c r="G15" s="36">
        <f>((B15*50*if(B14=1,2,1)*if(C14=1,1.5,1)*if(D14=1,1.25,1)+C15*25*if(C14=1,1.5,1)*if(B14=1,1.5,1)*if(D14=1,1.15,1)+D15*15*if(B14=1,1.25,1)*if(C14=1,1.15,1))*if(D14=1,1.05,1)+E15*30*if(E14=1,1.75,1)+F15)*(1/('Athlenet historique'!$T$30-$A15))</f>
        <v>33.33333333</v>
      </c>
      <c r="H15" s="1"/>
      <c r="I15" s="1"/>
      <c r="J15" s="1"/>
      <c r="K15" s="1">
        <v>1.0</v>
      </c>
      <c r="L15" s="53">
        <v>5.0</v>
      </c>
      <c r="M15" s="36">
        <f>((H15*50*if(H14=1,2,1)*if(I14=1,1.5,1)*if(J14=1,1.25,1)+I15*25*if(I14=1,1.5,1)*if(H14=1,1.5,1)*if(J14=1,1.15,1)+J15*15*if(H14=1,1.25,1)*if(I14=1,1.15,1))*if(J14=1,1.05,1)+K15*30*if(K14=1,1.75,1)+L15)*(1/('Athlenet historique'!$T$30-$A15))</f>
        <v>11.66666667</v>
      </c>
      <c r="N15" s="1"/>
      <c r="O15" s="1"/>
      <c r="P15" s="1"/>
      <c r="Q15" s="1"/>
      <c r="R15" s="53">
        <v>7.0</v>
      </c>
      <c r="S15" s="36">
        <f>((N15*50*if(N14=1,2,1)*if(O14=1,1.5,1)*if(P14=1,1.25,1)+O15*25*if(O14=1,1.5,1)*if(N14=1,1.5,1)*if(P14=1,1.15,1)+P15*15*if(N14=1,1.25,1)*if(O14=1,1.15,1))*if(P14=1,1.05,1)+Q15*30*if(Q14=1,1.75,1)+R15)*(1/('Athlenet historique'!$T$30-$A15))</f>
        <v>2.333333333</v>
      </c>
      <c r="T15" s="1"/>
      <c r="U15" s="1">
        <v>1.0</v>
      </c>
      <c r="V15" s="1"/>
      <c r="W15" s="1"/>
      <c r="X15" s="36"/>
      <c r="Y15" s="36">
        <f>((T15*50*if(T14=1,2,1)*if(U14=1,1.5,1)*if(V14=1,1.25,1)+U15*25*if(U14=1,1.5,1)*if(T14=1,1.5,1)*if(V14=1,1.15,1)+V15*15*if(T14=1,1.25,1)*if(U14=1,1.15,1))*if(V14=1,1.05,1)+W15*30*if(W14=1,1.75,1)+X15)*(1/('Athlenet historique'!$T$30-$A15))</f>
        <v>12.5</v>
      </c>
      <c r="Z15" s="1"/>
      <c r="AA15" s="1"/>
      <c r="AB15" s="1">
        <v>1.0</v>
      </c>
      <c r="AC15" s="1"/>
      <c r="AD15" s="36"/>
      <c r="AE15" s="36">
        <f>((Z15*50*if(Z14=1,2,1)*if(AA14=1,1.5,1)*if(AB14=1,1.25,1)+AA15*25*if(AA14=1,1.5,1)*if(Z14=1,1.5,1)*if(AB14=1,1.15,1)+AB15*15*if(Z14=1,1.25,1)*if(AA14=1,1.15,1))*if(AB14=1,1.05,1)+AC15*30*if(AC14=1,1.75,1)+AD15)*(1/('Athlenet historique'!$T$30-$A15))</f>
        <v>5</v>
      </c>
      <c r="AF15" s="1"/>
      <c r="AG15" s="1"/>
      <c r="AH15" s="1"/>
      <c r="AI15" s="1"/>
      <c r="AJ15" s="53">
        <v>1.0</v>
      </c>
      <c r="AK15" s="36">
        <f>((AF15*20*if(AF14=1,2,1)*if(AG14=1,1.5,1)*if(AH14=1,1.25,1)+AG15*15*if(AG14=1,1.5,1)*if(AF14=1,1.5,1)*if(AH14=1,1.15,1)+AH15*12*if(AF14=1,1.25,1)*if(AG14=1,1.15,1))*if(AH14=1,1.05,1)+AI15*10*if(AI14=1,1.75,1)+AJ15)*(1/('Athlenet historique'!$T$30-$A15))</f>
        <v>0.3333333333</v>
      </c>
      <c r="AL15" s="1"/>
      <c r="AM15" s="1"/>
      <c r="AN15" s="1"/>
      <c r="AO15" s="1"/>
      <c r="AP15" s="36"/>
      <c r="AQ15" s="36"/>
      <c r="AR15" s="1"/>
      <c r="AS15" s="1"/>
      <c r="AT15" s="1"/>
      <c r="AU15" s="1"/>
      <c r="AV15" s="36"/>
      <c r="AW15" s="36"/>
      <c r="AX15" s="1"/>
      <c r="AY15" s="1"/>
      <c r="AZ15" s="1"/>
      <c r="BA15" s="1"/>
      <c r="BB15" s="36"/>
      <c r="BC15" s="36"/>
      <c r="BD15" s="1"/>
      <c r="BE15" s="1"/>
      <c r="BF15" s="1"/>
      <c r="BG15" s="1"/>
      <c r="BH15" s="53">
        <v>4.0</v>
      </c>
      <c r="BI15" s="36">
        <f>((BD15*20*if(BD14=1,2,1)*if(BE14=1,1.5,1)*if(BF14=1,1.25,1)+BE15*15*if(BE14=1,1.5,1)*if(BD14=1,1.5,1)*if(BF14=1,1.15,1)+BF15*12*if(BD14=1,1.25,1)*if(BE14=1,1.15,1))*if(BF14=1,1.05,1)+BG15*10*if(BG14=1,1.75,1)+BH15)*(1/('Athlenet historique'!$T$30-$A15))</f>
        <v>1.333333333</v>
      </c>
      <c r="BJ15" s="1"/>
      <c r="BK15" s="1"/>
      <c r="BL15" s="1"/>
      <c r="BM15" s="1"/>
      <c r="BN15" s="36"/>
      <c r="BO15" s="36"/>
      <c r="BP15" s="1"/>
      <c r="BQ15" s="1"/>
      <c r="BR15" s="1"/>
      <c r="BS15" s="1"/>
      <c r="BT15" s="36"/>
      <c r="BU15" s="36"/>
      <c r="BV15" s="1"/>
      <c r="BW15" s="1"/>
      <c r="BX15" s="1"/>
      <c r="BY15" s="1"/>
      <c r="BZ15" s="53">
        <v>10.0</v>
      </c>
      <c r="CA15" s="36">
        <f>((BV15*20*if(BV14=1,2,1)*if(BW14=1,1.5,1)*if(BX14=1,1.25,1)+BW15*15*if(BW14=1,1.5,1)*if(BV14=1,1.5,1)*if(BX14=1,1.15,1)+BX15*12*if(BV14=1,1.25,1)*if(BW14=1,1.15,1))*if(BX14=1,1.05,1)+BY15*10*if(BY14=1,1.75,1)+BZ15)*(1/('Athlenet historique'!$T$30-$A15))</f>
        <v>3.333333333</v>
      </c>
      <c r="CB15" s="1"/>
      <c r="CC15" s="1"/>
      <c r="CD15" s="1"/>
      <c r="CE15" s="1"/>
      <c r="CF15" s="36"/>
      <c r="CG15" s="36"/>
      <c r="CH15" s="1"/>
      <c r="CI15" s="1"/>
      <c r="CJ15" s="1"/>
      <c r="CK15" s="1"/>
      <c r="CL15" s="36"/>
      <c r="CM15" s="36"/>
      <c r="CN15" s="1"/>
      <c r="CO15" s="1"/>
      <c r="CP15" s="1"/>
      <c r="CQ15" s="1"/>
      <c r="CR15" s="36"/>
      <c r="CS15" s="36"/>
      <c r="CT15" s="1"/>
      <c r="CU15" s="1"/>
      <c r="CV15" s="1"/>
      <c r="CW15" s="1"/>
      <c r="CX15" s="36"/>
      <c r="CY15" s="36"/>
      <c r="CZ15" s="55"/>
      <c r="DA15" s="56"/>
      <c r="DB15" s="56"/>
      <c r="DC15" s="59"/>
      <c r="DD15" s="58">
        <v>3.0</v>
      </c>
      <c r="DE15" s="36">
        <f>((CZ15*20*if(CZ14=1,2,1)*if(DA14=1,1.5,1)*if(DB14=1,1.25,1)+DA15*15*if(DA14=1,1.5,1)*if(CZ14=1,1.5,1)*if(DB14=1,1.15,1)+DB15*12*if(CZ14=1,1.25,1)*if(DA14=1,1.15,1))*if(DB14=1,1.05,1)+DC15*10*if(DC14=1,1.75,1)+DD15)*(1/('Athlenet historique'!$T$30-$A15))</f>
        <v>1</v>
      </c>
      <c r="DF15" s="55"/>
      <c r="DG15" s="56"/>
      <c r="DH15" s="56"/>
      <c r="DI15" s="59"/>
      <c r="DJ15" s="55"/>
      <c r="DK15" s="56"/>
      <c r="DL15" s="55"/>
      <c r="DM15" s="56"/>
      <c r="DN15" s="56"/>
      <c r="DO15" s="59"/>
      <c r="DP15" s="55"/>
      <c r="DQ15" s="56"/>
      <c r="DR15" s="55"/>
      <c r="DS15" s="56"/>
      <c r="DT15" s="56"/>
      <c r="DU15" s="59"/>
      <c r="DV15" s="55"/>
      <c r="DW15" s="56"/>
      <c r="DX15" s="55"/>
      <c r="DY15" s="56"/>
      <c r="DZ15" s="56"/>
      <c r="EA15" s="59"/>
      <c r="EB15" s="58">
        <v>2.0</v>
      </c>
      <c r="EC15" s="36">
        <f>((DX15*20*if(DX14=1,2,1)*if(DY14=1,1.5,1)*if(DZ14=1,1.25,1)+DY15*15*if(DY14=1,1.5,1)*if(DX14=1,1.5,1)*if(DZ14=1,1.15,1)+DZ15*12*if(DX14=1,1.25,1)*if(DY14=1,1.15,1))*if(DZ14=1,1.05,1)+EA15*10*if(EA14=1,1.75,1)+EB15)*(1/('Athlenet historique'!$T$30-$A15))</f>
        <v>0.6666666667</v>
      </c>
    </row>
    <row r="16">
      <c r="A16" s="1">
        <v>19.0</v>
      </c>
      <c r="B16" s="1">
        <v>1.0</v>
      </c>
      <c r="C16" s="1"/>
      <c r="D16" s="1"/>
      <c r="E16" s="1">
        <v>1.0</v>
      </c>
      <c r="F16" s="36"/>
      <c r="G16" s="36">
        <f>((B16*50*if(B15=1,2,1)*if(C15=1,1.5,1)*if(D15=1,1.25,1)+C16*25*if(C15=1,1.5,1)*if(B15=1,1.5,1)*if(D15=1,1.15,1)+D16*15*if(B15=1,1.25,1)*if(C15=1,1.15,1))*if(D15=1,1.05,1)+E16*30*if(E15=1,1.75,1)+F16)*(1/('Athlenet historique'!$T$30-$A16))</f>
        <v>65</v>
      </c>
      <c r="H16" s="1"/>
      <c r="I16" s="1"/>
      <c r="J16" s="1"/>
      <c r="K16" s="1"/>
      <c r="L16" s="53">
        <v>7.0</v>
      </c>
      <c r="M16" s="36">
        <f>((H16*50*if(H15=1,2,1)*if(I15=1,1.5,1)*if(J15=1,1.25,1)+I16*25*if(I15=1,1.5,1)*if(H15=1,1.5,1)*if(J15=1,1.15,1)+J16*15*if(H15=1,1.25,1)*if(I15=1,1.15,1))*if(J15=1,1.05,1)+K16*30*if(K15=1,1.75,1)+L16)*(1/('Athlenet historique'!$T$30-$A16))</f>
        <v>3.5</v>
      </c>
      <c r="N16" s="1"/>
      <c r="O16" s="1"/>
      <c r="P16" s="1"/>
      <c r="Q16" s="1"/>
      <c r="R16" s="53">
        <v>10.0</v>
      </c>
      <c r="S16" s="36">
        <f>((N16*50*if(N15=1,2,1)*if(O15=1,1.5,1)*if(P15=1,1.25,1)+O16*25*if(O15=1,1.5,1)*if(N15=1,1.5,1)*if(P15=1,1.15,1)+P16*15*if(N15=1,1.25,1)*if(O15=1,1.15,1))*if(P15=1,1.05,1)+Q16*30*if(Q15=1,1.75,1)+R16)*(1/('Athlenet historique'!$T$30-$A16))</f>
        <v>5</v>
      </c>
      <c r="T16" s="1"/>
      <c r="U16" s="1">
        <v>1.0</v>
      </c>
      <c r="V16" s="1"/>
      <c r="W16" s="1"/>
      <c r="X16" s="36"/>
      <c r="Y16" s="36">
        <f>((T16*50*if(T15=1,2,1)*if(U15=1,1.5,1)*if(V15=1,1.25,1)+U16*25*if(U15=1,1.5,1)*if(T15=1,1.5,1)*if(V15=1,1.15,1)+V16*15*if(T15=1,1.25,1)*if(U15=1,1.15,1))*if(V15=1,1.05,1)+W16*30*if(W15=1,1.75,1)+X16)*(1/('Athlenet historique'!$T$30-$A16))</f>
        <v>18.75</v>
      </c>
      <c r="Z16" s="1"/>
      <c r="AA16" s="1"/>
      <c r="AB16" s="1"/>
      <c r="AC16" s="1"/>
      <c r="AD16" s="53">
        <v>5.0</v>
      </c>
      <c r="AE16" s="36">
        <f>((Z16*50*if(Z15=1,2,1)*if(AA15=1,1.5,1)*if(AB15=1,1.25,1)+AA16*25*if(AA15=1,1.5,1)*if(Z15=1,1.5,1)*if(AB15=1,1.15,1)+AB16*15*if(Z15=1,1.25,1)*if(AA15=1,1.15,1))*if(AB15=1,1.05,1)+AC16*30*if(AC15=1,1.75,1)+AD16)*(1/('Athlenet historique'!$T$30-$A16))</f>
        <v>2.5</v>
      </c>
      <c r="AF16" s="1"/>
      <c r="AG16" s="1"/>
      <c r="AH16" s="1"/>
      <c r="AI16" s="1"/>
      <c r="AJ16" s="53">
        <v>1.0</v>
      </c>
      <c r="AK16" s="36">
        <f>((AF16*20*if(AF15=1,2,1)*if(AG15=1,1.5,1)*if(AH15=1,1.25,1)+AG16*15*if(AG15=1,1.5,1)*if(AF15=1,1.5,1)*if(AH15=1,1.15,1)+AH16*12*if(AF15=1,1.25,1)*if(AG15=1,1.15,1))*if(AH15=1,1.05,1)+AI16*10*if(AI15=1,1.75,1)+AJ16)*(1/('Athlenet historique'!$T$30-$A16))</f>
        <v>0.5</v>
      </c>
      <c r="AL16" s="1"/>
      <c r="AM16" s="1"/>
      <c r="AN16" s="1"/>
      <c r="AO16" s="1"/>
      <c r="AP16" s="36"/>
      <c r="AQ16" s="36"/>
      <c r="AR16" s="1"/>
      <c r="AS16" s="1"/>
      <c r="AT16" s="1"/>
      <c r="AU16" s="1"/>
      <c r="AV16" s="36"/>
      <c r="AW16" s="36"/>
      <c r="AX16" s="1"/>
      <c r="AY16" s="1"/>
      <c r="AZ16" s="1"/>
      <c r="BA16" s="1"/>
      <c r="BB16" s="36"/>
      <c r="BC16" s="36"/>
      <c r="BD16" s="1"/>
      <c r="BE16" s="1"/>
      <c r="BF16" s="1"/>
      <c r="BG16" s="1"/>
      <c r="BH16" s="53">
        <v>3.0</v>
      </c>
      <c r="BI16" s="36">
        <f>((BD16*20*if(BD15=1,2,1)*if(BE15=1,1.5,1)*if(BF15=1,1.25,1)+BE16*15*if(BE15=1,1.5,1)*if(BD15=1,1.5,1)*if(BF15=1,1.15,1)+BF16*12*if(BD15=1,1.25,1)*if(BE15=1,1.15,1))*if(BF15=1,1.05,1)+BG16*10*if(BG15=1,1.75,1)+BH16)*(1/('Athlenet historique'!$T$30-$A16))</f>
        <v>1.5</v>
      </c>
      <c r="BJ16" s="1"/>
      <c r="BK16" s="1"/>
      <c r="BL16" s="1"/>
      <c r="BM16" s="1"/>
      <c r="BN16" s="36"/>
      <c r="BO16" s="36"/>
      <c r="BP16" s="1"/>
      <c r="BQ16" s="1"/>
      <c r="BR16" s="1"/>
      <c r="BS16" s="1"/>
      <c r="BT16" s="36"/>
      <c r="BU16" s="36"/>
      <c r="BV16" s="1"/>
      <c r="BW16" s="1"/>
      <c r="BX16" s="1">
        <v>1.0</v>
      </c>
      <c r="BY16" s="1"/>
      <c r="BZ16" s="36"/>
      <c r="CA16" s="36">
        <f>((BV16*20*if(BV15=1,2,1)*if(BW15=1,1.5,1)*if(BX15=1,1.25,1)+BW16*15*if(BW15=1,1.5,1)*if(BV15=1,1.5,1)*if(BX15=1,1.15,1)+BX16*12*if(BV15=1,1.25,1)*if(BW15=1,1.15,1))*if(BX15=1,1.05,1)+BY16*10*if(BY15=1,1.75,1)+BZ16)*(1/('Athlenet historique'!$T$30-$A16))</f>
        <v>6</v>
      </c>
      <c r="CB16" s="1"/>
      <c r="CC16" s="1"/>
      <c r="CD16" s="1"/>
      <c r="CE16" s="1"/>
      <c r="CF16" s="36"/>
      <c r="CG16" s="36"/>
      <c r="CH16" s="1"/>
      <c r="CI16" s="1"/>
      <c r="CJ16" s="1"/>
      <c r="CK16" s="1"/>
      <c r="CL16" s="36"/>
      <c r="CM16" s="36"/>
      <c r="CN16" s="1"/>
      <c r="CO16" s="1"/>
      <c r="CP16" s="1"/>
      <c r="CQ16" s="1"/>
      <c r="CR16" s="36"/>
      <c r="CS16" s="36"/>
      <c r="CT16" s="1"/>
      <c r="CU16" s="1"/>
      <c r="CV16" s="1"/>
      <c r="CW16" s="1"/>
      <c r="CX16" s="36"/>
      <c r="CY16" s="36"/>
      <c r="CZ16" s="55"/>
      <c r="DA16" s="56"/>
      <c r="DB16" s="56"/>
      <c r="DC16" s="59"/>
      <c r="DD16" s="58">
        <v>4.0</v>
      </c>
      <c r="DE16" s="36">
        <f>((CZ16*20*if(CZ15=1,2,1)*if(DA15=1,1.5,1)*if(DB15=1,1.25,1)+DA16*15*if(DA15=1,1.5,1)*if(CZ15=1,1.5,1)*if(DB15=1,1.15,1)+DB16*12*if(CZ15=1,1.25,1)*if(DA15=1,1.15,1))*if(DB15=1,1.05,1)+DC16*10*if(DC15=1,1.75,1)+DD16)*(1/('Athlenet historique'!$T$30-$A16))</f>
        <v>2</v>
      </c>
      <c r="DF16" s="55"/>
      <c r="DG16" s="56"/>
      <c r="DH16" s="56"/>
      <c r="DI16" s="59"/>
      <c r="DJ16" s="55"/>
      <c r="DK16" s="56"/>
      <c r="DL16" s="55"/>
      <c r="DM16" s="56"/>
      <c r="DN16" s="56"/>
      <c r="DO16" s="59"/>
      <c r="DP16" s="55"/>
      <c r="DQ16" s="56"/>
      <c r="DR16" s="55"/>
      <c r="DS16" s="56"/>
      <c r="DT16" s="56"/>
      <c r="DU16" s="59"/>
      <c r="DV16" s="55"/>
      <c r="DW16" s="56"/>
      <c r="DX16" s="55"/>
      <c r="DY16" s="56"/>
      <c r="DZ16" s="56"/>
      <c r="EA16" s="59"/>
      <c r="EB16" s="58">
        <v>2.0</v>
      </c>
      <c r="EC16" s="36">
        <f>((DX16*20*if(DX15=1,2,1)*if(DY15=1,1.5,1)*if(DZ15=1,1.25,1)+DY16*15*if(DY15=1,1.5,1)*if(DX15=1,1.5,1)*if(DZ15=1,1.15,1)+DZ16*12*if(DX15=1,1.25,1)*if(DY15=1,1.15,1))*if(DZ15=1,1.05,1)+EA16*10*if(EA15=1,1.75,1)+EB16)*(1/('Athlenet historique'!$T$30-$A16))</f>
        <v>1</v>
      </c>
    </row>
    <row r="17">
      <c r="A17" s="1">
        <v>20.0</v>
      </c>
      <c r="B17" s="1">
        <v>1.0</v>
      </c>
      <c r="C17" s="1"/>
      <c r="D17" s="1"/>
      <c r="E17" s="1"/>
      <c r="F17" s="36"/>
      <c r="G17" s="36">
        <f>((B17*50*if(B16=1,2,1)*if(C16=1,1.5,1)*if(D16=1,1.25,1)+C17*25*if(C16=1,1.5,1)*if(B16=1,1.5,1)*if(D16=1,1.15,1)+D17*15*if(B16=1,1.25,1)*if(C16=1,1.15,1))*if(D16=1,1.05,1)+E17*30*if(E16=1,1.75,1)+F17)*(1/('Athlenet historique'!$T$30-$A17))</f>
        <v>100</v>
      </c>
      <c r="H17" s="1"/>
      <c r="I17" s="1"/>
      <c r="J17" s="1">
        <v>1.0</v>
      </c>
      <c r="K17" s="1"/>
      <c r="L17" s="36"/>
      <c r="M17" s="36">
        <f>((H17*50*if(H16=1,2,1)*if(I16=1,1.5,1)*if(J16=1,1.25,1)+I17*25*if(I16=1,1.5,1)*if(H16=1,1.5,1)*if(J16=1,1.15,1)+J17*15*if(H16=1,1.25,1)*if(I16=1,1.15,1))*if(J16=1,1.05,1)+K17*30*if(K16=1,1.75,1)+L17)*(1/('Athlenet historique'!$T$30-$A17))</f>
        <v>15</v>
      </c>
      <c r="N17" s="1"/>
      <c r="O17" s="1"/>
      <c r="P17" s="1"/>
      <c r="Q17" s="1"/>
      <c r="R17" s="53">
        <v>7.0</v>
      </c>
      <c r="S17" s="36">
        <f>((N17*50*if(N16=1,2,1)*if(O16=1,1.5,1)*if(P16=1,1.25,1)+O17*25*if(O16=1,1.5,1)*if(N16=1,1.5,1)*if(P16=1,1.15,1)+P17*15*if(N16=1,1.25,1)*if(O16=1,1.15,1))*if(P16=1,1.05,1)+Q17*30*if(Q16=1,1.75,1)+R17)*(1/('Athlenet historique'!$T$30-$A17))</f>
        <v>7</v>
      </c>
      <c r="T17" s="1"/>
      <c r="U17" s="1">
        <v>1.0</v>
      </c>
      <c r="V17" s="1"/>
      <c r="W17" s="1"/>
      <c r="X17" s="36"/>
      <c r="Y17" s="36">
        <f>((T17*50*if(T16=1,2,1)*if(U16=1,1.5,1)*if(V16=1,1.25,1)+U17*25*if(U16=1,1.5,1)*if(T16=1,1.5,1)*if(V16=1,1.15,1)+V17*15*if(T16=1,1.25,1)*if(U16=1,1.15,1))*if(V16=1,1.05,1)+W17*30*if(W16=1,1.75,1)+X17)*(1/('Athlenet historique'!$T$30-$A17))</f>
        <v>37.5</v>
      </c>
      <c r="Z17" s="1"/>
      <c r="AA17" s="1"/>
      <c r="AB17" s="1"/>
      <c r="AC17" s="1"/>
      <c r="AD17" s="53">
        <v>10.0</v>
      </c>
      <c r="AE17" s="36">
        <f>((Z17*50*if(Z16=1,2,1)*if(AA16=1,1.5,1)*if(AB16=1,1.25,1)+AA17*25*if(AA16=1,1.5,1)*if(Z16=1,1.5,1)*if(AB16=1,1.15,1)+AB17*15*if(Z16=1,1.25,1)*if(AA16=1,1.15,1))*if(AB16=1,1.05,1)+AC17*30*if(AC16=1,1.75,1)+AD17)*(1/('Athlenet historique'!$T$30-$A17))</f>
        <v>10</v>
      </c>
      <c r="AF17" s="1"/>
      <c r="AG17" s="1"/>
      <c r="AH17" s="1"/>
      <c r="AI17" s="1"/>
      <c r="AJ17" s="38">
        <v>1.0</v>
      </c>
      <c r="AK17" s="36">
        <f>((AF17*20*if(AF16=1,2,1)*if(AG16=1,1.5,1)*if(AH16=1,1.25,1)+AG17*15*if(AG16=1,1.5,1)*if(AF16=1,1.5,1)*if(AH16=1,1.15,1)+AH17*12*if(AF16=1,1.25,1)*if(AG16=1,1.15,1))*if(AH16=1,1.05,1)+AI17*10*if(AI16=1,1.75,1)+AJ17)*(1/('Athlenet historique'!$T$30-$A17))</f>
        <v>1</v>
      </c>
      <c r="AL17" s="1"/>
      <c r="AM17" s="1"/>
      <c r="AN17" s="1"/>
      <c r="AO17" s="1"/>
      <c r="AP17" s="36"/>
      <c r="AQ17" s="36"/>
      <c r="AR17" s="1"/>
      <c r="AS17" s="1"/>
      <c r="AT17" s="1"/>
      <c r="AU17" s="1"/>
      <c r="AV17" s="36"/>
      <c r="AW17" s="36"/>
      <c r="AX17" s="1"/>
      <c r="AY17" s="1"/>
      <c r="AZ17" s="1"/>
      <c r="BA17" s="1"/>
      <c r="BB17" s="36"/>
      <c r="BC17" s="36"/>
      <c r="BD17" s="1"/>
      <c r="BE17" s="1"/>
      <c r="BF17" s="1"/>
      <c r="BG17" s="1"/>
      <c r="BH17" s="53">
        <v>3.0</v>
      </c>
      <c r="BI17" s="36">
        <f>((BD17*20*if(BD16=1,2,1)*if(BE16=1,1.5,1)*if(BF16=1,1.25,1)+BE17*15*if(BE16=1,1.5,1)*if(BD16=1,1.5,1)*if(BF16=1,1.15,1)+BF17*12*if(BD16=1,1.25,1)*if(BE16=1,1.15,1))*if(BF16=1,1.05,1)+BG17*10*if(BG16=1,1.75,1)+BH17)*(1/('Athlenet historique'!$T$30-$A17))</f>
        <v>3</v>
      </c>
      <c r="BJ17" s="1"/>
      <c r="BK17" s="1"/>
      <c r="BL17" s="1"/>
      <c r="BM17" s="1"/>
      <c r="BN17" s="36"/>
      <c r="BO17" s="36"/>
      <c r="BP17" s="1"/>
      <c r="BQ17" s="1"/>
      <c r="BR17" s="1"/>
      <c r="BS17" s="1"/>
      <c r="BT17" s="36"/>
      <c r="BU17" s="36"/>
      <c r="BV17" s="1"/>
      <c r="BW17" s="1"/>
      <c r="BX17" s="1"/>
      <c r="BY17" s="1">
        <v>1.0</v>
      </c>
      <c r="BZ17" s="53">
        <v>5.0</v>
      </c>
      <c r="CA17" s="36">
        <f>((BV17*20*if(BV16=1,2,1)*if(BW16=1,1.5,1)*if(BX16=1,1.25,1)+BW17*15*if(BW16=1,1.5,1)*if(BV16=1,1.5,1)*if(BX16=1,1.15,1)+BX17*12*if(BV16=1,1.25,1)*if(BW16=1,1.15,1))*if(BX16=1,1.05,1)+BY17*10*if(BY16=1,1.75,1)+BZ17)*(1/('Athlenet historique'!$T$30-$A17))</f>
        <v>15</v>
      </c>
      <c r="CB17" s="1"/>
      <c r="CC17" s="1"/>
      <c r="CD17" s="1"/>
      <c r="CE17" s="1"/>
      <c r="CF17" s="36"/>
      <c r="CG17" s="36"/>
      <c r="CH17" s="1"/>
      <c r="CI17" s="1"/>
      <c r="CJ17" s="1"/>
      <c r="CK17" s="1"/>
      <c r="CL17" s="36"/>
      <c r="CM17" s="36"/>
      <c r="CN17" s="1"/>
      <c r="CO17" s="1"/>
      <c r="CP17" s="1"/>
      <c r="CQ17" s="1"/>
      <c r="CR17" s="36"/>
      <c r="CS17" s="36"/>
      <c r="CT17" s="1"/>
      <c r="CU17" s="1"/>
      <c r="CV17" s="1"/>
      <c r="CW17" s="1"/>
      <c r="CX17" s="36"/>
      <c r="CY17" s="36"/>
      <c r="CZ17" s="55"/>
      <c r="DA17" s="56"/>
      <c r="DB17" s="56"/>
      <c r="DC17" s="59"/>
      <c r="DD17" s="58">
        <v>4.0</v>
      </c>
      <c r="DE17" s="36">
        <f>((CZ17*20*if(CZ16=1,2,1)*if(DA16=1,1.5,1)*if(DB16=1,1.25,1)+DA17*15*if(DA16=1,1.5,1)*if(CZ16=1,1.5,1)*if(DB16=1,1.15,1)+DB17*12*if(CZ16=1,1.25,1)*if(DA16=1,1.15,1))*if(DB16=1,1.05,1)+DC17*10*if(DC16=1,1.75,1)+DD17)*(1/('Athlenet historique'!$T$30-$A17))</f>
        <v>4</v>
      </c>
      <c r="DF17" s="55"/>
      <c r="DG17" s="56"/>
      <c r="DH17" s="56"/>
      <c r="DI17" s="59"/>
      <c r="DJ17" s="55"/>
      <c r="DK17" s="56"/>
      <c r="DL17" s="55"/>
      <c r="DM17" s="56"/>
      <c r="DN17" s="56"/>
      <c r="DO17" s="59"/>
      <c r="DP17" s="55"/>
      <c r="DQ17" s="56"/>
      <c r="DR17" s="55"/>
      <c r="DS17" s="56"/>
      <c r="DT17" s="56"/>
      <c r="DU17" s="59"/>
      <c r="DV17" s="55"/>
      <c r="DW17" s="56"/>
      <c r="DX17" s="55"/>
      <c r="DY17" s="56"/>
      <c r="DZ17" s="56"/>
      <c r="EA17" s="59"/>
      <c r="EB17" s="58">
        <v>2.0</v>
      </c>
      <c r="EC17" s="36">
        <f>((DX17*20*if(DX16=1,2,1)*if(DY16=1,1.5,1)*if(DZ16=1,1.25,1)+DY17*15*if(DY16=1,1.5,1)*if(DX16=1,1.5,1)*if(DZ16=1,1.15,1)+DZ17*12*if(DX16=1,1.25,1)*if(DY16=1,1.15,1))*if(DZ16=1,1.05,1)+EA17*10*if(EA16=1,1.75,1)+EB17)*(1/('Athlenet historique'!$T$30-$A17))</f>
        <v>2</v>
      </c>
    </row>
    <row r="18">
      <c r="A18" s="1">
        <v>21.0</v>
      </c>
      <c r="B18" s="1"/>
      <c r="C18" s="1"/>
      <c r="D18" s="1"/>
      <c r="E18" s="1"/>
      <c r="F18" s="36"/>
      <c r="G18" s="36"/>
      <c r="H18" s="1"/>
      <c r="I18" s="1"/>
      <c r="J18" s="1"/>
      <c r="K18" s="1"/>
      <c r="L18" s="36"/>
      <c r="M18" s="36"/>
      <c r="N18" s="1"/>
      <c r="O18" s="1"/>
      <c r="P18" s="1"/>
      <c r="Q18" s="1"/>
      <c r="R18" s="36"/>
      <c r="S18" s="36"/>
      <c r="T18" s="1"/>
      <c r="U18" s="1"/>
      <c r="V18" s="1"/>
      <c r="W18" s="1"/>
      <c r="X18" s="36"/>
      <c r="Y18" s="36"/>
      <c r="Z18" s="1"/>
      <c r="AA18" s="1"/>
      <c r="AB18" s="1"/>
      <c r="AC18" s="1"/>
      <c r="AD18" s="36"/>
      <c r="AE18" s="36"/>
      <c r="AF18" s="1"/>
      <c r="AG18" s="1"/>
      <c r="AH18" s="1"/>
      <c r="AI18" s="1"/>
      <c r="AJ18" s="36"/>
      <c r="AK18" s="36"/>
      <c r="AL18" s="1"/>
      <c r="AM18" s="1"/>
      <c r="AN18" s="1"/>
      <c r="AO18" s="1"/>
      <c r="AP18" s="36"/>
      <c r="AQ18" s="36"/>
      <c r="AR18" s="1"/>
      <c r="AS18" s="1"/>
      <c r="AT18" s="1"/>
      <c r="AU18" s="1"/>
      <c r="AV18" s="36"/>
      <c r="AW18" s="36"/>
      <c r="AX18" s="1"/>
      <c r="AY18" s="1"/>
      <c r="AZ18" s="1"/>
      <c r="BA18" s="1"/>
      <c r="BB18" s="36"/>
      <c r="BC18" s="36"/>
      <c r="BD18" s="1"/>
      <c r="BE18" s="1"/>
      <c r="BF18" s="1"/>
      <c r="BG18" s="1"/>
      <c r="BH18" s="36"/>
      <c r="BI18" s="36"/>
      <c r="BJ18" s="1"/>
      <c r="BK18" s="1"/>
      <c r="BL18" s="1"/>
      <c r="BM18" s="1"/>
      <c r="BN18" s="36"/>
      <c r="BO18" s="36"/>
      <c r="BP18" s="1"/>
      <c r="BQ18" s="1"/>
      <c r="BR18" s="1"/>
      <c r="BS18" s="1"/>
      <c r="BT18" s="36"/>
      <c r="BU18" s="36"/>
      <c r="BV18" s="1"/>
      <c r="BW18" s="1"/>
      <c r="BX18" s="1"/>
      <c r="BY18" s="1"/>
      <c r="BZ18" s="36"/>
      <c r="CA18" s="36"/>
      <c r="CB18" s="1"/>
      <c r="CC18" s="1"/>
      <c r="CD18" s="1"/>
      <c r="CE18" s="1"/>
      <c r="CF18" s="36"/>
      <c r="CG18" s="36"/>
      <c r="CH18" s="1"/>
      <c r="CI18" s="1"/>
      <c r="CJ18" s="1"/>
      <c r="CK18" s="1"/>
      <c r="CL18" s="36"/>
      <c r="CM18" s="36"/>
      <c r="CN18" s="1"/>
      <c r="CO18" s="1"/>
      <c r="CP18" s="1"/>
      <c r="CQ18" s="1"/>
      <c r="CR18" s="36"/>
      <c r="CS18" s="36"/>
      <c r="CT18" s="1"/>
      <c r="CU18" s="1"/>
      <c r="CV18" s="1"/>
      <c r="CW18" s="1"/>
      <c r="CX18" s="36"/>
      <c r="CY18" s="36"/>
      <c r="CZ18" s="55"/>
      <c r="DA18" s="56"/>
      <c r="DB18" s="56"/>
      <c r="DC18" s="59"/>
      <c r="DD18" s="55"/>
      <c r="DE18" s="56"/>
      <c r="DF18" s="55"/>
      <c r="DG18" s="56"/>
      <c r="DH18" s="56"/>
      <c r="DI18" s="59"/>
      <c r="DJ18" s="55"/>
      <c r="DK18" s="56"/>
      <c r="DL18" s="55"/>
      <c r="DM18" s="56"/>
      <c r="DN18" s="56"/>
      <c r="DO18" s="59"/>
      <c r="DP18" s="55"/>
      <c r="DQ18" s="56"/>
      <c r="DR18" s="55"/>
      <c r="DS18" s="56"/>
      <c r="DT18" s="56"/>
      <c r="DU18" s="59"/>
      <c r="DV18" s="55"/>
      <c r="DW18" s="56"/>
      <c r="DX18" s="55"/>
      <c r="DY18" s="56"/>
      <c r="DZ18" s="56"/>
      <c r="EA18" s="59"/>
      <c r="EB18" s="55"/>
      <c r="EC18" s="56"/>
    </row>
    <row r="19">
      <c r="A19" s="1">
        <v>22.0</v>
      </c>
      <c r="B19" s="1"/>
      <c r="C19" s="1"/>
      <c r="D19" s="1"/>
      <c r="E19" s="1"/>
      <c r="F19" s="36"/>
      <c r="G19" s="36"/>
      <c r="H19" s="1"/>
      <c r="I19" s="1"/>
      <c r="J19" s="1"/>
      <c r="K19" s="1"/>
      <c r="L19" s="36"/>
      <c r="M19" s="36"/>
      <c r="N19" s="1"/>
      <c r="O19" s="1"/>
      <c r="P19" s="1"/>
      <c r="Q19" s="1"/>
      <c r="R19" s="36"/>
      <c r="S19" s="36"/>
      <c r="T19" s="1"/>
      <c r="U19" s="1"/>
      <c r="V19" s="1"/>
      <c r="W19" s="1"/>
      <c r="X19" s="36"/>
      <c r="Y19" s="36"/>
      <c r="Z19" s="1"/>
      <c r="AA19" s="1"/>
      <c r="AB19" s="1"/>
      <c r="AC19" s="1"/>
      <c r="AD19" s="36"/>
      <c r="AE19" s="36"/>
      <c r="AF19" s="1"/>
      <c r="AG19" s="1"/>
      <c r="AH19" s="1"/>
      <c r="AI19" s="1"/>
      <c r="AJ19" s="36"/>
      <c r="AK19" s="36"/>
      <c r="AL19" s="1"/>
      <c r="AM19" s="1"/>
      <c r="AN19" s="1"/>
      <c r="AO19" s="1"/>
      <c r="AP19" s="36"/>
      <c r="AQ19" s="36"/>
      <c r="AR19" s="1"/>
      <c r="AS19" s="1"/>
      <c r="AT19" s="1"/>
      <c r="AU19" s="1"/>
      <c r="AV19" s="36"/>
      <c r="AW19" s="36"/>
      <c r="AX19" s="1"/>
      <c r="AY19" s="1"/>
      <c r="AZ19" s="1"/>
      <c r="BA19" s="1"/>
      <c r="BB19" s="36"/>
      <c r="BC19" s="36"/>
      <c r="BD19" s="1"/>
      <c r="BE19" s="1"/>
      <c r="BF19" s="1"/>
      <c r="BG19" s="1"/>
      <c r="BH19" s="36"/>
      <c r="BI19" s="36"/>
      <c r="BJ19" s="1"/>
      <c r="BK19" s="1"/>
      <c r="BL19" s="1"/>
      <c r="BM19" s="1"/>
      <c r="BN19" s="36"/>
      <c r="BO19" s="36"/>
      <c r="BP19" s="1"/>
      <c r="BQ19" s="1"/>
      <c r="BR19" s="1"/>
      <c r="BS19" s="1"/>
      <c r="BT19" s="36"/>
      <c r="BU19" s="36"/>
      <c r="BV19" s="1"/>
      <c r="BW19" s="1"/>
      <c r="BX19" s="1"/>
      <c r="BY19" s="1"/>
      <c r="BZ19" s="36"/>
      <c r="CA19" s="36"/>
      <c r="CB19" s="1"/>
      <c r="CC19" s="1"/>
      <c r="CD19" s="1"/>
      <c r="CE19" s="1"/>
      <c r="CF19" s="36"/>
      <c r="CG19" s="36"/>
      <c r="CH19" s="1"/>
      <c r="CI19" s="1"/>
      <c r="CJ19" s="1"/>
      <c r="CK19" s="1"/>
      <c r="CL19" s="36"/>
      <c r="CM19" s="36"/>
      <c r="CN19" s="1"/>
      <c r="CO19" s="1"/>
      <c r="CP19" s="1"/>
      <c r="CQ19" s="1"/>
      <c r="CR19" s="36"/>
      <c r="CS19" s="36"/>
      <c r="CT19" s="1"/>
      <c r="CU19" s="1"/>
      <c r="CV19" s="1"/>
      <c r="CW19" s="1"/>
      <c r="CX19" s="36"/>
      <c r="CY19" s="36"/>
      <c r="CZ19" s="55"/>
      <c r="DA19" s="56"/>
      <c r="DB19" s="56"/>
      <c r="DC19" s="59"/>
      <c r="DD19" s="55"/>
      <c r="DE19" s="56"/>
      <c r="DF19" s="55"/>
      <c r="DG19" s="56"/>
      <c r="DH19" s="56"/>
      <c r="DI19" s="59"/>
      <c r="DJ19" s="55"/>
      <c r="DK19" s="56"/>
      <c r="DL19" s="55"/>
      <c r="DM19" s="56"/>
      <c r="DN19" s="56"/>
      <c r="DO19" s="59"/>
      <c r="DP19" s="55"/>
      <c r="DQ19" s="56"/>
      <c r="DR19" s="55"/>
      <c r="DS19" s="56"/>
      <c r="DT19" s="56"/>
      <c r="DU19" s="59"/>
      <c r="DV19" s="55"/>
      <c r="DW19" s="56"/>
      <c r="DX19" s="55"/>
      <c r="DY19" s="56"/>
      <c r="DZ19" s="56"/>
      <c r="EA19" s="59"/>
      <c r="EB19" s="55"/>
      <c r="EC19" s="56"/>
    </row>
    <row r="20">
      <c r="A20" s="1">
        <v>23.0</v>
      </c>
      <c r="B20" s="1"/>
      <c r="C20" s="1"/>
      <c r="D20" s="1"/>
      <c r="E20" s="1"/>
      <c r="F20" s="36"/>
      <c r="G20" s="36"/>
      <c r="H20" s="1"/>
      <c r="I20" s="1"/>
      <c r="J20" s="1"/>
      <c r="K20" s="1"/>
      <c r="L20" s="36"/>
      <c r="M20" s="36"/>
      <c r="N20" s="1"/>
      <c r="O20" s="1"/>
      <c r="P20" s="1"/>
      <c r="Q20" s="1"/>
      <c r="R20" s="36"/>
      <c r="S20" s="36"/>
      <c r="T20" s="1"/>
      <c r="U20" s="1"/>
      <c r="V20" s="1"/>
      <c r="W20" s="1"/>
      <c r="X20" s="36"/>
      <c r="Y20" s="36"/>
      <c r="Z20" s="1"/>
      <c r="AA20" s="1"/>
      <c r="AB20" s="1"/>
      <c r="AC20" s="1"/>
      <c r="AD20" s="36"/>
      <c r="AE20" s="36"/>
      <c r="AF20" s="1"/>
      <c r="AG20" s="1"/>
      <c r="AH20" s="1"/>
      <c r="AI20" s="1"/>
      <c r="AJ20" s="36"/>
      <c r="AK20" s="36"/>
      <c r="AL20" s="1"/>
      <c r="AM20" s="1"/>
      <c r="AN20" s="1"/>
      <c r="AO20" s="1"/>
      <c r="AP20" s="36"/>
      <c r="AQ20" s="36"/>
      <c r="AR20" s="1"/>
      <c r="AS20" s="1"/>
      <c r="AT20" s="1"/>
      <c r="AU20" s="1"/>
      <c r="AV20" s="36"/>
      <c r="AW20" s="36"/>
      <c r="AX20" s="1"/>
      <c r="AY20" s="1"/>
      <c r="AZ20" s="1"/>
      <c r="BA20" s="1"/>
      <c r="BB20" s="36"/>
      <c r="BC20" s="36"/>
      <c r="BD20" s="1"/>
      <c r="BE20" s="1"/>
      <c r="BF20" s="1"/>
      <c r="BG20" s="1"/>
      <c r="BH20" s="36"/>
      <c r="BI20" s="36"/>
      <c r="BJ20" s="1"/>
      <c r="BK20" s="1"/>
      <c r="BL20" s="1"/>
      <c r="BM20" s="1"/>
      <c r="BN20" s="36"/>
      <c r="BO20" s="36"/>
      <c r="BP20" s="1"/>
      <c r="BQ20" s="1"/>
      <c r="BR20" s="1"/>
      <c r="BS20" s="1"/>
      <c r="BT20" s="36"/>
      <c r="BU20" s="36"/>
      <c r="BV20" s="1"/>
      <c r="BW20" s="1"/>
      <c r="BX20" s="1"/>
      <c r="BY20" s="1"/>
      <c r="BZ20" s="36"/>
      <c r="CA20" s="36"/>
      <c r="CB20" s="1"/>
      <c r="CC20" s="1"/>
      <c r="CD20" s="1"/>
      <c r="CE20" s="1"/>
      <c r="CF20" s="36"/>
      <c r="CG20" s="36"/>
      <c r="CH20" s="1"/>
      <c r="CI20" s="1"/>
      <c r="CJ20" s="1"/>
      <c r="CK20" s="1"/>
      <c r="CL20" s="36"/>
      <c r="CM20" s="36"/>
      <c r="CN20" s="1"/>
      <c r="CO20" s="1"/>
      <c r="CP20" s="1"/>
      <c r="CQ20" s="1"/>
      <c r="CR20" s="36"/>
      <c r="CS20" s="36"/>
      <c r="CT20" s="1"/>
      <c r="CU20" s="1"/>
      <c r="CV20" s="1"/>
      <c r="CW20" s="1"/>
      <c r="CX20" s="36"/>
      <c r="CY20" s="36"/>
      <c r="CZ20" s="55"/>
      <c r="DA20" s="56"/>
      <c r="DB20" s="56"/>
      <c r="DC20" s="59"/>
      <c r="DD20" s="55"/>
      <c r="DE20" s="56"/>
      <c r="DF20" s="55"/>
      <c r="DG20" s="56"/>
      <c r="DH20" s="56"/>
      <c r="DI20" s="59"/>
      <c r="DJ20" s="55"/>
      <c r="DK20" s="56"/>
      <c r="DL20" s="55"/>
      <c r="DM20" s="56"/>
      <c r="DN20" s="56"/>
      <c r="DO20" s="59"/>
      <c r="DP20" s="55"/>
      <c r="DQ20" s="56"/>
      <c r="DR20" s="55"/>
      <c r="DS20" s="56"/>
      <c r="DT20" s="56"/>
      <c r="DU20" s="59"/>
      <c r="DV20" s="55"/>
      <c r="DW20" s="56"/>
      <c r="DX20" s="55"/>
      <c r="DY20" s="56"/>
      <c r="DZ20" s="56"/>
      <c r="EA20" s="59"/>
      <c r="EB20" s="55"/>
      <c r="EC20" s="56"/>
    </row>
    <row r="21">
      <c r="A21" s="1">
        <v>24.0</v>
      </c>
      <c r="B21" s="1"/>
      <c r="C21" s="1"/>
      <c r="D21" s="1"/>
      <c r="E21" s="1"/>
      <c r="F21" s="36"/>
      <c r="G21" s="36"/>
      <c r="H21" s="1"/>
      <c r="I21" s="1"/>
      <c r="J21" s="1"/>
      <c r="K21" s="1"/>
      <c r="L21" s="36"/>
      <c r="M21" s="36"/>
      <c r="N21" s="1"/>
      <c r="O21" s="1"/>
      <c r="P21" s="1"/>
      <c r="Q21" s="1"/>
      <c r="R21" s="36"/>
      <c r="S21" s="36"/>
      <c r="T21" s="1"/>
      <c r="U21" s="1"/>
      <c r="V21" s="1"/>
      <c r="W21" s="1"/>
      <c r="X21" s="36"/>
      <c r="Y21" s="36"/>
      <c r="Z21" s="1"/>
      <c r="AA21" s="1"/>
      <c r="AB21" s="1"/>
      <c r="AC21" s="1"/>
      <c r="AD21" s="36"/>
      <c r="AE21" s="36"/>
      <c r="AF21" s="1"/>
      <c r="AG21" s="1"/>
      <c r="AH21" s="1"/>
      <c r="AI21" s="1"/>
      <c r="AJ21" s="36"/>
      <c r="AK21" s="36"/>
      <c r="AL21" s="1"/>
      <c r="AM21" s="1"/>
      <c r="AN21" s="1"/>
      <c r="AO21" s="1"/>
      <c r="AP21" s="36"/>
      <c r="AQ21" s="36"/>
      <c r="AR21" s="1"/>
      <c r="AS21" s="1"/>
      <c r="AT21" s="1"/>
      <c r="AU21" s="1"/>
      <c r="AV21" s="36"/>
      <c r="AW21" s="36"/>
      <c r="AX21" s="1"/>
      <c r="AY21" s="1"/>
      <c r="AZ21" s="1"/>
      <c r="BA21" s="1"/>
      <c r="BB21" s="36"/>
      <c r="BC21" s="36"/>
      <c r="BD21" s="1"/>
      <c r="BE21" s="1"/>
      <c r="BF21" s="1"/>
      <c r="BG21" s="1"/>
      <c r="BH21" s="36"/>
      <c r="BI21" s="36"/>
      <c r="BJ21" s="1"/>
      <c r="BK21" s="1"/>
      <c r="BL21" s="1"/>
      <c r="BM21" s="1"/>
      <c r="BN21" s="36"/>
      <c r="BO21" s="36"/>
      <c r="BP21" s="1"/>
      <c r="BQ21" s="1"/>
      <c r="BR21" s="1"/>
      <c r="BS21" s="1"/>
      <c r="BT21" s="36"/>
      <c r="BU21" s="36"/>
      <c r="BV21" s="1"/>
      <c r="BW21" s="1"/>
      <c r="BX21" s="1"/>
      <c r="BY21" s="1"/>
      <c r="BZ21" s="36"/>
      <c r="CA21" s="36"/>
      <c r="CB21" s="1"/>
      <c r="CC21" s="1"/>
      <c r="CD21" s="1"/>
      <c r="CE21" s="1"/>
      <c r="CF21" s="36"/>
      <c r="CG21" s="36"/>
      <c r="CH21" s="1"/>
      <c r="CI21" s="1"/>
      <c r="CJ21" s="1"/>
      <c r="CK21" s="1"/>
      <c r="CL21" s="36"/>
      <c r="CM21" s="36"/>
      <c r="CN21" s="1"/>
      <c r="CO21" s="1"/>
      <c r="CP21" s="1"/>
      <c r="CQ21" s="1"/>
      <c r="CR21" s="36"/>
      <c r="CS21" s="36"/>
      <c r="CT21" s="1"/>
      <c r="CU21" s="1"/>
      <c r="CV21" s="1"/>
      <c r="CW21" s="1"/>
      <c r="CX21" s="36"/>
      <c r="CY21" s="36"/>
      <c r="CZ21" s="55"/>
      <c r="DA21" s="56"/>
      <c r="DB21" s="56"/>
      <c r="DC21" s="59"/>
      <c r="DD21" s="55"/>
      <c r="DE21" s="56"/>
      <c r="DF21" s="55"/>
      <c r="DG21" s="56"/>
      <c r="DH21" s="56"/>
      <c r="DI21" s="59"/>
      <c r="DJ21" s="55"/>
      <c r="DK21" s="56"/>
      <c r="DL21" s="55"/>
      <c r="DM21" s="56"/>
      <c r="DN21" s="56"/>
      <c r="DO21" s="59"/>
      <c r="DP21" s="55"/>
      <c r="DQ21" s="56"/>
      <c r="DR21" s="55"/>
      <c r="DS21" s="56"/>
      <c r="DT21" s="56"/>
      <c r="DU21" s="59"/>
      <c r="DV21" s="55"/>
      <c r="DW21" s="56"/>
      <c r="DX21" s="55"/>
      <c r="DY21" s="56"/>
      <c r="DZ21" s="56"/>
      <c r="EA21" s="59"/>
      <c r="EB21" s="55"/>
      <c r="EC21" s="56"/>
    </row>
    <row r="22">
      <c r="A22" s="1">
        <v>25.0</v>
      </c>
      <c r="B22" s="1"/>
      <c r="C22" s="1"/>
      <c r="D22" s="1"/>
      <c r="E22" s="1"/>
      <c r="F22" s="36"/>
      <c r="G22" s="36"/>
      <c r="H22" s="1"/>
      <c r="I22" s="1"/>
      <c r="J22" s="1"/>
      <c r="K22" s="1"/>
      <c r="L22" s="36"/>
      <c r="M22" s="36"/>
      <c r="N22" s="1"/>
      <c r="O22" s="1"/>
      <c r="P22" s="1"/>
      <c r="Q22" s="1"/>
      <c r="R22" s="36"/>
      <c r="S22" s="36"/>
      <c r="T22" s="1"/>
      <c r="U22" s="1"/>
      <c r="V22" s="1"/>
      <c r="W22" s="1"/>
      <c r="X22" s="36"/>
      <c r="Y22" s="36"/>
      <c r="Z22" s="1"/>
      <c r="AA22" s="1"/>
      <c r="AB22" s="1"/>
      <c r="AC22" s="1"/>
      <c r="AD22" s="36"/>
      <c r="AE22" s="36"/>
      <c r="AF22" s="1"/>
      <c r="AG22" s="1"/>
      <c r="AH22" s="1"/>
      <c r="AI22" s="1"/>
      <c r="AJ22" s="36"/>
      <c r="AK22" s="36"/>
      <c r="AL22" s="1"/>
      <c r="AM22" s="1"/>
      <c r="AN22" s="1"/>
      <c r="AO22" s="1"/>
      <c r="AP22" s="36"/>
      <c r="AQ22" s="36"/>
      <c r="AR22" s="1"/>
      <c r="AS22" s="1"/>
      <c r="AT22" s="1"/>
      <c r="AU22" s="1"/>
      <c r="AV22" s="36"/>
      <c r="AW22" s="36"/>
      <c r="AX22" s="1"/>
      <c r="AY22" s="1"/>
      <c r="AZ22" s="1"/>
      <c r="BA22" s="1"/>
      <c r="BB22" s="36"/>
      <c r="BC22" s="36"/>
      <c r="BD22" s="1"/>
      <c r="BE22" s="1"/>
      <c r="BF22" s="1"/>
      <c r="BG22" s="1"/>
      <c r="BH22" s="36"/>
      <c r="BI22" s="36"/>
      <c r="BJ22" s="1"/>
      <c r="BK22" s="1"/>
      <c r="BL22" s="1"/>
      <c r="BM22" s="1"/>
      <c r="BN22" s="36"/>
      <c r="BO22" s="36"/>
      <c r="BP22" s="1"/>
      <c r="BQ22" s="1"/>
      <c r="BR22" s="1"/>
      <c r="BS22" s="1"/>
      <c r="BT22" s="36"/>
      <c r="BU22" s="36"/>
      <c r="BV22" s="1"/>
      <c r="BW22" s="1"/>
      <c r="BX22" s="1"/>
      <c r="BY22" s="1"/>
      <c r="BZ22" s="36"/>
      <c r="CA22" s="36"/>
      <c r="CB22" s="1"/>
      <c r="CC22" s="1"/>
      <c r="CD22" s="1"/>
      <c r="CE22" s="1"/>
      <c r="CF22" s="36"/>
      <c r="CG22" s="36"/>
      <c r="CH22" s="1"/>
      <c r="CI22" s="1"/>
      <c r="CJ22" s="1"/>
      <c r="CK22" s="1"/>
      <c r="CL22" s="36"/>
      <c r="CM22" s="36"/>
      <c r="CN22" s="1"/>
      <c r="CO22" s="1"/>
      <c r="CP22" s="1"/>
      <c r="CQ22" s="1"/>
      <c r="CR22" s="36"/>
      <c r="CS22" s="36"/>
      <c r="CT22" s="1"/>
      <c r="CU22" s="1"/>
      <c r="CV22" s="1"/>
      <c r="CW22" s="1"/>
      <c r="CX22" s="36"/>
      <c r="CY22" s="36"/>
      <c r="CZ22" s="58"/>
      <c r="DA22" s="56"/>
      <c r="DB22" s="61"/>
      <c r="DC22" s="36"/>
      <c r="DD22" s="55"/>
      <c r="DE22" s="56"/>
      <c r="DF22" s="58"/>
      <c r="DG22" s="56"/>
      <c r="DH22" s="61"/>
      <c r="DI22" s="36"/>
      <c r="DJ22" s="55"/>
      <c r="DK22" s="56"/>
      <c r="DL22" s="58"/>
      <c r="DM22" s="56"/>
      <c r="DN22" s="61"/>
      <c r="DO22" s="36"/>
      <c r="DP22" s="55"/>
      <c r="DQ22" s="56"/>
      <c r="DR22" s="58"/>
      <c r="DS22" s="56"/>
      <c r="DT22" s="61"/>
      <c r="DU22" s="36"/>
      <c r="DV22" s="55"/>
      <c r="DW22" s="56"/>
      <c r="DX22" s="58"/>
      <c r="DY22" s="56"/>
      <c r="DZ22" s="61"/>
      <c r="EA22" s="36"/>
      <c r="EB22" s="55"/>
      <c r="EC22" s="56"/>
    </row>
    <row r="23">
      <c r="A23" s="1">
        <v>26.0</v>
      </c>
      <c r="B23" s="1"/>
      <c r="C23" s="1"/>
      <c r="D23" s="1"/>
      <c r="E23" s="1"/>
      <c r="F23" s="36"/>
      <c r="G23" s="36"/>
      <c r="H23" s="1"/>
      <c r="I23" s="1"/>
      <c r="J23" s="1"/>
      <c r="K23" s="1"/>
      <c r="L23" s="36"/>
      <c r="M23" s="36"/>
      <c r="N23" s="1"/>
      <c r="O23" s="1"/>
      <c r="P23" s="1"/>
      <c r="Q23" s="1"/>
      <c r="R23" s="36"/>
      <c r="S23" s="36"/>
      <c r="T23" s="1"/>
      <c r="U23" s="1"/>
      <c r="V23" s="1"/>
      <c r="W23" s="1"/>
      <c r="X23" s="36"/>
      <c r="Y23" s="36"/>
      <c r="Z23" s="1"/>
      <c r="AA23" s="1"/>
      <c r="AB23" s="1"/>
      <c r="AC23" s="1"/>
      <c r="AD23" s="36"/>
      <c r="AE23" s="36"/>
      <c r="AF23" s="1"/>
      <c r="AG23" s="1"/>
      <c r="AH23" s="1"/>
      <c r="AI23" s="1"/>
      <c r="AJ23" s="36"/>
      <c r="AK23" s="36"/>
      <c r="AL23" s="1"/>
      <c r="AM23" s="1"/>
      <c r="AN23" s="1"/>
      <c r="AO23" s="1"/>
      <c r="AP23" s="36"/>
      <c r="AQ23" s="36"/>
      <c r="AR23" s="1"/>
      <c r="AS23" s="1"/>
      <c r="AT23" s="1"/>
      <c r="AU23" s="1"/>
      <c r="AV23" s="36"/>
      <c r="AW23" s="36"/>
      <c r="AX23" s="1"/>
      <c r="AY23" s="1"/>
      <c r="AZ23" s="1"/>
      <c r="BA23" s="1"/>
      <c r="BB23" s="36"/>
      <c r="BC23" s="36"/>
      <c r="BD23" s="1"/>
      <c r="BE23" s="1"/>
      <c r="BF23" s="1"/>
      <c r="BG23" s="1"/>
      <c r="BH23" s="36"/>
      <c r="BI23" s="36"/>
      <c r="BJ23" s="1"/>
      <c r="BK23" s="1"/>
      <c r="BL23" s="1"/>
      <c r="BM23" s="1"/>
      <c r="BN23" s="36"/>
      <c r="BO23" s="36"/>
      <c r="BP23" s="1"/>
      <c r="BQ23" s="1"/>
      <c r="BR23" s="1"/>
      <c r="BS23" s="1"/>
      <c r="BT23" s="36"/>
      <c r="BU23" s="36"/>
      <c r="BV23" s="1"/>
      <c r="BW23" s="1"/>
      <c r="BX23" s="1"/>
      <c r="BY23" s="1"/>
      <c r="BZ23" s="36"/>
      <c r="CA23" s="36"/>
      <c r="CB23" s="1"/>
      <c r="CC23" s="1"/>
      <c r="CD23" s="1"/>
      <c r="CE23" s="1"/>
      <c r="CF23" s="36"/>
      <c r="CG23" s="36"/>
      <c r="CH23" s="1"/>
      <c r="CI23" s="1"/>
      <c r="CJ23" s="1"/>
      <c r="CK23" s="1"/>
      <c r="CL23" s="36"/>
      <c r="CM23" s="36"/>
      <c r="CN23" s="1"/>
      <c r="CO23" s="1"/>
      <c r="CP23" s="1"/>
      <c r="CQ23" s="1"/>
      <c r="CR23" s="36"/>
      <c r="CS23" s="36"/>
      <c r="CT23" s="1"/>
      <c r="CU23" s="1"/>
      <c r="CV23" s="1"/>
      <c r="CW23" s="1"/>
      <c r="CX23" s="36"/>
      <c r="CY23" s="36"/>
      <c r="CZ23" s="58"/>
      <c r="DA23" s="56"/>
      <c r="DB23" s="61"/>
      <c r="DC23" s="36"/>
      <c r="DD23" s="55"/>
      <c r="DE23" s="56"/>
      <c r="DF23" s="58"/>
      <c r="DG23" s="56"/>
      <c r="DH23" s="61"/>
      <c r="DI23" s="36"/>
      <c r="DJ23" s="55"/>
      <c r="DK23" s="56"/>
      <c r="DL23" s="58"/>
      <c r="DM23" s="56"/>
      <c r="DN23" s="61"/>
      <c r="DO23" s="36"/>
      <c r="DP23" s="55"/>
      <c r="DQ23" s="56"/>
      <c r="DR23" s="58"/>
      <c r="DS23" s="56"/>
      <c r="DT23" s="61"/>
      <c r="DU23" s="36"/>
      <c r="DV23" s="55"/>
      <c r="DW23" s="56"/>
      <c r="DX23" s="58"/>
      <c r="DY23" s="56"/>
      <c r="DZ23" s="61"/>
      <c r="EA23" s="36"/>
      <c r="EB23" s="55"/>
      <c r="EC23" s="56"/>
    </row>
    <row r="24">
      <c r="A24" s="1">
        <v>27.0</v>
      </c>
      <c r="B24" s="1"/>
      <c r="C24" s="1"/>
      <c r="D24" s="1"/>
      <c r="E24" s="1"/>
      <c r="F24" s="36"/>
      <c r="G24" s="36"/>
      <c r="H24" s="1"/>
      <c r="I24" s="1"/>
      <c r="J24" s="1"/>
      <c r="K24" s="1"/>
      <c r="L24" s="36"/>
      <c r="M24" s="36"/>
      <c r="N24" s="1"/>
      <c r="O24" s="1"/>
      <c r="P24" s="1"/>
      <c r="Q24" s="1"/>
      <c r="R24" s="36"/>
      <c r="S24" s="36"/>
      <c r="T24" s="1"/>
      <c r="U24" s="1"/>
      <c r="V24" s="1"/>
      <c r="W24" s="1"/>
      <c r="X24" s="36"/>
      <c r="Y24" s="36"/>
      <c r="Z24" s="1"/>
      <c r="AA24" s="1"/>
      <c r="AB24" s="1"/>
      <c r="AC24" s="1"/>
      <c r="AD24" s="36"/>
      <c r="AE24" s="36"/>
      <c r="AF24" s="1"/>
      <c r="AG24" s="1"/>
      <c r="AH24" s="1"/>
      <c r="AI24" s="1"/>
      <c r="AJ24" s="36"/>
      <c r="AK24" s="36"/>
      <c r="AL24" s="1"/>
      <c r="AM24" s="1"/>
      <c r="AN24" s="1"/>
      <c r="AO24" s="1"/>
      <c r="AP24" s="36"/>
      <c r="AQ24" s="36"/>
      <c r="AR24" s="1"/>
      <c r="AS24" s="1"/>
      <c r="AT24" s="1"/>
      <c r="AU24" s="1"/>
      <c r="AV24" s="36"/>
      <c r="AW24" s="36"/>
      <c r="AX24" s="1"/>
      <c r="AY24" s="1"/>
      <c r="AZ24" s="1"/>
      <c r="BA24" s="1"/>
      <c r="BB24" s="36"/>
      <c r="BC24" s="36"/>
      <c r="BD24" s="1"/>
      <c r="BE24" s="1"/>
      <c r="BF24" s="1"/>
      <c r="BG24" s="1"/>
      <c r="BH24" s="36"/>
      <c r="BI24" s="36"/>
      <c r="BJ24" s="1"/>
      <c r="BK24" s="1"/>
      <c r="BL24" s="1"/>
      <c r="BM24" s="1"/>
      <c r="BN24" s="36"/>
      <c r="BO24" s="36"/>
      <c r="BP24" s="1"/>
      <c r="BQ24" s="1"/>
      <c r="BR24" s="1"/>
      <c r="BS24" s="1"/>
      <c r="BT24" s="36"/>
      <c r="BU24" s="36"/>
      <c r="BV24" s="1"/>
      <c r="BW24" s="1"/>
      <c r="BX24" s="1"/>
      <c r="BY24" s="1"/>
      <c r="BZ24" s="36"/>
      <c r="CA24" s="36"/>
      <c r="CB24" s="1"/>
      <c r="CC24" s="1"/>
      <c r="CD24" s="1"/>
      <c r="CE24" s="1"/>
      <c r="CF24" s="36"/>
      <c r="CG24" s="36"/>
      <c r="CH24" s="1"/>
      <c r="CI24" s="1"/>
      <c r="CJ24" s="1"/>
      <c r="CK24" s="1"/>
      <c r="CL24" s="36"/>
      <c r="CM24" s="36"/>
      <c r="CN24" s="1"/>
      <c r="CO24" s="1"/>
      <c r="CP24" s="1"/>
      <c r="CQ24" s="1"/>
      <c r="CR24" s="36"/>
      <c r="CS24" s="36"/>
      <c r="CT24" s="1"/>
      <c r="CU24" s="1"/>
      <c r="CV24" s="1"/>
      <c r="CW24" s="1"/>
      <c r="CX24" s="36"/>
      <c r="CY24" s="36"/>
      <c r="CZ24" s="55"/>
      <c r="DA24" s="56"/>
      <c r="DB24" s="56"/>
      <c r="DC24" s="36"/>
      <c r="DD24" s="55"/>
      <c r="DE24" s="56"/>
      <c r="DF24" s="55"/>
      <c r="DG24" s="56"/>
      <c r="DH24" s="56"/>
      <c r="DI24" s="36"/>
      <c r="DJ24" s="55"/>
      <c r="DK24" s="56"/>
      <c r="DL24" s="55"/>
      <c r="DM24" s="56"/>
      <c r="DN24" s="56"/>
      <c r="DO24" s="36"/>
      <c r="DP24" s="55"/>
      <c r="DQ24" s="56"/>
      <c r="DR24" s="55"/>
      <c r="DS24" s="56"/>
      <c r="DT24" s="56"/>
      <c r="DU24" s="36"/>
      <c r="DV24" s="55"/>
      <c r="DW24" s="56"/>
      <c r="DX24" s="55"/>
      <c r="DY24" s="56"/>
      <c r="DZ24" s="56"/>
      <c r="EA24" s="36"/>
      <c r="EB24" s="55"/>
      <c r="EC24" s="56"/>
    </row>
    <row r="25">
      <c r="A25" s="1">
        <v>28.0</v>
      </c>
      <c r="B25" s="1"/>
      <c r="C25" s="1"/>
      <c r="D25" s="1"/>
      <c r="E25" s="1"/>
      <c r="F25" s="36"/>
      <c r="G25" s="36"/>
      <c r="H25" s="1"/>
      <c r="I25" s="1"/>
      <c r="J25" s="1"/>
      <c r="K25" s="1"/>
      <c r="L25" s="36"/>
      <c r="M25" s="36"/>
      <c r="N25" s="1"/>
      <c r="O25" s="1"/>
      <c r="P25" s="1"/>
      <c r="Q25" s="1"/>
      <c r="R25" s="36"/>
      <c r="S25" s="36"/>
      <c r="T25" s="1"/>
      <c r="U25" s="1"/>
      <c r="V25" s="1"/>
      <c r="W25" s="1"/>
      <c r="X25" s="36"/>
      <c r="Y25" s="36"/>
      <c r="Z25" s="1"/>
      <c r="AA25" s="1"/>
      <c r="AB25" s="1"/>
      <c r="AC25" s="1"/>
      <c r="AD25" s="36"/>
      <c r="AE25" s="36"/>
      <c r="AF25" s="1"/>
      <c r="AG25" s="1"/>
      <c r="AH25" s="1"/>
      <c r="AI25" s="1"/>
      <c r="AJ25" s="36"/>
      <c r="AK25" s="36"/>
      <c r="AL25" s="1"/>
      <c r="AM25" s="1"/>
      <c r="AN25" s="1"/>
      <c r="AO25" s="1"/>
      <c r="AP25" s="36"/>
      <c r="AQ25" s="36"/>
      <c r="AR25" s="1"/>
      <c r="AS25" s="1"/>
      <c r="AT25" s="1"/>
      <c r="AU25" s="1"/>
      <c r="AV25" s="36"/>
      <c r="AW25" s="36"/>
      <c r="AX25" s="1"/>
      <c r="AY25" s="1"/>
      <c r="AZ25" s="1"/>
      <c r="BA25" s="1"/>
      <c r="BB25" s="36"/>
      <c r="BC25" s="36"/>
      <c r="BD25" s="1"/>
      <c r="BE25" s="1"/>
      <c r="BF25" s="1"/>
      <c r="BG25" s="1"/>
      <c r="BH25" s="36"/>
      <c r="BI25" s="36"/>
      <c r="BJ25" s="1"/>
      <c r="BK25" s="1"/>
      <c r="BL25" s="1"/>
      <c r="BM25" s="1"/>
      <c r="BN25" s="36"/>
      <c r="BO25" s="36"/>
      <c r="BP25" s="1"/>
      <c r="BQ25" s="1"/>
      <c r="BR25" s="1"/>
      <c r="BS25" s="1"/>
      <c r="BT25" s="36"/>
      <c r="BU25" s="36"/>
      <c r="BV25" s="1"/>
      <c r="BW25" s="1"/>
      <c r="BX25" s="1"/>
      <c r="BY25" s="1"/>
      <c r="BZ25" s="36"/>
      <c r="CA25" s="36"/>
      <c r="CB25" s="1"/>
      <c r="CC25" s="1"/>
      <c r="CD25" s="1"/>
      <c r="CE25" s="1"/>
      <c r="CF25" s="36"/>
      <c r="CG25" s="36"/>
      <c r="CH25" s="1"/>
      <c r="CI25" s="1"/>
      <c r="CJ25" s="1"/>
      <c r="CK25" s="1"/>
      <c r="CL25" s="36"/>
      <c r="CM25" s="36"/>
      <c r="CN25" s="1"/>
      <c r="CO25" s="1"/>
      <c r="CP25" s="1"/>
      <c r="CQ25" s="1"/>
      <c r="CR25" s="36"/>
      <c r="CS25" s="36"/>
      <c r="CT25" s="1"/>
      <c r="CU25" s="1"/>
      <c r="CV25" s="1"/>
      <c r="CW25" s="1"/>
      <c r="CX25" s="36"/>
      <c r="CY25" s="36"/>
      <c r="CZ25" s="55"/>
      <c r="DA25" s="56"/>
      <c r="DB25" s="56"/>
      <c r="DC25" s="36"/>
      <c r="DD25" s="55"/>
      <c r="DE25" s="56"/>
      <c r="DF25" s="55"/>
      <c r="DG25" s="56"/>
      <c r="DH25" s="56"/>
      <c r="DI25" s="36"/>
      <c r="DJ25" s="55"/>
      <c r="DK25" s="56"/>
      <c r="DL25" s="55"/>
      <c r="DM25" s="56"/>
      <c r="DN25" s="56"/>
      <c r="DO25" s="36"/>
      <c r="DP25" s="55"/>
      <c r="DQ25" s="56"/>
      <c r="DR25" s="55"/>
      <c r="DS25" s="56"/>
      <c r="DT25" s="56"/>
      <c r="DU25" s="36"/>
      <c r="DV25" s="55"/>
      <c r="DW25" s="56"/>
      <c r="DX25" s="55"/>
      <c r="DY25" s="56"/>
      <c r="DZ25" s="56"/>
      <c r="EA25" s="36"/>
      <c r="EB25" s="55"/>
      <c r="EC25" s="56"/>
    </row>
    <row r="26">
      <c r="A26" s="1">
        <v>29.0</v>
      </c>
      <c r="B26" s="1"/>
      <c r="C26" s="1"/>
      <c r="D26" s="1"/>
      <c r="E26" s="1"/>
      <c r="F26" s="36"/>
      <c r="G26" s="36"/>
      <c r="H26" s="1"/>
      <c r="I26" s="1"/>
      <c r="J26" s="1"/>
      <c r="K26" s="1"/>
      <c r="L26" s="36"/>
      <c r="M26" s="36"/>
      <c r="N26" s="1"/>
      <c r="O26" s="1"/>
      <c r="P26" s="1"/>
      <c r="Q26" s="1"/>
      <c r="R26" s="36"/>
      <c r="S26" s="36"/>
      <c r="T26" s="1"/>
      <c r="U26" s="1"/>
      <c r="V26" s="1"/>
      <c r="W26" s="1"/>
      <c r="X26" s="36"/>
      <c r="Y26" s="36"/>
      <c r="Z26" s="1"/>
      <c r="AA26" s="1"/>
      <c r="AB26" s="1"/>
      <c r="AC26" s="1"/>
      <c r="AD26" s="36"/>
      <c r="AE26" s="36"/>
      <c r="AF26" s="1"/>
      <c r="AG26" s="1"/>
      <c r="AH26" s="1"/>
      <c r="AI26" s="1"/>
      <c r="AJ26" s="36"/>
      <c r="AK26" s="36"/>
      <c r="AL26" s="1"/>
      <c r="AM26" s="1"/>
      <c r="AN26" s="1"/>
      <c r="AO26" s="1"/>
      <c r="AP26" s="36"/>
      <c r="AQ26" s="36"/>
      <c r="AR26" s="1"/>
      <c r="AS26" s="1"/>
      <c r="AT26" s="1"/>
      <c r="AU26" s="1"/>
      <c r="AV26" s="36"/>
      <c r="AW26" s="36"/>
      <c r="AX26" s="1"/>
      <c r="AY26" s="1"/>
      <c r="AZ26" s="1"/>
      <c r="BA26" s="1"/>
      <c r="BB26" s="36"/>
      <c r="BC26" s="36"/>
      <c r="BD26" s="1"/>
      <c r="BE26" s="1"/>
      <c r="BF26" s="1"/>
      <c r="BG26" s="1"/>
      <c r="BH26" s="36"/>
      <c r="BI26" s="36"/>
      <c r="BJ26" s="1"/>
      <c r="BK26" s="1"/>
      <c r="BL26" s="1"/>
      <c r="BM26" s="1"/>
      <c r="BN26" s="36"/>
      <c r="BO26" s="36"/>
      <c r="BP26" s="1"/>
      <c r="BQ26" s="1"/>
      <c r="BR26" s="1"/>
      <c r="BS26" s="1"/>
      <c r="BT26" s="36"/>
      <c r="BU26" s="36"/>
      <c r="BV26" s="1"/>
      <c r="BW26" s="1"/>
      <c r="BX26" s="1"/>
      <c r="BY26" s="1"/>
      <c r="BZ26" s="36"/>
      <c r="CA26" s="36"/>
      <c r="CB26" s="1"/>
      <c r="CC26" s="1"/>
      <c r="CD26" s="1"/>
      <c r="CE26" s="1"/>
      <c r="CF26" s="36"/>
      <c r="CG26" s="36"/>
      <c r="CH26" s="1"/>
      <c r="CI26" s="1"/>
      <c r="CJ26" s="1"/>
      <c r="CK26" s="1"/>
      <c r="CL26" s="36"/>
      <c r="CM26" s="36"/>
      <c r="CN26" s="1"/>
      <c r="CO26" s="1"/>
      <c r="CP26" s="1"/>
      <c r="CQ26" s="1"/>
      <c r="CR26" s="36"/>
      <c r="CS26" s="36"/>
      <c r="CT26" s="1"/>
      <c r="CU26" s="1"/>
      <c r="CV26" s="1"/>
      <c r="CW26" s="1"/>
      <c r="CX26" s="36"/>
      <c r="CY26" s="36"/>
      <c r="CZ26" s="55"/>
      <c r="DA26" s="56"/>
      <c r="DB26" s="56"/>
      <c r="DC26" s="36"/>
      <c r="DD26" s="55"/>
      <c r="DE26" s="56"/>
      <c r="DF26" s="55"/>
      <c r="DG26" s="56"/>
      <c r="DH26" s="56"/>
      <c r="DI26" s="36"/>
      <c r="DJ26" s="55"/>
      <c r="DK26" s="56"/>
      <c r="DL26" s="55"/>
      <c r="DM26" s="56"/>
      <c r="DN26" s="56"/>
      <c r="DO26" s="36"/>
      <c r="DP26" s="55"/>
      <c r="DQ26" s="56"/>
      <c r="DR26" s="55"/>
      <c r="DS26" s="56"/>
      <c r="DT26" s="56"/>
      <c r="DU26" s="36"/>
      <c r="DV26" s="55"/>
      <c r="DW26" s="56"/>
      <c r="DX26" s="55"/>
      <c r="DY26" s="56"/>
      <c r="DZ26" s="56"/>
      <c r="EA26" s="36"/>
      <c r="EB26" s="55"/>
      <c r="EC26" s="56"/>
    </row>
    <row r="27">
      <c r="A27" s="1">
        <v>30.0</v>
      </c>
      <c r="B27" s="1"/>
      <c r="C27" s="1"/>
      <c r="D27" s="1"/>
      <c r="E27" s="1"/>
      <c r="F27" s="36"/>
      <c r="G27" s="36"/>
      <c r="H27" s="1"/>
      <c r="I27" s="1"/>
      <c r="J27" s="1"/>
      <c r="K27" s="1"/>
      <c r="L27" s="36"/>
      <c r="M27" s="36"/>
      <c r="N27" s="1"/>
      <c r="O27" s="1"/>
      <c r="P27" s="1"/>
      <c r="Q27" s="1"/>
      <c r="R27" s="36"/>
      <c r="S27" s="36"/>
      <c r="T27" s="1"/>
      <c r="U27" s="1"/>
      <c r="V27" s="1"/>
      <c r="W27" s="1"/>
      <c r="X27" s="36"/>
      <c r="Y27" s="36"/>
      <c r="Z27" s="1"/>
      <c r="AA27" s="1"/>
      <c r="AB27" s="1"/>
      <c r="AC27" s="1"/>
      <c r="AD27" s="36"/>
      <c r="AE27" s="36"/>
      <c r="AF27" s="1"/>
      <c r="AG27" s="1"/>
      <c r="AH27" s="1"/>
      <c r="AI27" s="1"/>
      <c r="AJ27" s="36"/>
      <c r="AK27" s="36"/>
      <c r="AL27" s="1"/>
      <c r="AM27" s="1"/>
      <c r="AN27" s="1"/>
      <c r="AO27" s="1"/>
      <c r="AP27" s="36"/>
      <c r="AQ27" s="36"/>
      <c r="AR27" s="1"/>
      <c r="AS27" s="1"/>
      <c r="AT27" s="1"/>
      <c r="AU27" s="1"/>
      <c r="AV27" s="36"/>
      <c r="AW27" s="36"/>
      <c r="AX27" s="1"/>
      <c r="AY27" s="1"/>
      <c r="AZ27" s="1"/>
      <c r="BA27" s="1"/>
      <c r="BB27" s="36"/>
      <c r="BC27" s="36"/>
      <c r="BD27" s="1"/>
      <c r="BE27" s="1"/>
      <c r="BF27" s="1"/>
      <c r="BG27" s="1"/>
      <c r="BH27" s="36"/>
      <c r="BI27" s="36"/>
      <c r="BJ27" s="1"/>
      <c r="BK27" s="1"/>
      <c r="BL27" s="1"/>
      <c r="BM27" s="1"/>
      <c r="BN27" s="36"/>
      <c r="BO27" s="36"/>
      <c r="BP27" s="1"/>
      <c r="BQ27" s="1"/>
      <c r="BR27" s="1"/>
      <c r="BS27" s="1"/>
      <c r="BT27" s="36"/>
      <c r="BU27" s="36"/>
      <c r="BV27" s="1"/>
      <c r="BW27" s="1"/>
      <c r="BX27" s="1"/>
      <c r="BY27" s="1"/>
      <c r="BZ27" s="36"/>
      <c r="CA27" s="36"/>
      <c r="CB27" s="1"/>
      <c r="CC27" s="1"/>
      <c r="CD27" s="1"/>
      <c r="CE27" s="1"/>
      <c r="CF27" s="36"/>
      <c r="CG27" s="36"/>
      <c r="CH27" s="1"/>
      <c r="CI27" s="1"/>
      <c r="CJ27" s="1"/>
      <c r="CK27" s="1"/>
      <c r="CL27" s="36"/>
      <c r="CM27" s="36"/>
      <c r="CN27" s="1"/>
      <c r="CO27" s="1"/>
      <c r="CP27" s="1"/>
      <c r="CQ27" s="1"/>
      <c r="CR27" s="36"/>
      <c r="CS27" s="36"/>
      <c r="CT27" s="1"/>
      <c r="CU27" s="1"/>
      <c r="CV27" s="1"/>
      <c r="CW27" s="1"/>
      <c r="CX27" s="36"/>
      <c r="CY27" s="36"/>
      <c r="CZ27" s="58"/>
      <c r="DA27" s="56"/>
      <c r="DB27" s="56"/>
      <c r="DC27" s="36"/>
      <c r="DD27" s="55"/>
      <c r="DE27" s="56"/>
      <c r="DF27" s="58"/>
      <c r="DG27" s="56"/>
      <c r="DH27" s="56"/>
      <c r="DI27" s="36"/>
      <c r="DJ27" s="55"/>
      <c r="DK27" s="56"/>
      <c r="DL27" s="58"/>
      <c r="DM27" s="56"/>
      <c r="DN27" s="56"/>
      <c r="DO27" s="36"/>
      <c r="DP27" s="55"/>
      <c r="DQ27" s="56"/>
      <c r="DR27" s="58"/>
      <c r="DS27" s="56"/>
      <c r="DT27" s="56"/>
      <c r="DU27" s="36"/>
      <c r="DV27" s="55"/>
      <c r="DW27" s="56"/>
      <c r="DX27" s="58"/>
      <c r="DY27" s="56"/>
      <c r="DZ27" s="56"/>
      <c r="EA27" s="36"/>
      <c r="EB27" s="55"/>
      <c r="EC27" s="56"/>
    </row>
  </sheetData>
  <mergeCells count="23">
    <mergeCell ref="A1:A2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DR1:DW1"/>
    <mergeCell ref="DX1:EC1"/>
    <mergeCell ref="CB1:CG1"/>
    <mergeCell ref="CH1:CM1"/>
    <mergeCell ref="CN1:CS1"/>
    <mergeCell ref="CT1:CY1"/>
    <mergeCell ref="CZ1:DE1"/>
    <mergeCell ref="DF1:DK1"/>
    <mergeCell ref="DL1:DQ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5.63"/>
    <col customWidth="1" min="3" max="3" width="6.63"/>
    <col customWidth="1" min="4" max="4" width="6.88"/>
    <col customWidth="1" min="5" max="6" width="10.88"/>
    <col customWidth="1" min="7" max="7" width="15.63"/>
    <col customWidth="1" min="8" max="8" width="6.63"/>
    <col customWidth="1" min="9" max="9" width="6.88"/>
    <col customWidth="1" min="10" max="11" width="10.88"/>
    <col customWidth="1" min="12" max="12" width="15.63"/>
    <col customWidth="1" min="13" max="13" width="6.63"/>
    <col customWidth="1" min="14" max="14" width="6.88"/>
    <col customWidth="1" min="15" max="16" width="10.88"/>
    <col customWidth="1" min="17" max="17" width="15.63"/>
    <col customWidth="1" min="18" max="18" width="6.63"/>
    <col customWidth="1" min="19" max="19" width="6.88"/>
    <col customWidth="1" min="20" max="21" width="10.88"/>
    <col customWidth="1" min="22" max="22" width="15.63"/>
    <col customWidth="1" min="23" max="23" width="6.63"/>
    <col customWidth="1" min="24" max="24" width="6.88"/>
    <col customWidth="1" min="25" max="26" width="10.88"/>
    <col customWidth="1" min="27" max="27" width="15.63"/>
    <col customWidth="1" min="28" max="28" width="6.63"/>
    <col customWidth="1" min="29" max="29" width="6.88"/>
    <col customWidth="1" min="30" max="31" width="10.88"/>
    <col customWidth="1" min="32" max="32" width="15.63"/>
    <col customWidth="1" min="33" max="33" width="6.63"/>
    <col customWidth="1" min="34" max="34" width="6.88"/>
    <col customWidth="1" min="35" max="36" width="10.88"/>
    <col customWidth="1" min="37" max="37" width="15.63"/>
    <col customWidth="1" min="38" max="38" width="6.63"/>
    <col customWidth="1" min="39" max="39" width="6.88"/>
    <col customWidth="1" min="40" max="41" width="10.88"/>
    <col customWidth="1" min="42" max="42" width="15.63"/>
    <col customWidth="1" min="43" max="43" width="6.63"/>
    <col customWidth="1" min="44" max="44" width="6.88"/>
    <col customWidth="1" min="45" max="46" width="10.88"/>
    <col customWidth="1" min="47" max="47" width="15.63"/>
    <col customWidth="1" min="48" max="48" width="6.63"/>
    <col customWidth="1" min="49" max="49" width="6.88"/>
    <col customWidth="1" min="50" max="51" width="10.88"/>
    <col customWidth="1" min="52" max="52" width="15.63"/>
    <col customWidth="1" min="53" max="53" width="6.63"/>
    <col customWidth="1" min="54" max="54" width="6.88"/>
    <col customWidth="1" min="55" max="56" width="10.88"/>
    <col customWidth="1" min="57" max="57" width="15.63"/>
    <col customWidth="1" min="58" max="58" width="6.63"/>
    <col customWidth="1" min="59" max="59" width="6.88"/>
    <col customWidth="1" min="60" max="60" width="10.88"/>
    <col customWidth="1" min="61" max="61" width="15.63"/>
    <col customWidth="1" min="62" max="62" width="8.63"/>
    <col customWidth="1" min="63" max="63" width="6.88"/>
    <col customWidth="1" min="64" max="64" width="10.88"/>
    <col customWidth="1" min="65" max="65" width="15.63"/>
    <col customWidth="1" min="66" max="66" width="10.88"/>
    <col customWidth="1" min="67" max="67" width="8.63"/>
    <col customWidth="1" min="68" max="68" width="10.88"/>
    <col customWidth="1" min="69" max="69" width="15.63"/>
    <col customWidth="1" min="70" max="70" width="6.63"/>
    <col customWidth="1" min="71" max="72" width="10.88"/>
    <col customWidth="1" min="73" max="73" width="15.63"/>
    <col customWidth="1" min="74" max="74" width="6.63"/>
    <col customWidth="1" min="75" max="75" width="6.88"/>
    <col customWidth="1" min="77" max="77" width="15.63"/>
    <col customWidth="1" min="78" max="78" width="6.63"/>
    <col customWidth="1" min="79" max="79" width="6.88"/>
    <col customWidth="1" min="81" max="81" width="15.63"/>
    <col customWidth="1" min="82" max="82" width="10.25"/>
    <col customWidth="1" min="83" max="83" width="6.88"/>
    <col customWidth="1" min="84" max="84" width="10.88"/>
    <col customWidth="1" min="85" max="85" width="15.63"/>
    <col customWidth="1" min="86" max="86" width="10.88"/>
    <col customWidth="1" min="87" max="87" width="10.63"/>
    <col customWidth="1" min="88" max="88" width="10.88"/>
    <col customWidth="1" min="89" max="89" width="15.63"/>
    <col customWidth="1" min="90" max="90" width="6.63"/>
    <col customWidth="1" min="91" max="92" width="10.88"/>
    <col customWidth="1" min="93" max="93" width="15.63"/>
    <col customWidth="1" min="94" max="94" width="6.63"/>
    <col customWidth="1" min="95" max="95" width="6.88"/>
    <col customWidth="1" min="97" max="97" width="15.63"/>
    <col customWidth="1" min="98" max="98" width="6.63"/>
    <col customWidth="1" min="99" max="99" width="6.88"/>
    <col customWidth="1" min="100" max="100" width="10.88"/>
    <col customWidth="1" min="101" max="101" width="15.63"/>
    <col customWidth="1" min="102" max="102" width="6.63"/>
    <col customWidth="1" min="103" max="103" width="6.88"/>
    <col customWidth="1" min="104" max="104" width="10.88"/>
    <col customWidth="1" min="105" max="105" width="15.63"/>
    <col customWidth="1" min="106" max="106" width="6.63"/>
    <col customWidth="1" min="107" max="107" width="6.88"/>
    <col customWidth="1" min="108" max="108" width="10.88"/>
    <col customWidth="1" min="109" max="109" width="15.63"/>
    <col customWidth="1" min="110" max="110" width="6.63"/>
    <col customWidth="1" min="111" max="111" width="6.88"/>
    <col customWidth="1" min="112" max="112" width="10.88"/>
  </cols>
  <sheetData>
    <row r="1">
      <c r="A1" s="52" t="s">
        <v>7</v>
      </c>
      <c r="B1" s="22" t="s">
        <v>231</v>
      </c>
      <c r="C1" s="23"/>
      <c r="D1" s="23"/>
      <c r="E1" s="23"/>
      <c r="F1" s="24"/>
      <c r="G1" s="22" t="s">
        <v>226</v>
      </c>
      <c r="H1" s="23"/>
      <c r="I1" s="23"/>
      <c r="J1" s="23"/>
      <c r="K1" s="24"/>
      <c r="L1" s="22" t="s">
        <v>234</v>
      </c>
      <c r="M1" s="23"/>
      <c r="N1" s="23"/>
      <c r="O1" s="23"/>
      <c r="P1" s="24"/>
      <c r="Q1" s="22" t="s">
        <v>236</v>
      </c>
      <c r="R1" s="23"/>
      <c r="S1" s="23"/>
      <c r="T1" s="23"/>
      <c r="U1" s="24"/>
      <c r="V1" s="22" t="s">
        <v>230</v>
      </c>
      <c r="W1" s="23"/>
      <c r="X1" s="23"/>
      <c r="Y1" s="23"/>
      <c r="Z1" s="24"/>
      <c r="AA1" s="22" t="s">
        <v>202</v>
      </c>
      <c r="AB1" s="23"/>
      <c r="AC1" s="23"/>
      <c r="AD1" s="23"/>
      <c r="AE1" s="24"/>
      <c r="AF1" s="62" t="s">
        <v>240</v>
      </c>
      <c r="AG1" s="23"/>
      <c r="AH1" s="23"/>
      <c r="AI1" s="23"/>
      <c r="AJ1" s="24"/>
      <c r="AK1" s="62" t="s">
        <v>232</v>
      </c>
      <c r="AL1" s="23"/>
      <c r="AM1" s="23"/>
      <c r="AN1" s="23"/>
      <c r="AO1" s="24"/>
      <c r="AP1" s="62" t="s">
        <v>268</v>
      </c>
      <c r="AQ1" s="23"/>
      <c r="AR1" s="23"/>
      <c r="AS1" s="23"/>
      <c r="AT1" s="24"/>
      <c r="AU1" s="62" t="s">
        <v>238</v>
      </c>
      <c r="AV1" s="23"/>
      <c r="AW1" s="23"/>
      <c r="AX1" s="23"/>
      <c r="AY1" s="24"/>
      <c r="AZ1" s="62" t="s">
        <v>245</v>
      </c>
      <c r="BA1" s="23"/>
      <c r="BB1" s="23"/>
      <c r="BC1" s="23"/>
      <c r="BD1" s="24"/>
      <c r="BE1" s="62" t="s">
        <v>253</v>
      </c>
      <c r="BF1" s="23"/>
      <c r="BG1" s="23"/>
      <c r="BH1" s="23"/>
      <c r="BI1" s="24"/>
      <c r="BJ1" s="62" t="s">
        <v>259</v>
      </c>
      <c r="BK1" s="23"/>
      <c r="BL1" s="23"/>
      <c r="BM1" s="23"/>
      <c r="BN1" s="24"/>
      <c r="BO1" s="62" t="s">
        <v>269</v>
      </c>
      <c r="BP1" s="23"/>
      <c r="BQ1" s="23"/>
      <c r="BR1" s="23"/>
      <c r="BS1" s="24"/>
      <c r="BT1" s="62" t="s">
        <v>242</v>
      </c>
      <c r="BU1" s="23"/>
      <c r="BV1" s="23"/>
      <c r="BW1" s="23"/>
      <c r="BX1" s="24"/>
      <c r="BY1" s="62" t="s">
        <v>233</v>
      </c>
      <c r="BZ1" s="23"/>
      <c r="CA1" s="23"/>
      <c r="CB1" s="23"/>
      <c r="CC1" s="24"/>
      <c r="CD1" s="62" t="s">
        <v>249</v>
      </c>
      <c r="CE1" s="23"/>
      <c r="CF1" s="23"/>
      <c r="CG1" s="23"/>
      <c r="CH1" s="24"/>
      <c r="CI1" s="62" t="s">
        <v>237</v>
      </c>
      <c r="CJ1" s="23"/>
      <c r="CK1" s="23"/>
      <c r="CL1" s="23"/>
      <c r="CM1" s="24"/>
      <c r="CN1" s="62" t="s">
        <v>256</v>
      </c>
      <c r="CO1" s="23"/>
      <c r="CP1" s="23"/>
      <c r="CQ1" s="23"/>
      <c r="CR1" s="24"/>
      <c r="CS1" s="62" t="s">
        <v>270</v>
      </c>
      <c r="CT1" s="23"/>
      <c r="CU1" s="23"/>
      <c r="CV1" s="24"/>
      <c r="CW1" s="62" t="s">
        <v>271</v>
      </c>
      <c r="CX1" s="23"/>
      <c r="CY1" s="23"/>
      <c r="CZ1" s="24"/>
      <c r="DA1" s="62" t="s">
        <v>272</v>
      </c>
      <c r="DB1" s="23"/>
      <c r="DC1" s="23"/>
      <c r="DD1" s="24"/>
      <c r="DE1" s="62" t="s">
        <v>273</v>
      </c>
      <c r="DF1" s="23"/>
      <c r="DG1" s="23"/>
      <c r="DH1" s="24"/>
      <c r="DI1" s="62" t="s">
        <v>274</v>
      </c>
      <c r="DJ1" s="23"/>
      <c r="DK1" s="23"/>
      <c r="DL1" s="24"/>
    </row>
    <row r="2">
      <c r="A2" s="35"/>
      <c r="B2" s="1" t="s">
        <v>264</v>
      </c>
      <c r="C2" s="1" t="s">
        <v>265</v>
      </c>
      <c r="D2" s="1" t="s">
        <v>149</v>
      </c>
      <c r="E2" s="1" t="s">
        <v>275</v>
      </c>
      <c r="F2" s="1" t="s">
        <v>267</v>
      </c>
      <c r="G2" s="1" t="s">
        <v>264</v>
      </c>
      <c r="H2" s="1" t="s">
        <v>265</v>
      </c>
      <c r="I2" s="1" t="s">
        <v>149</v>
      </c>
      <c r="J2" s="1" t="s">
        <v>275</v>
      </c>
      <c r="K2" s="1" t="s">
        <v>267</v>
      </c>
      <c r="L2" s="1" t="s">
        <v>264</v>
      </c>
      <c r="M2" s="1" t="s">
        <v>265</v>
      </c>
      <c r="N2" s="1" t="s">
        <v>149</v>
      </c>
      <c r="O2" s="1"/>
      <c r="P2" s="1" t="s">
        <v>267</v>
      </c>
      <c r="Q2" s="1" t="s">
        <v>264</v>
      </c>
      <c r="R2" s="1" t="s">
        <v>265</v>
      </c>
      <c r="S2" s="1" t="s">
        <v>149</v>
      </c>
      <c r="T2" s="1" t="s">
        <v>275</v>
      </c>
      <c r="U2" s="1" t="s">
        <v>267</v>
      </c>
      <c r="V2" s="1" t="s">
        <v>264</v>
      </c>
      <c r="W2" s="1" t="s">
        <v>265</v>
      </c>
      <c r="X2" s="1" t="s">
        <v>149</v>
      </c>
      <c r="Y2" s="1" t="s">
        <v>275</v>
      </c>
      <c r="Z2" s="1" t="s">
        <v>267</v>
      </c>
      <c r="AA2" s="1" t="s">
        <v>264</v>
      </c>
      <c r="AB2" s="1" t="s">
        <v>265</v>
      </c>
      <c r="AC2" s="1" t="s">
        <v>149</v>
      </c>
      <c r="AD2" s="1" t="s">
        <v>275</v>
      </c>
      <c r="AE2" s="1" t="s">
        <v>267</v>
      </c>
      <c r="AF2" s="1" t="s">
        <v>264</v>
      </c>
      <c r="AG2" s="1" t="s">
        <v>265</v>
      </c>
      <c r="AH2" s="1" t="s">
        <v>149</v>
      </c>
      <c r="AI2" s="56"/>
      <c r="AJ2" s="56" t="s">
        <v>267</v>
      </c>
      <c r="AK2" s="1" t="s">
        <v>264</v>
      </c>
      <c r="AL2" s="1" t="s">
        <v>265</v>
      </c>
      <c r="AM2" s="1" t="s">
        <v>149</v>
      </c>
      <c r="AN2" s="61" t="s">
        <v>275</v>
      </c>
      <c r="AO2" s="56" t="s">
        <v>267</v>
      </c>
      <c r="AP2" s="1" t="s">
        <v>264</v>
      </c>
      <c r="AQ2" s="1" t="s">
        <v>265</v>
      </c>
      <c r="AR2" s="1" t="s">
        <v>149</v>
      </c>
      <c r="AS2" s="61" t="s">
        <v>275</v>
      </c>
      <c r="AT2" s="56" t="s">
        <v>267</v>
      </c>
      <c r="AU2" s="1" t="s">
        <v>264</v>
      </c>
      <c r="AV2" s="1" t="s">
        <v>265</v>
      </c>
      <c r="AW2" s="1" t="s">
        <v>149</v>
      </c>
      <c r="AX2" s="61" t="s">
        <v>275</v>
      </c>
      <c r="AY2" s="56" t="s">
        <v>267</v>
      </c>
      <c r="AZ2" s="1" t="s">
        <v>264</v>
      </c>
      <c r="BA2" s="1" t="s">
        <v>265</v>
      </c>
      <c r="BB2" s="1" t="s">
        <v>149</v>
      </c>
      <c r="BC2" s="61" t="s">
        <v>275</v>
      </c>
      <c r="BD2" s="56" t="s">
        <v>267</v>
      </c>
      <c r="BE2" s="1" t="s">
        <v>264</v>
      </c>
      <c r="BF2" s="1" t="s">
        <v>265</v>
      </c>
      <c r="BG2" s="1" t="s">
        <v>149</v>
      </c>
      <c r="BH2" s="61" t="s">
        <v>275</v>
      </c>
      <c r="BI2" s="56" t="s">
        <v>267</v>
      </c>
      <c r="BJ2" s="1" t="s">
        <v>264</v>
      </c>
      <c r="BK2" s="1" t="s">
        <v>265</v>
      </c>
      <c r="BL2" s="1" t="s">
        <v>149</v>
      </c>
      <c r="BM2" s="61" t="s">
        <v>275</v>
      </c>
      <c r="BN2" s="56" t="s">
        <v>267</v>
      </c>
      <c r="BO2" s="1" t="s">
        <v>264</v>
      </c>
      <c r="BP2" s="1" t="s">
        <v>265</v>
      </c>
      <c r="BQ2" s="1" t="s">
        <v>149</v>
      </c>
      <c r="BR2" s="61" t="s">
        <v>275</v>
      </c>
      <c r="BS2" s="56" t="s">
        <v>267</v>
      </c>
      <c r="BT2" s="1" t="s">
        <v>264</v>
      </c>
      <c r="BU2" s="1" t="s">
        <v>265</v>
      </c>
      <c r="BV2" s="1" t="s">
        <v>149</v>
      </c>
      <c r="BW2" s="61" t="s">
        <v>275</v>
      </c>
      <c r="BX2" s="56" t="s">
        <v>267</v>
      </c>
      <c r="BY2" s="1" t="s">
        <v>264</v>
      </c>
      <c r="BZ2" s="1" t="s">
        <v>265</v>
      </c>
      <c r="CA2" s="1" t="s">
        <v>149</v>
      </c>
      <c r="CB2" s="61" t="s">
        <v>275</v>
      </c>
      <c r="CC2" s="56" t="s">
        <v>267</v>
      </c>
      <c r="CD2" s="1" t="s">
        <v>264</v>
      </c>
      <c r="CE2" s="1" t="s">
        <v>265</v>
      </c>
      <c r="CF2" s="1" t="s">
        <v>149</v>
      </c>
      <c r="CG2" s="61" t="s">
        <v>275</v>
      </c>
      <c r="CH2" s="56" t="s">
        <v>267</v>
      </c>
      <c r="CI2" s="1" t="s">
        <v>264</v>
      </c>
      <c r="CJ2" s="1" t="s">
        <v>265</v>
      </c>
      <c r="CK2" s="1" t="s">
        <v>149</v>
      </c>
      <c r="CL2" s="61" t="s">
        <v>275</v>
      </c>
      <c r="CM2" s="56" t="s">
        <v>267</v>
      </c>
      <c r="CN2" s="1" t="s">
        <v>264</v>
      </c>
      <c r="CO2" s="1" t="s">
        <v>265</v>
      </c>
      <c r="CP2" s="1" t="s">
        <v>149</v>
      </c>
      <c r="CQ2" s="61" t="s">
        <v>275</v>
      </c>
      <c r="CR2" s="56" t="s">
        <v>267</v>
      </c>
      <c r="CS2" s="55" t="s">
        <v>276</v>
      </c>
      <c r="CT2" s="56" t="s">
        <v>277</v>
      </c>
      <c r="CU2" s="56" t="s">
        <v>278</v>
      </c>
      <c r="CV2" s="56" t="s">
        <v>267</v>
      </c>
      <c r="CW2" s="55" t="s">
        <v>276</v>
      </c>
      <c r="CX2" s="56" t="s">
        <v>277</v>
      </c>
      <c r="CY2" s="56" t="s">
        <v>278</v>
      </c>
      <c r="CZ2" s="56" t="s">
        <v>267</v>
      </c>
      <c r="DA2" s="55" t="s">
        <v>276</v>
      </c>
      <c r="DB2" s="56" t="s">
        <v>277</v>
      </c>
      <c r="DC2" s="56" t="s">
        <v>278</v>
      </c>
      <c r="DD2" s="56" t="s">
        <v>267</v>
      </c>
      <c r="DE2" s="55" t="s">
        <v>276</v>
      </c>
      <c r="DF2" s="56" t="s">
        <v>277</v>
      </c>
      <c r="DG2" s="56" t="s">
        <v>278</v>
      </c>
      <c r="DH2" s="56" t="s">
        <v>267</v>
      </c>
      <c r="DI2" s="55" t="s">
        <v>276</v>
      </c>
      <c r="DJ2" s="56" t="s">
        <v>277</v>
      </c>
      <c r="DK2" s="56" t="s">
        <v>278</v>
      </c>
      <c r="DL2" s="56" t="s">
        <v>267</v>
      </c>
    </row>
    <row r="3">
      <c r="A3" s="1">
        <v>1.0</v>
      </c>
      <c r="B3" s="1">
        <v>1.0</v>
      </c>
      <c r="C3" s="1"/>
      <c r="D3" s="1"/>
      <c r="E3" s="54"/>
      <c r="F3" s="36">
        <f>(B3*12+C3*8+D3*5+E3)*(1/('Athlenet historique'!$T$30-$A3))</f>
        <v>0.6</v>
      </c>
      <c r="G3" s="1"/>
      <c r="H3" s="1"/>
      <c r="I3" s="1"/>
      <c r="J3" s="53">
        <v>2.0</v>
      </c>
      <c r="K3" s="36">
        <f>(G3*12+H3*8+I3*5+J3)*(1/('Athlenet historique'!$T$30-$A3))</f>
        <v>0.1</v>
      </c>
      <c r="L3" s="1"/>
      <c r="M3" s="1"/>
      <c r="N3" s="1"/>
      <c r="O3" s="36"/>
      <c r="P3" s="36">
        <f>(L3*12+M3*8+N3*5+O3)*(1/('Athlenet historique'!$T$30-$A3))</f>
        <v>0</v>
      </c>
      <c r="Q3" s="1"/>
      <c r="R3" s="1"/>
      <c r="S3" s="1"/>
      <c r="T3" s="54"/>
      <c r="U3" s="36">
        <f>(Q3*12+R3*8+S3*5+T3)*(1/('Athlenet historique'!$T$30-$A3))</f>
        <v>0</v>
      </c>
      <c r="V3" s="1"/>
      <c r="W3" s="1">
        <v>1.0</v>
      </c>
      <c r="X3" s="1"/>
      <c r="Y3" s="36"/>
      <c r="Z3" s="36">
        <f>(V3*12+W3*8+X3*5+Y3)*(1/('Athlenet historique'!$T$30-$A3))</f>
        <v>0.4</v>
      </c>
      <c r="AA3" s="1"/>
      <c r="AB3" s="1"/>
      <c r="AC3" s="1"/>
      <c r="AD3" s="54"/>
      <c r="AE3" s="36">
        <f>(AA3*12+AB3*8+AC3*5+AD3)*(1/('Athlenet historique'!$T$30-$A3))</f>
        <v>0</v>
      </c>
      <c r="AF3" s="55"/>
      <c r="AG3" s="56"/>
      <c r="AH3" s="56"/>
      <c r="AI3" s="63"/>
      <c r="AJ3" s="36">
        <f>(AF3*12+AG3*8+AH3*5+AI3)*(1/('Athlenet historique'!$T$30-$A3))</f>
        <v>0</v>
      </c>
      <c r="AK3" s="55"/>
      <c r="AL3" s="56"/>
      <c r="AM3" s="61">
        <v>1.0</v>
      </c>
      <c r="AN3" s="64"/>
      <c r="AO3" s="36">
        <f>(AK3*12+AL3*8+AM3*5+AN3)*(1/('Athlenet historique'!$T$30-$A3))</f>
        <v>0.25</v>
      </c>
      <c r="AP3" s="55"/>
      <c r="AQ3" s="56"/>
      <c r="AR3" s="56"/>
      <c r="AS3" s="65">
        <v>3.0</v>
      </c>
      <c r="AT3" s="36">
        <f>(AP3*12+AQ3*8+AR3*5+AS3)*(1/('Athlenet historique'!$T$30-$A3))</f>
        <v>0.15</v>
      </c>
      <c r="AU3" s="55"/>
      <c r="AV3" s="56"/>
      <c r="AW3" s="56"/>
      <c r="AX3" s="64"/>
      <c r="AY3" s="36">
        <f>(AU3*12+AV3*8+AW3*5+AX3)*(1/('Athlenet historique'!$T$30-$A3))</f>
        <v>0</v>
      </c>
      <c r="AZ3" s="55"/>
      <c r="BA3" s="56"/>
      <c r="BB3" s="56"/>
      <c r="BC3" s="64"/>
      <c r="BD3" s="36">
        <f>(AZ3*12+BA3*8+BB3*5+BC3)*(1/('Athlenet historique'!$T$30-$A3))</f>
        <v>0</v>
      </c>
      <c r="BE3" s="55"/>
      <c r="BF3" s="56"/>
      <c r="BG3" s="56"/>
      <c r="BH3" s="65">
        <v>1.0</v>
      </c>
      <c r="BI3" s="36">
        <f>(BE3*12+BF3*8+BG3*5+BH3)*(1/('Athlenet historique'!$T$30-$A3))</f>
        <v>0.05</v>
      </c>
      <c r="BJ3" s="55"/>
      <c r="BK3" s="56"/>
      <c r="BL3" s="56"/>
      <c r="BM3" s="65"/>
      <c r="BN3" s="36">
        <f>(BJ3*12+BK3*8+BL3*5+BM3)*(1/('Athlenet historique'!$T$30-$A3))</f>
        <v>0</v>
      </c>
      <c r="BO3" s="55"/>
      <c r="BP3" s="56"/>
      <c r="BQ3" s="56"/>
      <c r="BR3" s="65"/>
      <c r="BS3" s="36">
        <f>(BO3*12+BP3*8+BQ3*5+BR3)*(1/('Athlenet historique'!$T$30-$A3))</f>
        <v>0</v>
      </c>
      <c r="BT3" s="55"/>
      <c r="BU3" s="56"/>
      <c r="BV3" s="56"/>
      <c r="BW3" s="65"/>
      <c r="BX3" s="36">
        <f>(BT3*12+BU3*8+BV3*5+BW3)*(1/('Athlenet historique'!$T$30-$A3))</f>
        <v>0</v>
      </c>
      <c r="BY3" s="55"/>
      <c r="BZ3" s="56"/>
      <c r="CA3" s="56"/>
      <c r="CB3" s="65"/>
      <c r="CC3" s="36">
        <f>(BY3*12+BZ3*8+CA3*5+CB3)*(1/('Athlenet historique'!$T$30-$A3))</f>
        <v>0</v>
      </c>
      <c r="CD3" s="55"/>
      <c r="CE3" s="56"/>
      <c r="CF3" s="56"/>
      <c r="CG3" s="65"/>
      <c r="CH3" s="36">
        <f>(CD3*12+CE3*8+CF3*5+CG3)*(1/('Athlenet historique'!$T$30-$A3))</f>
        <v>0</v>
      </c>
      <c r="CI3" s="55"/>
      <c r="CJ3" s="56"/>
      <c r="CK3" s="56"/>
      <c r="CL3" s="65"/>
      <c r="CM3" s="36">
        <f>(CI3*12+CJ3*8+CK3*5+CL3)*(1/('Athlenet historique'!$T$30-$A3))</f>
        <v>0</v>
      </c>
      <c r="CN3" s="55"/>
      <c r="CO3" s="56"/>
      <c r="CP3" s="56"/>
      <c r="CQ3" s="65"/>
      <c r="CR3" s="36">
        <f>(CN3*12+CO3*8+CP3*5+CQ3)*(1/('Athlenet historique'!$T$30-$A3))</f>
        <v>0</v>
      </c>
      <c r="CS3" s="55"/>
      <c r="CT3" s="56"/>
      <c r="CU3" s="56"/>
      <c r="CV3" s="59">
        <f>((CU3*5+CT3*3+CS3)+IF(CT3=1,IF(CU3=1,6,0)))*(1/('HLM 2'!$P$2-$A3))</f>
        <v>0</v>
      </c>
      <c r="CW3" s="55"/>
      <c r="CX3" s="56"/>
      <c r="CY3" s="56"/>
      <c r="CZ3" s="59">
        <f>((CY3*5+CX3*3+CW3)+IF(CX3=1,IF(CY3=1,6,0)))*(1/('HLM 2'!$P$2-$A3))</f>
        <v>0</v>
      </c>
      <c r="DA3" s="55"/>
      <c r="DB3" s="56"/>
      <c r="DC3" s="56"/>
      <c r="DD3" s="59">
        <f>((DC3*5+DB3*3+DA3)+IF(DB3=1,IF(DC3=1,6,0)))*(1/('HLM 2'!$P$2-$A3))</f>
        <v>0</v>
      </c>
      <c r="DE3" s="55"/>
      <c r="DF3" s="56"/>
      <c r="DG3" s="56"/>
      <c r="DH3" s="59">
        <f>((DG3*5+DF3*3+DE3)+IF(DF3=1,IF(DG3=1,6,0)))*(1/('HLM 2'!$P$2-$A3))</f>
        <v>0</v>
      </c>
      <c r="DI3" s="55"/>
      <c r="DJ3" s="56"/>
      <c r="DK3" s="56"/>
      <c r="DL3" s="59">
        <f>((DK3*5+DJ3*3+DI3)+IF(DJ3=1,IF(DK3=1,6,0)))*(1/('HLM 2'!$P$2-$A3))</f>
        <v>0</v>
      </c>
    </row>
    <row r="4">
      <c r="A4" s="1">
        <v>2.0</v>
      </c>
      <c r="B4" s="1">
        <v>1.0</v>
      </c>
      <c r="C4" s="1"/>
      <c r="D4" s="1"/>
      <c r="E4" s="54"/>
      <c r="F4" s="36">
        <f>((B4*12*if(B3=1,2,1)*if(C3=1,1.5,1)*if(D3=1,1.25,1)+C4*8*if(C3=1,1.5,1)*if(B3=1,1.5,1)*if(D3=1,1.15,1)+D4*5*if(B3=1,1.25,1)*if(C3=1,1.15,1))*if(D3=1,1.05,1)+E4)*(1/('Athlenet historique'!$T$30-$A4))</f>
        <v>1.263157895</v>
      </c>
      <c r="G4" s="1"/>
      <c r="H4" s="1"/>
      <c r="I4" s="1">
        <v>1.0</v>
      </c>
      <c r="J4" s="54"/>
      <c r="K4" s="36">
        <f>((G4*12*if(G3=1,2,1)*if(H3=1,1.5,1)*if(I3=1,1.25,1)+H4*8*if(H3=1,1.5,1)*if(G3=1,1.5,1)*if(I3=1,1.15,1)+I4*5*if(G3=1,1.25,1)*if(H3=1,1.15,1))*if(I3=1,1.05,1)+J4)*(1/('Athlenet historique'!$T$30-$A4))</f>
        <v>0.2631578947</v>
      </c>
      <c r="L4" s="1"/>
      <c r="M4" s="1"/>
      <c r="N4" s="1"/>
      <c r="O4" s="36"/>
      <c r="P4" s="36">
        <f>((L4*12*if(L3=1,2,1)*if(M3=1,1.5,1)*if(N3=1,1.25,1)+M4*8*if(M3=1,1.5,1)*if(L3=1,1.5,1)*if(N3=1,1.15,1)+N4*5*if(L3=1,1.25,1)*if(M3=1,1.15,1))*if(N3=1,1.05,1)+O4)*(1/('Athlenet historique'!$T$30-$A4))</f>
        <v>0</v>
      </c>
      <c r="Q4" s="1"/>
      <c r="R4" s="1"/>
      <c r="S4" s="1"/>
      <c r="T4" s="54"/>
      <c r="U4" s="36">
        <f>((Q4*12*if(Q3=1,2,1)*if(R3=1,1.5,1)*if(S3=1,1.25,1)+R4*8*if(R3=1,1.5,1)*if(Q3=1,1.5,1)*if(S3=1,1.15,1)+S4*5*if(Q3=1,1.25,1)*if(R3=1,1.15,1))*if(S3=1,1.05,1)+T4)*(1/('Athlenet historique'!$T$30-$A4))</f>
        <v>0</v>
      </c>
      <c r="V4" s="1"/>
      <c r="W4" s="1"/>
      <c r="X4" s="1"/>
      <c r="Y4" s="53">
        <v>1.0</v>
      </c>
      <c r="Z4" s="36">
        <f>((V4*12*if(V3=1,2,1)*if(W3=1,1.5,1)*if(X3=1,1.25,1)+W4*8*if(W3=1,1.5,1)*if(V3=1,1.5,1)*if(X3=1,1.15,1)+X4*5*if(V3=1,1.25,1)*if(W3=1,1.15,1))*if(X3=1,1.05,1)+Y4)*(1/('Athlenet historique'!$T$30-$A4))</f>
        <v>0.05263157895</v>
      </c>
      <c r="AA4" s="1"/>
      <c r="AB4" s="1">
        <v>1.0</v>
      </c>
      <c r="AC4" s="1"/>
      <c r="AD4" s="54"/>
      <c r="AE4" s="36">
        <f>((AA4*12*if(AA3=1,2,1)*if(AB3=1,1.5,1)*if(AC3=1,1.25,1)+AB4*8*if(AB3=1,1.5,1)*if(AA3=1,1.5,1)*if(AC3=1,1.15,1)+AC4*5*if(AA3=1,1.25,1)*if(AB3=1,1.15,1))*if(AC3=1,1.05,1)+AD4)*(1/('Athlenet historique'!$T$30-$A4))</f>
        <v>0.4210526316</v>
      </c>
      <c r="AF4" s="55"/>
      <c r="AG4" s="56"/>
      <c r="AH4" s="56"/>
      <c r="AI4" s="63"/>
      <c r="AJ4" s="36">
        <f>((AF4*12*if(AF3=1,2,1)*if(AG3=1,1.5,1)*if(AH3=1,1.25,1)+AG4*8*if(AG3=1,1.5,1)*if(AF3=1,1.5,1)*if(AH3=1,1.15,1)+AH4*5*if(AF3=1,1.25,1)*if(AG3=1,1.15,1))*if(AH3=1,1.05,1)+AI4)*(1/('Athlenet historique'!$T$30-$A4))</f>
        <v>0</v>
      </c>
      <c r="AK4" s="55"/>
      <c r="AL4" s="56"/>
      <c r="AM4" s="56"/>
      <c r="AN4" s="64"/>
      <c r="AO4" s="36">
        <f>((AK4*12*if(AK3=1,2,1)*if(AL3=1,1.5,1)*if(AM3=1,1.25,1)+AL4*8*if(AL3=1,1.5,1)*if(AK3=1,1.5,1)*if(AM3=1,1.15,1)+AM4*5*if(AK3=1,1.25,1)*if(AL3=1,1.15,1))*if(AM3=1,1.05,1)+AN4)*(1/('Athlenet historique'!$T$30-$A4))</f>
        <v>0</v>
      </c>
      <c r="AP4" s="55"/>
      <c r="AQ4" s="56"/>
      <c r="AR4" s="56"/>
      <c r="AS4" s="65">
        <v>3.0</v>
      </c>
      <c r="AT4" s="36">
        <f>((AP4*12*if(AP3=1,2,1)*if(AQ3=1,1.5,1)*if(AR3=1,1.25,1)+AQ4*8*if(AQ3=1,1.5,1)*if(AP3=1,1.5,1)*if(AR3=1,1.15,1)+AR4*5*if(AP3=1,1.25,1)*if(AQ3=1,1.15,1))*if(AR3=1,1.05,1)+AS4)*(1/('Athlenet historique'!$T$30-$A4))</f>
        <v>0.1578947368</v>
      </c>
      <c r="AU4" s="55"/>
      <c r="AV4" s="56"/>
      <c r="AW4" s="56"/>
      <c r="AX4" s="64"/>
      <c r="AY4" s="36">
        <f>((AU4*12*if(AU3=1,2,1)*if(AV3=1,1.5,1)*if(AW3=1,1.25,1)+AV4*8*if(AV3=1,1.5,1)*if(AU3=1,1.5,1)*if(AW3=1,1.15,1)+AW4*5*if(AU3=1,1.25,1)*if(AV3=1,1.15,1))*if(AW3=1,1.05,1)+AX4)*(1/('Athlenet historique'!$T$30-$A4))</f>
        <v>0</v>
      </c>
      <c r="AZ4" s="55"/>
      <c r="BA4" s="56"/>
      <c r="BB4" s="56"/>
      <c r="BC4" s="64"/>
      <c r="BD4" s="36">
        <f>((AZ4*12*if(AZ3=1,2,1)*if(BA3=1,1.5,1)*if(BB3=1,1.25,1)+BA4*8*if(BA3=1,1.5,1)*if(AZ3=1,1.5,1)*if(BB3=1,1.15,1)+BB4*5*if(AZ3=1,1.25,1)*if(BA3=1,1.15,1))*if(BB3=1,1.05,1)+BC4)*(1/('Athlenet historique'!$T$30-$A4))</f>
        <v>0</v>
      </c>
      <c r="BE4" s="55"/>
      <c r="BF4" s="56"/>
      <c r="BG4" s="56"/>
      <c r="BH4" s="64"/>
      <c r="BI4" s="36">
        <f>((BE4*12*if(BE3=1,2,1)*if(BF3=1,1.5,1)*if(BG3=1,1.25,1)+BF4*8*if(BF3=1,1.5,1)*if(BE3=1,1.5,1)*if(BG3=1,1.15,1)+BG4*5*if(BE3=1,1.25,1)*if(BF3=1,1.15,1))*if(BG3=1,1.05,1)+BH4)*(1/('Athlenet historique'!$T$30-$A4))</f>
        <v>0</v>
      </c>
      <c r="BJ4" s="55"/>
      <c r="BK4" s="56"/>
      <c r="BL4" s="56"/>
      <c r="BM4" s="64"/>
      <c r="BN4" s="36">
        <f>((BJ4*12*if(BJ3=1,2,1)*if(BK3=1,1.5,1)*if(BL3=1,1.25,1)+BK4*8*if(BK3=1,1.5,1)*if(BJ3=1,1.5,1)*if(BL3=1,1.15,1)+BL4*5*if(BJ3=1,1.25,1)*if(BK3=1,1.15,1))*if(BL3=1,1.05,1)+BM4)*(1/('Athlenet historique'!$T$30-$A4))</f>
        <v>0</v>
      </c>
      <c r="BO4" s="55"/>
      <c r="BP4" s="56"/>
      <c r="BQ4" s="56"/>
      <c r="BR4" s="65">
        <v>2.0</v>
      </c>
      <c r="BS4" s="36">
        <f>((BO4*12*if(BO3=1,2,1)*if(BP3=1,1.5,1)*if(BQ3=1,1.25,1)+BP4*8*if(BP3=1,1.5,1)*if(BO3=1,1.5,1)*if(BQ3=1,1.15,1)+BQ4*5*if(BO3=1,1.25,1)*if(BP3=1,1.15,1))*if(BQ3=1,1.05,1)+BR4)*(1/('Athlenet historique'!$T$30-$A4))</f>
        <v>0.1052631579</v>
      </c>
      <c r="BT4" s="55"/>
      <c r="BU4" s="56"/>
      <c r="BV4" s="56"/>
      <c r="BW4" s="65"/>
      <c r="BX4" s="36">
        <f>((BT4*12*if(BT3=1,2,1)*if(BU3=1,1.5,1)*if(BV3=1,1.25,1)+BU4*8*if(BU3=1,1.5,1)*if(BT3=1,1.5,1)*if(BV3=1,1.15,1)+BV4*5*if(BT3=1,1.25,1)*if(BU3=1,1.15,1))*if(BV3=1,1.05,1)+BW4)*(1/('Athlenet historique'!$T$30-$A4))</f>
        <v>0</v>
      </c>
      <c r="BY4" s="55"/>
      <c r="BZ4" s="56"/>
      <c r="CA4" s="56"/>
      <c r="CB4" s="65"/>
      <c r="CC4" s="36">
        <f>((BY4*12*if(BY3=1,2,1)*if(BZ3=1,1.5,1)*if(CA3=1,1.25,1)+BZ4*8*if(BZ3=1,1.5,1)*if(BY3=1,1.5,1)*if(CA3=1,1.15,1)+CA4*5*if(BY3=1,1.25,1)*if(BZ3=1,1.15,1))*if(CA3=1,1.05,1)+CB4)*(1/('Athlenet historique'!$T$30-$A4))</f>
        <v>0</v>
      </c>
      <c r="CD4" s="55"/>
      <c r="CE4" s="56"/>
      <c r="CF4" s="56"/>
      <c r="CG4" s="65"/>
      <c r="CH4" s="36">
        <f>((CD4*12*if(CD3=1,2,1)*if(CE3=1,1.5,1)*if(CF3=1,1.25,1)+CE4*8*if(CE3=1,1.5,1)*if(CD3=1,1.5,1)*if(CF3=1,1.15,1)+CF4*5*if(CD3=1,1.25,1)*if(CE3=1,1.15,1))*if(CF3=1,1.05,1)+CG4)*(1/('Athlenet historique'!$T$30-$A4))</f>
        <v>0</v>
      </c>
      <c r="CI4" s="55"/>
      <c r="CJ4" s="56"/>
      <c r="CK4" s="56"/>
      <c r="CL4" s="65"/>
      <c r="CM4" s="36">
        <f>((CI4*12*if(CI3=1,2,1)*if(CJ3=1,1.5,1)*if(CK3=1,1.25,1)+CJ4*8*if(CJ3=1,1.5,1)*if(CI3=1,1.5,1)*if(CK3=1,1.15,1)+CK4*5*if(CI3=1,1.25,1)*if(CJ3=1,1.15,1))*if(CK3=1,1.05,1)+CL4)*(1/('Athlenet historique'!$T$30-$A4))</f>
        <v>0</v>
      </c>
      <c r="CN4" s="55"/>
      <c r="CO4" s="56"/>
      <c r="CP4" s="56"/>
      <c r="CQ4" s="65"/>
      <c r="CR4" s="36">
        <f>((CN4*12*if(CN3=1,2,1)*if(CO3=1,1.5,1)*if(CP3=1,1.25,1)+CO4*8*if(CO3=1,1.5,1)*if(CN3=1,1.5,1)*if(CP3=1,1.15,1)+CP4*5*if(CN3=1,1.25,1)*if(CO3=1,1.15,1))*if(CP3=1,1.05,1)+CQ4)*(1/('Athlenet historique'!$T$30-$A4))</f>
        <v>0</v>
      </c>
      <c r="CS4" s="55"/>
      <c r="CT4" s="56"/>
      <c r="CU4" s="56"/>
      <c r="CV4" s="59">
        <f>((CU4*5*IF(CU3=1,1.5,1)+CT4*3*IF(CT3=1,1.5,1)+CS4*IF(CS3=1,1.25,1))+IF(CT4=1,IF(CU4=1,6,0)))*(1/('HLM 2'!$P$2-$A4))</f>
        <v>0</v>
      </c>
      <c r="CW4" s="55"/>
      <c r="CX4" s="56"/>
      <c r="CY4" s="56"/>
      <c r="CZ4" s="59">
        <f>((CY4*5*IF(CY3=1,1.5,1)+CX4*3*IF(CX3=1,1.5,1)+CW4*IF(CW3=1,1.25,1))+IF(CX4=1,IF(CY4=1,6,0)))*(1/('HLM 2'!$P$2-$A4))</f>
        <v>0</v>
      </c>
      <c r="DA4" s="55"/>
      <c r="DB4" s="56"/>
      <c r="DC4" s="56"/>
      <c r="DD4" s="59">
        <f>((DC4*5*IF(DC3=1,1.5,1)+DB4*3*IF(DB3=1,1.5,1)+DA4*IF(DA3=1,1.25,1))+IF(DB4=1,IF(DC4=1,6,0)))*(1/('HLM 2'!$P$2-$A4))</f>
        <v>0</v>
      </c>
      <c r="DE4" s="55"/>
      <c r="DF4" s="56"/>
      <c r="DG4" s="56"/>
      <c r="DH4" s="59">
        <f>((DG4*5*IF(DG3=1,1.5,1)+DF4*3*IF(DF3=1,1.5,1)+DE4*IF(DE3=1,1.25,1))+IF(DF4=1,IF(DG4=1,6,0)))*(1/('HLM 2'!$P$2-$A4))</f>
        <v>0</v>
      </c>
      <c r="DI4" s="55"/>
      <c r="DJ4" s="56"/>
      <c r="DK4" s="56"/>
      <c r="DL4" s="36">
        <f>((DK4*5*if(DK3=1,1.5,1)+DJ4*3*if(DJ3=1,1.5,1)+DI4*if(DI3=1,1.25,1))+if(DJ4=1,if(DK4=1,6,0)))*(1/('HLM 2'!$P$2-$A4))</f>
        <v>0</v>
      </c>
    </row>
    <row r="5">
      <c r="A5" s="1">
        <v>3.0</v>
      </c>
      <c r="B5" s="1"/>
      <c r="C5" s="1"/>
      <c r="D5" s="1"/>
      <c r="E5" s="53">
        <v>3.0</v>
      </c>
      <c r="F5" s="36">
        <f>((B5*12*if(B4=1,2,1)*if(C4=1,1.5,1)*if(D4=1,1.25,1)+C5*8*if(C4=1,1.5,1)*if(B4=1,1.5,1)*if(D4=1,1.15,1)+D5*5*if(B4=1,1.25,1)*if(C4=1,1.15,1))*if(D4=1,1.05,1)+E5)*(1/('Athlenet historique'!$T$30-$A5))</f>
        <v>0.1666666667</v>
      </c>
      <c r="G5" s="1">
        <v>1.0</v>
      </c>
      <c r="H5" s="1"/>
      <c r="I5" s="1"/>
      <c r="J5" s="54"/>
      <c r="K5" s="36">
        <f>((G5*12*if(G4=1,2,1)*if(H4=1,1.5,1)*if(I4=1,1.25,1)+H5*8*if(H4=1,1.5,1)*if(G4=1,1.5,1)*if(I4=1,1.15,1)+I5*5*if(G4=1,1.25,1)*if(H4=1,1.15,1))*if(I4=1,1.05,1)+J5)*(1/('Athlenet historique'!$T$30-$A5))</f>
        <v>0.875</v>
      </c>
      <c r="L5" s="1"/>
      <c r="M5" s="1"/>
      <c r="N5" s="1"/>
      <c r="O5" s="36"/>
      <c r="P5" s="36">
        <f>((L5*12*if(L4=1,2,1)*if(M4=1,1.5,1)*if(N4=1,1.25,1)+M5*8*if(M4=1,1.5,1)*if(L4=1,1.5,1)*if(N4=1,1.15,1)+N5*5*if(L4=1,1.25,1)*if(M4=1,1.15,1))*if(N4=1,1.05,1)+O5)*(1/('Athlenet historique'!$T$30-$A5))</f>
        <v>0</v>
      </c>
      <c r="Q5" s="1"/>
      <c r="R5" s="1">
        <v>1.0</v>
      </c>
      <c r="S5" s="1"/>
      <c r="T5" s="54"/>
      <c r="U5" s="36">
        <f>((Q5*12*if(Q4=1,2,1)*if(R4=1,1.5,1)*if(S4=1,1.25,1)+R5*8*if(R4=1,1.5,1)*if(Q4=1,1.5,1)*if(S4=1,1.15,1)+S5*5*if(Q4=1,1.25,1)*if(R4=1,1.15,1))*if(S4=1,1.05,1)+T5)*(1/('Athlenet historique'!$T$30-$A5))</f>
        <v>0.4444444444</v>
      </c>
      <c r="V5" s="1"/>
      <c r="W5" s="1"/>
      <c r="X5" s="1"/>
      <c r="Y5" s="36"/>
      <c r="Z5" s="36">
        <f>((V5*12*if(V4=1,2,1)*if(W4=1,1.5,1)*if(X4=1,1.25,1)+W5*8*if(W4=1,1.5,1)*if(V4=1,1.5,1)*if(X4=1,1.15,1)+X5*5*if(V4=1,1.25,1)*if(W4=1,1.15,1))*if(X4=1,1.05,1)+Y5)*(1/('Athlenet historique'!$T$30-$A5))</f>
        <v>0</v>
      </c>
      <c r="AA5" s="1"/>
      <c r="AB5" s="1"/>
      <c r="AC5" s="1"/>
      <c r="AD5" s="53">
        <v>1.0</v>
      </c>
      <c r="AE5" s="36">
        <f>((AA5*12*if(AA4=1,2,1)*if(AB4=1,1.5,1)*if(AC4=1,1.25,1)+AB5*8*if(AB4=1,1.5,1)*if(AA4=1,1.5,1)*if(AC4=1,1.15,1)+AC5*5*if(AA4=1,1.25,1)*if(AB4=1,1.15,1))*if(AC4=1,1.05,1)+AD5)*(1/('Athlenet historique'!$T$30-$A5))</f>
        <v>0.05555555556</v>
      </c>
      <c r="AF5" s="55"/>
      <c r="AG5" s="56"/>
      <c r="AH5" s="56"/>
      <c r="AI5" s="63"/>
      <c r="AJ5" s="36">
        <f>((AF5*12*if(AF4=1,2,1)*if(AG4=1,1.5,1)*if(AH4=1,1.25,1)+AG5*8*if(AG4=1,1.5,1)*if(AF4=1,1.5,1)*if(AH4=1,1.15,1)+AH5*5*if(AF4=1,1.25,1)*if(AG4=1,1.15,1))*if(AH4=1,1.05,1)+AI5)*(1/('Athlenet historique'!$T$30-$A5))</f>
        <v>0</v>
      </c>
      <c r="AK5" s="55"/>
      <c r="AL5" s="56"/>
      <c r="AM5" s="56"/>
      <c r="AN5" s="64"/>
      <c r="AO5" s="36">
        <f>((AK5*12*if(AK4=1,2,1)*if(AL4=1,1.5,1)*if(AM4=1,1.25,1)+AL5*8*if(AL4=1,1.5,1)*if(AK4=1,1.5,1)*if(AM4=1,1.15,1)+AM5*5*if(AK4=1,1.25,1)*if(AL4=1,1.15,1))*if(AM4=1,1.05,1)+AN5)*(1/('Athlenet historique'!$T$30-$A5))</f>
        <v>0</v>
      </c>
      <c r="AP5" s="55"/>
      <c r="AQ5" s="56"/>
      <c r="AR5" s="61">
        <v>1.0</v>
      </c>
      <c r="AS5" s="64"/>
      <c r="AT5" s="36">
        <f>((AP5*12*if(AP4=1,2,1)*if(AQ4=1,1.5,1)*if(AR4=1,1.25,1)+AQ5*8*if(AQ4=1,1.5,1)*if(AP4=1,1.5,1)*if(AR4=1,1.15,1)+AR5*5*if(AP4=1,1.25,1)*if(AQ4=1,1.15,1))*if(AR4=1,1.05,1)+AS5)*(1/('Athlenet historique'!$T$30-$A5))</f>
        <v>0.2777777778</v>
      </c>
      <c r="AU5" s="55"/>
      <c r="AV5" s="61"/>
      <c r="AW5" s="56"/>
      <c r="AX5" s="64"/>
      <c r="AY5" s="36">
        <f>((AU5*12*if(AU4=1,2,1)*if(AV4=1,1.5,1)*if(AW4=1,1.25,1)+AV5*8*if(AV4=1,1.5,1)*if(AU4=1,1.5,1)*if(AW4=1,1.15,1)+AW5*5*if(AU4=1,1.25,1)*if(AV4=1,1.15,1))*if(AW4=1,1.05,1)+AX5)*(1/('Athlenet historique'!$T$30-$A5))</f>
        <v>0</v>
      </c>
      <c r="AZ5" s="55"/>
      <c r="BA5" s="61"/>
      <c r="BB5" s="56"/>
      <c r="BC5" s="64"/>
      <c r="BD5" s="36">
        <f>((AZ5*12*if(AZ4=1,2,1)*if(BA4=1,1.5,1)*if(BB4=1,1.25,1)+BA5*8*if(BA4=1,1.5,1)*if(AZ4=1,1.5,1)*if(BB4=1,1.15,1)+BB5*5*if(AZ4=1,1.25,1)*if(BA4=1,1.15,1))*if(BB4=1,1.05,1)+BC5)*(1/('Athlenet historique'!$T$30-$A5))</f>
        <v>0</v>
      </c>
      <c r="BE5" s="55"/>
      <c r="BF5" s="61"/>
      <c r="BG5" s="56"/>
      <c r="BH5" s="64"/>
      <c r="BI5" s="36">
        <f>((BE5*12*if(BE4=1,2,1)*if(BF4=1,1.5,1)*if(BG4=1,1.25,1)+BF5*8*if(BF4=1,1.5,1)*if(BE4=1,1.5,1)*if(BG4=1,1.15,1)+BG5*5*if(BE4=1,1.25,1)*if(BF4=1,1.15,1))*if(BG4=1,1.05,1)+BH5)*(1/('Athlenet historique'!$T$30-$A5))</f>
        <v>0</v>
      </c>
      <c r="BJ5" s="55"/>
      <c r="BK5" s="61"/>
      <c r="BL5" s="56"/>
      <c r="BM5" s="64"/>
      <c r="BN5" s="36">
        <f>((BJ5*12*if(BJ4=1,2,1)*if(BK4=1,1.5,1)*if(BL4=1,1.25,1)+BK5*8*if(BK4=1,1.5,1)*if(BJ4=1,1.5,1)*if(BL4=1,1.15,1)+BL5*5*if(BJ4=1,1.25,1)*if(BK4=1,1.15,1))*if(BL4=1,1.05,1)+BM5)*(1/('Athlenet historique'!$T$30-$A5))</f>
        <v>0</v>
      </c>
      <c r="BO5" s="55"/>
      <c r="BP5" s="61"/>
      <c r="BQ5" s="56"/>
      <c r="BR5" s="65">
        <v>2.0</v>
      </c>
      <c r="BS5" s="36">
        <f>((BO5*12*if(BO4=1,2,1)*if(BP4=1,1.5,1)*if(BQ4=1,1.25,1)+BP5*8*if(BP4=1,1.5,1)*if(BO4=1,1.5,1)*if(BQ4=1,1.15,1)+BQ5*5*if(BO4=1,1.25,1)*if(BP4=1,1.15,1))*if(BQ4=1,1.05,1)+BR5)*(1/('Athlenet historique'!$T$30-$A5))</f>
        <v>0.1111111111</v>
      </c>
      <c r="BT5" s="55"/>
      <c r="BU5" s="61"/>
      <c r="BV5" s="56"/>
      <c r="BW5" s="65"/>
      <c r="BX5" s="36">
        <f>((BT5*12*if(BT4=1,2,1)*if(BU4=1,1.5,1)*if(BV4=1,1.25,1)+BU5*8*if(BU4=1,1.5,1)*if(BT4=1,1.5,1)*if(BV4=1,1.15,1)+BV5*5*if(BT4=1,1.25,1)*if(BU4=1,1.15,1))*if(BV4=1,1.05,1)+BW5)*(1/('Athlenet historique'!$T$30-$A5))</f>
        <v>0</v>
      </c>
      <c r="BY5" s="55"/>
      <c r="BZ5" s="61"/>
      <c r="CA5" s="56"/>
      <c r="CB5" s="65"/>
      <c r="CC5" s="36">
        <f>((BY5*12*if(BY4=1,2,1)*if(BZ4=1,1.5,1)*if(CA4=1,1.25,1)+BZ5*8*if(BZ4=1,1.5,1)*if(BY4=1,1.5,1)*if(CA4=1,1.15,1)+CA5*5*if(BY4=1,1.25,1)*if(BZ4=1,1.15,1))*if(CA4=1,1.05,1)+CB5)*(1/('Athlenet historique'!$T$30-$A5))</f>
        <v>0</v>
      </c>
      <c r="CD5" s="55"/>
      <c r="CE5" s="61"/>
      <c r="CF5" s="56"/>
      <c r="CG5" s="65"/>
      <c r="CH5" s="36">
        <f>((CD5*12*if(CD4=1,2,1)*if(CE4=1,1.5,1)*if(CF4=1,1.25,1)+CE5*8*if(CE4=1,1.5,1)*if(CD4=1,1.5,1)*if(CF4=1,1.15,1)+CF5*5*if(CD4=1,1.25,1)*if(CE4=1,1.15,1))*if(CF4=1,1.05,1)+CG5)*(1/('Athlenet historique'!$T$30-$A5))</f>
        <v>0</v>
      </c>
      <c r="CI5" s="55"/>
      <c r="CJ5" s="61"/>
      <c r="CK5" s="56"/>
      <c r="CL5" s="65"/>
      <c r="CM5" s="36">
        <f>((CI5*12*if(CI4=1,2,1)*if(CJ4=1,1.5,1)*if(CK4=1,1.25,1)+CJ5*8*if(CJ4=1,1.5,1)*if(CI4=1,1.5,1)*if(CK4=1,1.15,1)+CK5*5*if(CI4=1,1.25,1)*if(CJ4=1,1.15,1))*if(CK4=1,1.05,1)+CL5)*(1/('Athlenet historique'!$T$30-$A5))</f>
        <v>0</v>
      </c>
      <c r="CN5" s="55"/>
      <c r="CO5" s="61"/>
      <c r="CP5" s="56"/>
      <c r="CQ5" s="65"/>
      <c r="CR5" s="36">
        <f>((CN5*12*if(CN4=1,2,1)*if(CO4=1,1.5,1)*if(CP4=1,1.25,1)+CO5*8*if(CO4=1,1.5,1)*if(CN4=1,1.5,1)*if(CP4=1,1.15,1)+CP5*5*if(CN4=1,1.25,1)*if(CO4=1,1.15,1))*if(CP4=1,1.05,1)+CQ5)*(1/('Athlenet historique'!$T$30-$A5))</f>
        <v>0</v>
      </c>
      <c r="CS5" s="55"/>
      <c r="CT5" s="56"/>
      <c r="CU5" s="56"/>
      <c r="CV5" s="59">
        <f>((CU5*5*IF(CU4=1,1.5,1)+CT5*3*IF(CT4=1,1.5,1)+CS5*IF(CS4=1,1.25,1))+IF(CT5=1,IF(CU5=1,6,0)))*(1/('HLM 2'!$P$2-$A5))</f>
        <v>0</v>
      </c>
      <c r="CW5" s="55"/>
      <c r="CX5" s="56"/>
      <c r="CY5" s="56"/>
      <c r="CZ5" s="59">
        <f>((CY5*5*IF(CY4=1,1.5,1)+CX5*3*IF(CX4=1,1.5,1)+CW5*IF(CW4=1,1.25,1))+IF(CX5=1,IF(CY5=1,6,0)))*(1/('HLM 2'!$P$2-$A5))</f>
        <v>0</v>
      </c>
      <c r="DA5" s="55"/>
      <c r="DB5" s="56"/>
      <c r="DC5" s="56"/>
      <c r="DD5" s="59">
        <f>((DC5*5*IF(DC4=1,1.5,1)+DB5*3*IF(DB4=1,1.5,1)+DA5*IF(DA4=1,1.25,1))+IF(DB5=1,IF(DC5=1,6,0)))*(1/('HLM 2'!$P$2-$A5))</f>
        <v>0</v>
      </c>
      <c r="DE5" s="55"/>
      <c r="DF5" s="56"/>
      <c r="DG5" s="56"/>
      <c r="DH5" s="59">
        <f>((DG5*5*IF(DG4=1,1.5,1)+DF5*3*IF(DF4=1,1.5,1)+DE5*IF(DE4=1,1.25,1))+IF(DF5=1,IF(DG5=1,6,0)))*(1/('HLM 2'!$P$2-$A5))</f>
        <v>0</v>
      </c>
      <c r="DI5" s="55"/>
      <c r="DJ5" s="56"/>
      <c r="DK5" s="56"/>
      <c r="DL5" s="36">
        <f>((DK5*5*if(DK4=1,1.5,1)+DJ5*3*if(DJ4=1,1.5,1)+DI5*if(DI4=1,1.25,1))+if(DJ5=1,if(DK5=1,6,0)))*(1/('HLM 2'!$P$2-$A5))</f>
        <v>0</v>
      </c>
    </row>
    <row r="6">
      <c r="A6" s="1">
        <v>4.0</v>
      </c>
      <c r="B6" s="1"/>
      <c r="C6" s="1"/>
      <c r="D6" s="1">
        <v>1.0</v>
      </c>
      <c r="E6" s="54"/>
      <c r="F6" s="36">
        <f>((B6*12*if(B5=1,2,1)*if(C5=1,1.5,1)*if(D5=1,1.25,1)+C6*8*if(C5=1,1.5,1)*if(B5=1,1.5,1)*if(D5=1,1.15,1)+D6*5*if(B5=1,1.25,1)*if(C5=1,1.15,1))*if(D5=1,1.05,1)+E6)*(1/('Athlenet historique'!$T$30-$A6))</f>
        <v>0.2941176471</v>
      </c>
      <c r="G6" s="1">
        <v>1.0</v>
      </c>
      <c r="H6" s="1"/>
      <c r="I6" s="1"/>
      <c r="J6" s="54"/>
      <c r="K6" s="36">
        <f>((G6*12*if(G5=1,2,1)*if(H5=1,1.5,1)*if(I5=1,1.25,1)+H6*8*if(H5=1,1.5,1)*if(G5=1,1.5,1)*if(I5=1,1.15,1)+I6*5*if(G5=1,1.25,1)*if(H5=1,1.15,1))*if(I5=1,1.05,1)+J6)*(1/('Athlenet historique'!$T$30-$A6))</f>
        <v>1.411764706</v>
      </c>
      <c r="L6" s="1"/>
      <c r="M6" s="1"/>
      <c r="N6" s="1"/>
      <c r="O6" s="36"/>
      <c r="P6" s="36">
        <f>((L6*12*if(L5=1,2,1)*if(M5=1,1.5,1)*if(N5=1,1.25,1)+M6*8*if(M5=1,1.5,1)*if(L5=1,1.5,1)*if(N5=1,1.15,1)+N6*5*if(L5=1,1.25,1)*if(M5=1,1.15,1))*if(N5=1,1.05,1)+O6)*(1/('Athlenet historique'!$T$30-$A6))</f>
        <v>0</v>
      </c>
      <c r="Q6" s="1"/>
      <c r="R6" s="1">
        <v>1.0</v>
      </c>
      <c r="S6" s="1"/>
      <c r="T6" s="54"/>
      <c r="U6" s="36">
        <f>((Q6*12*if(Q5=1,2,1)*if(R5=1,1.5,1)*if(S5=1,1.25,1)+R6*8*if(R5=1,1.5,1)*if(Q5=1,1.5,1)*if(S5=1,1.15,1)+S6*5*if(Q5=1,1.25,1)*if(R5=1,1.15,1))*if(S5=1,1.05,1)+T6)*(1/('Athlenet historique'!$T$30-$A6))</f>
        <v>0.7058823529</v>
      </c>
      <c r="V6" s="1"/>
      <c r="W6" s="1"/>
      <c r="X6" s="1"/>
      <c r="Y6" s="36"/>
      <c r="Z6" s="36">
        <f>((V6*12*if(V5=1,2,1)*if(W5=1,1.5,1)*if(X5=1,1.25,1)+W6*8*if(W5=1,1.5,1)*if(V5=1,1.5,1)*if(X5=1,1.15,1)+X6*5*if(V5=1,1.25,1)*if(W5=1,1.15,1))*if(X5=1,1.05,1)+Y6)*(1/('Athlenet historique'!$T$30-$A6))</f>
        <v>0</v>
      </c>
      <c r="AA6" s="1"/>
      <c r="AB6" s="1"/>
      <c r="AC6" s="1"/>
      <c r="AD6" s="53">
        <v>1.0</v>
      </c>
      <c r="AE6" s="36">
        <f>((AA6*12*if(AA5=1,2,1)*if(AB5=1,1.5,1)*if(AC5=1,1.25,1)+AB6*8*if(AB5=1,1.5,1)*if(AA5=1,1.5,1)*if(AC5=1,1.15,1)+AC6*5*if(AA5=1,1.25,1)*if(AB5=1,1.15,1))*if(AC5=1,1.05,1)+AD6)*(1/('Athlenet historique'!$T$30-$A6))</f>
        <v>0.05882352941</v>
      </c>
      <c r="AF6" s="55"/>
      <c r="AG6" s="56"/>
      <c r="AH6" s="56"/>
      <c r="AI6" s="63"/>
      <c r="AJ6" s="36">
        <f>((AF6*12*if(AF5=1,2,1)*if(AG5=1,1.5,1)*if(AH5=1,1.25,1)+AG6*8*if(AG5=1,1.5,1)*if(AF5=1,1.5,1)*if(AH5=1,1.15,1)+AH6*5*if(AF5=1,1.25,1)*if(AG5=1,1.15,1))*if(AH5=1,1.05,1)+AI6)*(1/('Athlenet historique'!$T$30-$A6))</f>
        <v>0</v>
      </c>
      <c r="AK6" s="55"/>
      <c r="AL6" s="56"/>
      <c r="AM6" s="56"/>
      <c r="AN6" s="64"/>
      <c r="AO6" s="36">
        <f>((AK6*12*if(AK5=1,2,1)*if(AL5=1,1.5,1)*if(AM5=1,1.25,1)+AL6*8*if(AL5=1,1.5,1)*if(AK5=1,1.5,1)*if(AM5=1,1.15,1)+AM6*5*if(AK5=1,1.25,1)*if(AL5=1,1.15,1))*if(AM5=1,1.05,1)+AN6)*(1/('Athlenet historique'!$T$30-$A6))</f>
        <v>0</v>
      </c>
      <c r="AP6" s="55"/>
      <c r="AQ6" s="56"/>
      <c r="AR6" s="56"/>
      <c r="AS6" s="65">
        <v>3.0</v>
      </c>
      <c r="AT6" s="36">
        <f>((AP6*12*if(AP5=1,2,1)*if(AQ5=1,1.5,1)*if(AR5=1,1.25,1)+AQ6*8*if(AQ5=1,1.5,1)*if(AP5=1,1.5,1)*if(AR5=1,1.15,1)+AR6*5*if(AP5=1,1.25,1)*if(AQ5=1,1.15,1))*if(AR5=1,1.05,1)+AS6)*(1/('Athlenet historique'!$T$30-$A6))</f>
        <v>0.1764705882</v>
      </c>
      <c r="AU6" s="55"/>
      <c r="AV6" s="56"/>
      <c r="AW6" s="56"/>
      <c r="AX6" s="64"/>
      <c r="AY6" s="36">
        <f>((AU6*12*if(AU5=1,2,1)*if(AV5=1,1.5,1)*if(AW5=1,1.25,1)+AV6*8*if(AV5=1,1.5,1)*if(AU5=1,1.5,1)*if(AW5=1,1.15,1)+AW6*5*if(AU5=1,1.25,1)*if(AV5=1,1.15,1))*if(AW5=1,1.05,1)+AX6)*(1/('Athlenet historique'!$T$30-$A6))</f>
        <v>0</v>
      </c>
      <c r="AZ6" s="55"/>
      <c r="BA6" s="56"/>
      <c r="BB6" s="56"/>
      <c r="BC6" s="64"/>
      <c r="BD6" s="36">
        <f>((AZ6*12*if(AZ5=1,2,1)*if(BA5=1,1.5,1)*if(BB5=1,1.25,1)+BA6*8*if(BA5=1,1.5,1)*if(AZ5=1,1.5,1)*if(BB5=1,1.15,1)+BB6*5*if(AZ5=1,1.25,1)*if(BA5=1,1.15,1))*if(BB5=1,1.05,1)+BC6)*(1/('Athlenet historique'!$T$30-$A6))</f>
        <v>0</v>
      </c>
      <c r="BE6" s="55"/>
      <c r="BF6" s="56"/>
      <c r="BG6" s="56"/>
      <c r="BH6" s="64"/>
      <c r="BI6" s="36">
        <f>((BE6*12*if(BE5=1,2,1)*if(BF5=1,1.5,1)*if(BG5=1,1.25,1)+BF6*8*if(BF5=1,1.5,1)*if(BE5=1,1.5,1)*if(BG5=1,1.15,1)+BG6*5*if(BE5=1,1.25,1)*if(BF5=1,1.15,1))*if(BG5=1,1.05,1)+BH6)*(1/('Athlenet historique'!$T$30-$A6))</f>
        <v>0</v>
      </c>
      <c r="BJ6" s="55"/>
      <c r="BK6" s="56"/>
      <c r="BL6" s="56"/>
      <c r="BM6" s="65">
        <v>1.0</v>
      </c>
      <c r="BN6" s="36">
        <f>((BJ6*12*if(BJ5=1,2,1)*if(BK5=1,1.5,1)*if(BL5=1,1.25,1)+BK6*8*if(BK5=1,1.5,1)*if(BJ5=1,1.5,1)*if(BL5=1,1.15,1)+BL6*5*if(BJ5=1,1.25,1)*if(BK5=1,1.15,1))*if(BL5=1,1.05,1)+BM6)*(1/('Athlenet historique'!$T$30-$A6))</f>
        <v>0.05882352941</v>
      </c>
      <c r="BO6" s="55"/>
      <c r="BP6" s="56"/>
      <c r="BQ6" s="56"/>
      <c r="BR6" s="65"/>
      <c r="BS6" s="36">
        <f>((BO6*12*if(BO5=1,2,1)*if(BP5=1,1.5,1)*if(BQ5=1,1.25,1)+BP6*8*if(BP5=1,1.5,1)*if(BO5=1,1.5,1)*if(BQ5=1,1.15,1)+BQ6*5*if(BO5=1,1.25,1)*if(BP5=1,1.15,1))*if(BQ5=1,1.05,1)+BR6)*(1/('Athlenet historique'!$T$30-$A6))</f>
        <v>0</v>
      </c>
      <c r="BT6" s="55"/>
      <c r="BU6" s="56"/>
      <c r="BV6" s="56"/>
      <c r="BW6" s="65"/>
      <c r="BX6" s="36">
        <f>((BT6*12*if(BT5=1,2,1)*if(BU5=1,1.5,1)*if(BV5=1,1.25,1)+BU6*8*if(BU5=1,1.5,1)*if(BT5=1,1.5,1)*if(BV5=1,1.15,1)+BV6*5*if(BT5=1,1.25,1)*if(BU5=1,1.15,1))*if(BV5=1,1.05,1)+BW6)*(1/('Athlenet historique'!$T$30-$A6))</f>
        <v>0</v>
      </c>
      <c r="BY6" s="55"/>
      <c r="BZ6" s="56"/>
      <c r="CA6" s="56"/>
      <c r="CB6" s="65"/>
      <c r="CC6" s="36">
        <f>((BY6*12*if(BY5=1,2,1)*if(BZ5=1,1.5,1)*if(CA5=1,1.25,1)+BZ6*8*if(BZ5=1,1.5,1)*if(BY5=1,1.5,1)*if(CA5=1,1.15,1)+CA6*5*if(BY5=1,1.25,1)*if(BZ5=1,1.15,1))*if(CA5=1,1.05,1)+CB6)*(1/('Athlenet historique'!$T$30-$A6))</f>
        <v>0</v>
      </c>
      <c r="CD6" s="55"/>
      <c r="CE6" s="56"/>
      <c r="CF6" s="56"/>
      <c r="CG6" s="65"/>
      <c r="CH6" s="36">
        <f>((CD6*12*if(CD5=1,2,1)*if(CE5=1,1.5,1)*if(CF5=1,1.25,1)+CE6*8*if(CE5=1,1.5,1)*if(CD5=1,1.5,1)*if(CF5=1,1.15,1)+CF6*5*if(CD5=1,1.25,1)*if(CE5=1,1.15,1))*if(CF5=1,1.05,1)+CG6)*(1/('Athlenet historique'!$T$30-$A6))</f>
        <v>0</v>
      </c>
      <c r="CI6" s="55"/>
      <c r="CJ6" s="56"/>
      <c r="CK6" s="56"/>
      <c r="CL6" s="65"/>
      <c r="CM6" s="36">
        <f>((CI6*12*if(CI5=1,2,1)*if(CJ5=1,1.5,1)*if(CK5=1,1.25,1)+CJ6*8*if(CJ5=1,1.5,1)*if(CI5=1,1.5,1)*if(CK5=1,1.15,1)+CK6*5*if(CI5=1,1.25,1)*if(CJ5=1,1.15,1))*if(CK5=1,1.05,1)+CL6)*(1/('Athlenet historique'!$T$30-$A6))</f>
        <v>0</v>
      </c>
      <c r="CN6" s="55"/>
      <c r="CO6" s="56"/>
      <c r="CP6" s="56"/>
      <c r="CQ6" s="65"/>
      <c r="CR6" s="36">
        <f>((CN6*12*if(CN5=1,2,1)*if(CO5=1,1.5,1)*if(CP5=1,1.25,1)+CO6*8*if(CO5=1,1.5,1)*if(CN5=1,1.5,1)*if(CP5=1,1.15,1)+CP6*5*if(CN5=1,1.25,1)*if(CO5=1,1.15,1))*if(CP5=1,1.05,1)+CQ6)*(1/('Athlenet historique'!$T$30-$A6))</f>
        <v>0</v>
      </c>
      <c r="CS6" s="55"/>
      <c r="CT6" s="56"/>
      <c r="CU6" s="56"/>
      <c r="CV6" s="59">
        <f>((CU6*5*IF(CU5=1,1.5,1)+CT6*3*IF(CT5=1,1.5,1)+CS6*IF(CS5=1,1.25,1))+IF(CT6=1,IF(CU6=1,6,0)))*(1/('HLM 2'!$P$2-$A6))</f>
        <v>0</v>
      </c>
      <c r="CW6" s="55"/>
      <c r="CX6" s="56"/>
      <c r="CY6" s="56"/>
      <c r="CZ6" s="59">
        <f>((CY6*5*IF(CY5=1,1.5,1)+CX6*3*IF(CX5=1,1.5,1)+CW6*IF(CW5=1,1.25,1))+IF(CX6=1,IF(CY6=1,6,0)))*(1/('HLM 2'!$P$2-$A6))</f>
        <v>0</v>
      </c>
      <c r="DA6" s="55"/>
      <c r="DB6" s="56"/>
      <c r="DC6" s="56"/>
      <c r="DD6" s="59">
        <f>((DC6*5*IF(DC5=1,1.5,1)+DB6*3*IF(DB5=1,1.5,1)+DA6*IF(DA5=1,1.25,1))+IF(DB6=1,IF(DC6=1,6,0)))*(1/('HLM 2'!$P$2-$A6))</f>
        <v>0</v>
      </c>
      <c r="DE6" s="55"/>
      <c r="DF6" s="56"/>
      <c r="DG6" s="56"/>
      <c r="DH6" s="59">
        <f>((DG6*5*IF(DG5=1,1.5,1)+DF6*3*IF(DF5=1,1.5,1)+DE6*IF(DE5=1,1.25,1))+IF(DF6=1,IF(DG6=1,6,0)))*(1/('HLM 2'!$P$2-$A6))</f>
        <v>0</v>
      </c>
      <c r="DI6" s="55"/>
      <c r="DJ6" s="56"/>
      <c r="DK6" s="56"/>
      <c r="DL6" s="36">
        <f>((DK6*5*if(DK5=1,1.5,1)+DJ6*3*if(DJ5=1,1.5,1)+DI6*if(DI5=1,1.25,1))+if(DJ6=1,if(DK6=1,6,0)))*(1/('HLM 2'!$P$2-$A6))</f>
        <v>0</v>
      </c>
    </row>
    <row r="7">
      <c r="A7" s="1">
        <v>5.0</v>
      </c>
      <c r="B7" s="1">
        <v>1.0</v>
      </c>
      <c r="C7" s="1"/>
      <c r="D7" s="1"/>
      <c r="E7" s="54"/>
      <c r="F7" s="36">
        <f>((B7*12*if(B6=1,2,1)*if(C6=1,1.5,1)*if(D6=1,1.25,1)+C7*8*if(C6=1,1.5,1)*if(B6=1,1.5,1)*if(D6=1,1.15,1)+D7*5*if(B6=1,1.25,1)*if(C6=1,1.15,1))*if(D6=1,1.05,1)+E7)*(1/('Athlenet historique'!$T$30-$A7))</f>
        <v>0.984375</v>
      </c>
      <c r="G7" s="1"/>
      <c r="H7" s="1"/>
      <c r="I7" s="1">
        <v>1.0</v>
      </c>
      <c r="J7" s="54"/>
      <c r="K7" s="36">
        <f>((G7*12*if(G6=1,2,1)*if(H6=1,1.5,1)*if(I6=1,1.25,1)+H7*8*if(H6=1,1.5,1)*if(G6=1,1.5,1)*if(I6=1,1.15,1)+I7*5*if(G6=1,1.25,1)*if(H6=1,1.15,1))*if(I6=1,1.05,1)+J7)*(1/('Athlenet historique'!$T$30-$A7))</f>
        <v>0.390625</v>
      </c>
      <c r="L7" s="1"/>
      <c r="M7" s="1"/>
      <c r="N7" s="1"/>
      <c r="O7" s="36"/>
      <c r="P7" s="36">
        <f>((L7*12*if(L6=1,2,1)*if(M6=1,1.5,1)*if(N6=1,1.25,1)+M7*8*if(M6=1,1.5,1)*if(L6=1,1.5,1)*if(N6=1,1.15,1)+N7*5*if(L6=1,1.25,1)*if(M6=1,1.15,1))*if(N6=1,1.05,1)+O7)*(1/('Athlenet historique'!$T$30-$A7))</f>
        <v>0</v>
      </c>
      <c r="Q7" s="1"/>
      <c r="R7" s="1"/>
      <c r="S7" s="1"/>
      <c r="T7" s="53">
        <v>2.0</v>
      </c>
      <c r="U7" s="36">
        <f>((Q7*12*if(Q6=1,2,1)*if(R6=1,1.5,1)*if(S6=1,1.25,1)+R7*8*if(R6=1,1.5,1)*if(Q6=1,1.5,1)*if(S6=1,1.15,1)+S7*5*if(Q6=1,1.25,1)*if(R6=1,1.15,1))*if(S6=1,1.05,1)+T7)*(1/('Athlenet historique'!$T$30-$A7))</f>
        <v>0.125</v>
      </c>
      <c r="V7" s="1"/>
      <c r="W7" s="1"/>
      <c r="X7" s="1"/>
      <c r="Y7" s="36"/>
      <c r="Z7" s="36">
        <f>((V7*12*if(V6=1,2,1)*if(W6=1,1.5,1)*if(X6=1,1.25,1)+W7*8*if(W6=1,1.5,1)*if(V6=1,1.5,1)*if(X6=1,1.15,1)+X7*5*if(V6=1,1.25,1)*if(W6=1,1.15,1))*if(X6=1,1.05,1)+Y7)*(1/('Athlenet historique'!$T$30-$A7))</f>
        <v>0</v>
      </c>
      <c r="AA7" s="1"/>
      <c r="AB7" s="1"/>
      <c r="AC7" s="1"/>
      <c r="AD7" s="54"/>
      <c r="AE7" s="36">
        <f>((AA7*12*if(AA6=1,2,1)*if(AB6=1,1.5,1)*if(AC6=1,1.25,1)+AB7*8*if(AB6=1,1.5,1)*if(AA6=1,1.5,1)*if(AC6=1,1.15,1)+AC7*5*if(AA6=1,1.25,1)*if(AB6=1,1.15,1))*if(AC6=1,1.05,1)+AD7)*(1/('Athlenet historique'!$T$30-$A7))</f>
        <v>0</v>
      </c>
      <c r="AF7" s="55"/>
      <c r="AG7" s="61">
        <v>1.0</v>
      </c>
      <c r="AH7" s="56"/>
      <c r="AI7" s="63"/>
      <c r="AJ7" s="36">
        <f>((AF7*12*if(AF6=1,2,1)*if(AG6=1,1.5,1)*if(AH6=1,1.25,1)+AG7*8*if(AG6=1,1.5,1)*if(AF6=1,1.5,1)*if(AH6=1,1.15,1)+AH7*5*if(AF6=1,1.25,1)*if(AG6=1,1.15,1))*if(AH6=1,1.05,1)+AI7)*(1/('Athlenet historique'!$T$30-$A7))</f>
        <v>0.5</v>
      </c>
      <c r="AK7" s="55"/>
      <c r="AL7" s="56"/>
      <c r="AM7" s="56"/>
      <c r="AN7" s="64"/>
      <c r="AO7" s="36">
        <f>((AK7*12*if(AK6=1,2,1)*if(AL6=1,1.5,1)*if(AM6=1,1.25,1)+AL7*8*if(AL6=1,1.5,1)*if(AK6=1,1.5,1)*if(AM6=1,1.15,1)+AM7*5*if(AK6=1,1.25,1)*if(AL6=1,1.15,1))*if(AM6=1,1.05,1)+AN7)*(1/('Athlenet historique'!$T$30-$A7))</f>
        <v>0</v>
      </c>
      <c r="AP7" s="55"/>
      <c r="AQ7" s="56"/>
      <c r="AR7" s="56"/>
      <c r="AS7" s="63"/>
      <c r="AT7" s="36">
        <f>((AP7*12*if(AP6=1,2,1)*if(AQ6=1,1.5,1)*if(AR6=1,1.25,1)+AQ7*8*if(AQ6=1,1.5,1)*if(AP6=1,1.5,1)*if(AR6=1,1.15,1)+AR7*5*if(AP6=1,1.25,1)*if(AQ6=1,1.15,1))*if(AR6=1,1.05,1)+AS7)*(1/('Athlenet historique'!$T$30-$A7))</f>
        <v>0</v>
      </c>
      <c r="AU7" s="55"/>
      <c r="AV7" s="56"/>
      <c r="AW7" s="56"/>
      <c r="AX7" s="65">
        <v>3.0</v>
      </c>
      <c r="AY7" s="36">
        <f>((AU7*12*if(AU6=1,2,1)*if(AV6=1,1.5,1)*if(AW6=1,1.25,1)+AV7*8*if(AV6=1,1.5,1)*if(AU6=1,1.5,1)*if(AW6=1,1.15,1)+AW7*5*if(AU6=1,1.25,1)*if(AV6=1,1.15,1))*if(AW6=1,1.05,1)+AX7)*(1/('Athlenet historique'!$T$30-$A7))</f>
        <v>0.1875</v>
      </c>
      <c r="AZ7" s="55"/>
      <c r="BA7" s="56"/>
      <c r="BB7" s="56"/>
      <c r="BC7" s="65"/>
      <c r="BD7" s="36">
        <f>((AZ7*12*if(AZ6=1,2,1)*if(BA6=1,1.5,1)*if(BB6=1,1.25,1)+BA7*8*if(BA6=1,1.5,1)*if(AZ6=1,1.5,1)*if(BB6=1,1.15,1)+BB7*5*if(AZ6=1,1.25,1)*if(BA6=1,1.15,1))*if(BB6=1,1.05,1)+BC7)*(1/('Athlenet historique'!$T$30-$A7))</f>
        <v>0</v>
      </c>
      <c r="BE7" s="55"/>
      <c r="BF7" s="56"/>
      <c r="BG7" s="56"/>
      <c r="BH7" s="65"/>
      <c r="BI7" s="36">
        <f>((BE7*12*if(BE6=1,2,1)*if(BF6=1,1.5,1)*if(BG6=1,1.25,1)+BF7*8*if(BF6=1,1.5,1)*if(BE6=1,1.5,1)*if(BG6=1,1.15,1)+BG7*5*if(BE6=1,1.25,1)*if(BF6=1,1.15,1))*if(BG6=1,1.05,1)+BH7)*(1/('Athlenet historique'!$T$30-$A7))</f>
        <v>0</v>
      </c>
      <c r="BJ7" s="55"/>
      <c r="BK7" s="56"/>
      <c r="BL7" s="56"/>
      <c r="BM7" s="65"/>
      <c r="BN7" s="36">
        <f>((BJ7*12*if(BJ6=1,2,1)*if(BK6=1,1.5,1)*if(BL6=1,1.25,1)+BK7*8*if(BK6=1,1.5,1)*if(BJ6=1,1.5,1)*if(BL6=1,1.15,1)+BL7*5*if(BJ6=1,1.25,1)*if(BK6=1,1.15,1))*if(BL6=1,1.05,1)+BM7)*(1/('Athlenet historique'!$T$30-$A7))</f>
        <v>0</v>
      </c>
      <c r="BO7" s="55"/>
      <c r="BP7" s="56"/>
      <c r="BQ7" s="56"/>
      <c r="BR7" s="65"/>
      <c r="BS7" s="36">
        <f>((BO7*12*if(BO6=1,2,1)*if(BP6=1,1.5,1)*if(BQ6=1,1.25,1)+BP7*8*if(BP6=1,1.5,1)*if(BO6=1,1.5,1)*if(BQ6=1,1.15,1)+BQ7*5*if(BO6=1,1.25,1)*if(BP6=1,1.15,1))*if(BQ6=1,1.05,1)+BR7)*(1/('Athlenet historique'!$T$30-$A7))</f>
        <v>0</v>
      </c>
      <c r="BT7" s="55"/>
      <c r="BU7" s="56"/>
      <c r="BV7" s="56"/>
      <c r="BW7" s="65"/>
      <c r="BX7" s="36">
        <f>((BT7*12*if(BT6=1,2,1)*if(BU6=1,1.5,1)*if(BV6=1,1.25,1)+BU7*8*if(BU6=1,1.5,1)*if(BT6=1,1.5,1)*if(BV6=1,1.15,1)+BV7*5*if(BT6=1,1.25,1)*if(BU6=1,1.15,1))*if(BV6=1,1.05,1)+BW7)*(1/('Athlenet historique'!$T$30-$A7))</f>
        <v>0</v>
      </c>
      <c r="BY7" s="55"/>
      <c r="BZ7" s="56"/>
      <c r="CA7" s="56"/>
      <c r="CB7" s="65"/>
      <c r="CC7" s="36">
        <f>((BY7*12*if(BY6=1,2,1)*if(BZ6=1,1.5,1)*if(CA6=1,1.25,1)+BZ7*8*if(BZ6=1,1.5,1)*if(BY6=1,1.5,1)*if(CA6=1,1.15,1)+CA7*5*if(BY6=1,1.25,1)*if(BZ6=1,1.15,1))*if(CA6=1,1.05,1)+CB7)*(1/('Athlenet historique'!$T$30-$A7))</f>
        <v>0</v>
      </c>
      <c r="CD7" s="55"/>
      <c r="CE7" s="56"/>
      <c r="CF7" s="56"/>
      <c r="CG7" s="65"/>
      <c r="CH7" s="36">
        <f>((CD7*12*if(CD6=1,2,1)*if(CE6=1,1.5,1)*if(CF6=1,1.25,1)+CE7*8*if(CE6=1,1.5,1)*if(CD6=1,1.5,1)*if(CF6=1,1.15,1)+CF7*5*if(CD6=1,1.25,1)*if(CE6=1,1.15,1))*if(CF6=1,1.05,1)+CG7)*(1/('Athlenet historique'!$T$30-$A7))</f>
        <v>0</v>
      </c>
      <c r="CI7" s="55"/>
      <c r="CJ7" s="56"/>
      <c r="CK7" s="56"/>
      <c r="CL7" s="65"/>
      <c r="CM7" s="36">
        <f>((CI7*12*if(CI6=1,2,1)*if(CJ6=1,1.5,1)*if(CK6=1,1.25,1)+CJ7*8*if(CJ6=1,1.5,1)*if(CI6=1,1.5,1)*if(CK6=1,1.15,1)+CK7*5*if(CI6=1,1.25,1)*if(CJ6=1,1.15,1))*if(CK6=1,1.05,1)+CL7)*(1/('Athlenet historique'!$T$30-$A7))</f>
        <v>0</v>
      </c>
      <c r="CN7" s="55"/>
      <c r="CO7" s="56"/>
      <c r="CP7" s="56"/>
      <c r="CQ7" s="65"/>
      <c r="CR7" s="36">
        <f>((CN7*12*if(CN6=1,2,1)*if(CO6=1,1.5,1)*if(CP6=1,1.25,1)+CO7*8*if(CO6=1,1.5,1)*if(CN6=1,1.5,1)*if(CP6=1,1.15,1)+CP7*5*if(CN6=1,1.25,1)*if(CO6=1,1.15,1))*if(CP6=1,1.05,1)+CQ7)*(1/('Athlenet historique'!$T$30-$A7))</f>
        <v>0</v>
      </c>
      <c r="CS7" s="55"/>
      <c r="CT7" s="56"/>
      <c r="CU7" s="56"/>
      <c r="CV7" s="59">
        <f>((CU7*5*IF(CU6=1,1.5,1)+CT7*3*IF(CT6=1,1.5,1)+CS7*IF(CS6=1,1.25,1))+IF(CT7=1,IF(CU7=1,6,0)))*(1/('HLM 2'!$P$2-$A7))</f>
        <v>0</v>
      </c>
      <c r="CW7" s="55"/>
      <c r="CX7" s="56"/>
      <c r="CY7" s="56"/>
      <c r="CZ7" s="59">
        <f>((CY7*5*IF(CY6=1,1.5,1)+CX7*3*IF(CX6=1,1.5,1)+CW7*IF(CW6=1,1.25,1))+IF(CX7=1,IF(CY7=1,6,0)))*(1/('HLM 2'!$P$2-$A7))</f>
        <v>0</v>
      </c>
      <c r="DA7" s="55"/>
      <c r="DB7" s="56"/>
      <c r="DC7" s="56"/>
      <c r="DD7" s="59">
        <f>((DC7*5*IF(DC6=1,1.5,1)+DB7*3*IF(DB6=1,1.5,1)+DA7*IF(DA6=1,1.25,1))+IF(DB7=1,IF(DC7=1,6,0)))*(1/('HLM 2'!$P$2-$A7))</f>
        <v>0</v>
      </c>
      <c r="DE7" s="55"/>
      <c r="DF7" s="56"/>
      <c r="DG7" s="56"/>
      <c r="DH7" s="59">
        <f>((DG7*5*IF(DG6=1,1.5,1)+DF7*3*IF(DF6=1,1.5,1)+DE7*IF(DE6=1,1.25,1))+IF(DF7=1,IF(DG7=1,6,0)))*(1/('HLM 2'!$P$2-$A7))</f>
        <v>0</v>
      </c>
      <c r="DI7" s="55"/>
      <c r="DJ7" s="56"/>
      <c r="DK7" s="56"/>
      <c r="DL7" s="36">
        <f>((DK7*5*if(DK6=1,1.5,1)+DJ7*3*if(DJ6=1,1.5,1)+DI7*if(DI6=1,1.25,1))+if(DJ7=1,if(DK7=1,6,0)))*(1/('HLM 2'!$P$2-$A7))</f>
        <v>0</v>
      </c>
    </row>
    <row r="8">
      <c r="A8" s="1">
        <v>6.0</v>
      </c>
      <c r="B8" s="1"/>
      <c r="C8" s="1">
        <v>1.0</v>
      </c>
      <c r="D8" s="1"/>
      <c r="E8" s="54"/>
      <c r="F8" s="36">
        <f>((B8*12*if(B7=1,2,1)*if(C7=1,1.5,1)*if(D7=1,1.25,1)+C8*8*if(C7=1,1.5,1)*if(B7=1,1.5,1)*if(D7=1,1.15,1)+D8*5*if(B7=1,1.25,1)*if(C7=1,1.15,1))*if(D7=1,1.05,1)+E8)*(1/('Athlenet historique'!$T$30-$A8))</f>
        <v>0.8</v>
      </c>
      <c r="G8" s="1">
        <v>1.0</v>
      </c>
      <c r="H8" s="1"/>
      <c r="I8" s="1"/>
      <c r="J8" s="54"/>
      <c r="K8" s="36">
        <f>((G8*12*if(G7=1,2,1)*if(H7=1,1.5,1)*if(I7=1,1.25,1)+H8*8*if(H7=1,1.5,1)*if(G7=1,1.5,1)*if(I7=1,1.15,1)+I8*5*if(G7=1,1.25,1)*if(H7=1,1.15,1))*if(I7=1,1.05,1)+J8)*(1/('Athlenet historique'!$T$30-$A8))</f>
        <v>1.05</v>
      </c>
      <c r="L8" s="1"/>
      <c r="M8" s="1"/>
      <c r="N8" s="1"/>
      <c r="O8" s="36"/>
      <c r="P8" s="36">
        <f>((L8*12*if(L7=1,2,1)*if(M7=1,1.5,1)*if(N7=1,1.25,1)+M8*8*if(M7=1,1.5,1)*if(L7=1,1.5,1)*if(N7=1,1.15,1)+N8*5*if(L7=1,1.25,1)*if(M7=1,1.15,1))*if(N7=1,1.05,1)+O8)*(1/('Athlenet historique'!$T$30-$A8))</f>
        <v>0</v>
      </c>
      <c r="Q8" s="1"/>
      <c r="R8" s="1"/>
      <c r="S8" s="1"/>
      <c r="T8" s="53">
        <v>2.0</v>
      </c>
      <c r="U8" s="36">
        <f>((Q8*12*if(Q7=1,2,1)*if(R7=1,1.5,1)*if(S7=1,1.25,1)+R8*8*if(R7=1,1.5,1)*if(Q7=1,1.5,1)*if(S7=1,1.15,1)+S8*5*if(Q7=1,1.25,1)*if(R7=1,1.15,1))*if(S7=1,1.05,1)+T8)*(1/('Athlenet historique'!$T$30-$A8))</f>
        <v>0.1333333333</v>
      </c>
      <c r="V8" s="1"/>
      <c r="W8" s="1"/>
      <c r="X8" s="1"/>
      <c r="Y8" s="36"/>
      <c r="Z8" s="36">
        <f>((V8*12*if(V7=1,2,1)*if(W7=1,1.5,1)*if(X7=1,1.25,1)+W8*8*if(W7=1,1.5,1)*if(V7=1,1.5,1)*if(X7=1,1.15,1)+X8*5*if(V7=1,1.25,1)*if(W7=1,1.15,1))*if(X7=1,1.05,1)+Y8)*(1/('Athlenet historique'!$T$30-$A8))</f>
        <v>0</v>
      </c>
      <c r="AA8" s="1"/>
      <c r="AB8" s="1"/>
      <c r="AC8" s="1"/>
      <c r="AD8" s="54"/>
      <c r="AE8" s="36">
        <f>((AA8*12*if(AA7=1,2,1)*if(AB7=1,1.5,1)*if(AC7=1,1.25,1)+AB8*8*if(AB7=1,1.5,1)*if(AA7=1,1.5,1)*if(AC7=1,1.15,1)+AC8*5*if(AA7=1,1.25,1)*if(AB7=1,1.15,1))*if(AC7=1,1.05,1)+AD8)*(1/('Athlenet historique'!$T$30-$A8))</f>
        <v>0</v>
      </c>
      <c r="AF8" s="55"/>
      <c r="AG8" s="56"/>
      <c r="AH8" s="56"/>
      <c r="AI8" s="66">
        <v>1.0</v>
      </c>
      <c r="AJ8" s="36">
        <f>((AF8*12*if(AF7=1,2,1)*if(AG7=1,1.5,1)*if(AH7=1,1.25,1)+AG8*8*if(AG7=1,1.5,1)*if(AF7=1,1.5,1)*if(AH7=1,1.15,1)+AH8*5*if(AF7=1,1.25,1)*if(AG7=1,1.15,1))*if(AH7=1,1.05,1)+AI8)*(1/('Athlenet historique'!$T$30-$A8))</f>
        <v>0.06666666667</v>
      </c>
      <c r="AK8" s="55"/>
      <c r="AL8" s="56"/>
      <c r="AM8" s="56"/>
      <c r="AN8" s="64"/>
      <c r="AO8" s="36">
        <f>((AK8*12*if(AK7=1,2,1)*if(AL7=1,1.5,1)*if(AM7=1,1.25,1)+AL8*8*if(AL7=1,1.5,1)*if(AK7=1,1.5,1)*if(AM7=1,1.15,1)+AM8*5*if(AK7=1,1.25,1)*if(AL7=1,1.15,1))*if(AM7=1,1.05,1)+AN8)*(1/('Athlenet historique'!$T$30-$A8))</f>
        <v>0</v>
      </c>
      <c r="AP8" s="55"/>
      <c r="AQ8" s="56"/>
      <c r="AR8" s="56"/>
      <c r="AS8" s="63"/>
      <c r="AT8" s="36">
        <f>((AP8*12*if(AP7=1,2,1)*if(AQ7=1,1.5,1)*if(AR7=1,1.25,1)+AQ8*8*if(AQ7=1,1.5,1)*if(AP7=1,1.5,1)*if(AR7=1,1.15,1)+AR8*5*if(AP7=1,1.25,1)*if(AQ7=1,1.15,1))*if(AR7=1,1.05,1)+AS8)*(1/('Athlenet historique'!$T$30-$A8))</f>
        <v>0</v>
      </c>
      <c r="AU8" s="55"/>
      <c r="AV8" s="56"/>
      <c r="AW8" s="61">
        <v>1.0</v>
      </c>
      <c r="AX8" s="64"/>
      <c r="AY8" s="36">
        <f>((AU8*12*if(AU7=1,2,1)*if(AV7=1,1.5,1)*if(AW7=1,1.25,1)+AV8*8*if(AV7=1,1.5,1)*if(AU7=1,1.5,1)*if(AW7=1,1.15,1)+AW8*5*if(AU7=1,1.25,1)*if(AV7=1,1.15,1))*if(AW7=1,1.05,1)+AX8)*(1/('Athlenet historique'!$T$30-$A8))</f>
        <v>0.3333333333</v>
      </c>
      <c r="AZ8" s="55"/>
      <c r="BA8" s="56"/>
      <c r="BB8" s="61"/>
      <c r="BC8" s="64"/>
      <c r="BD8" s="36">
        <f>((AZ8*12*if(AZ7=1,2,1)*if(BA7=1,1.5,1)*if(BB7=1,1.25,1)+BA8*8*if(BA7=1,1.5,1)*if(AZ7=1,1.5,1)*if(BB7=1,1.15,1)+BB8*5*if(AZ7=1,1.25,1)*if(BA7=1,1.15,1))*if(BB7=1,1.05,1)+BC8)*(1/('Athlenet historique'!$T$30-$A8))</f>
        <v>0</v>
      </c>
      <c r="BE8" s="55"/>
      <c r="BF8" s="56"/>
      <c r="BG8" s="61"/>
      <c r="BH8" s="65">
        <v>3.0</v>
      </c>
      <c r="BI8" s="36">
        <f>((BE8*12*if(BE7=1,2,1)*if(BF7=1,1.5,1)*if(BG7=1,1.25,1)+BF8*8*if(BF7=1,1.5,1)*if(BE7=1,1.5,1)*if(BG7=1,1.15,1)+BG8*5*if(BE7=1,1.25,1)*if(BF7=1,1.15,1))*if(BG7=1,1.05,1)+BH8)*(1/('Athlenet historique'!$T$30-$A8))</f>
        <v>0.2</v>
      </c>
      <c r="BJ8" s="55"/>
      <c r="BK8" s="56"/>
      <c r="BL8" s="61"/>
      <c r="BM8" s="65"/>
      <c r="BN8" s="36">
        <f>((BJ8*12*if(BJ7=1,2,1)*if(BK7=1,1.5,1)*if(BL7=1,1.25,1)+BK8*8*if(BK7=1,1.5,1)*if(BJ7=1,1.5,1)*if(BL7=1,1.15,1)+BL8*5*if(BJ7=1,1.25,1)*if(BK7=1,1.15,1))*if(BL7=1,1.05,1)+BM8)*(1/('Athlenet historique'!$T$30-$A8))</f>
        <v>0</v>
      </c>
      <c r="BO8" s="55"/>
      <c r="BP8" s="56"/>
      <c r="BQ8" s="61"/>
      <c r="BR8" s="65"/>
      <c r="BS8" s="36">
        <f>((BO8*12*if(BO7=1,2,1)*if(BP7=1,1.5,1)*if(BQ7=1,1.25,1)+BP8*8*if(BP7=1,1.5,1)*if(BO7=1,1.5,1)*if(BQ7=1,1.15,1)+BQ8*5*if(BO7=1,1.25,1)*if(BP7=1,1.15,1))*if(BQ7=1,1.05,1)+BR8)*(1/('Athlenet historique'!$T$30-$A8))</f>
        <v>0</v>
      </c>
      <c r="BT8" s="55"/>
      <c r="BU8" s="56"/>
      <c r="BV8" s="61"/>
      <c r="BW8" s="65"/>
      <c r="BX8" s="36">
        <f>((BT8*12*if(BT7=1,2,1)*if(BU7=1,1.5,1)*if(BV7=1,1.25,1)+BU8*8*if(BU7=1,1.5,1)*if(BT7=1,1.5,1)*if(BV7=1,1.15,1)+BV8*5*if(BT7=1,1.25,1)*if(BU7=1,1.15,1))*if(BV7=1,1.05,1)+BW8)*(1/('Athlenet historique'!$T$30-$A8))</f>
        <v>0</v>
      </c>
      <c r="BY8" s="55"/>
      <c r="BZ8" s="56"/>
      <c r="CA8" s="61"/>
      <c r="CB8" s="65"/>
      <c r="CC8" s="36">
        <f>((BY8*12*if(BY7=1,2,1)*if(BZ7=1,1.5,1)*if(CA7=1,1.25,1)+BZ8*8*if(BZ7=1,1.5,1)*if(BY7=1,1.5,1)*if(CA7=1,1.15,1)+CA8*5*if(BY7=1,1.25,1)*if(BZ7=1,1.15,1))*if(CA7=1,1.05,1)+CB8)*(1/('Athlenet historique'!$T$30-$A8))</f>
        <v>0</v>
      </c>
      <c r="CD8" s="55"/>
      <c r="CE8" s="56"/>
      <c r="CF8" s="61"/>
      <c r="CG8" s="65"/>
      <c r="CH8" s="36">
        <f>((CD8*12*if(CD7=1,2,1)*if(CE7=1,1.5,1)*if(CF7=1,1.25,1)+CE8*8*if(CE7=1,1.5,1)*if(CD7=1,1.5,1)*if(CF7=1,1.15,1)+CF8*5*if(CD7=1,1.25,1)*if(CE7=1,1.15,1))*if(CF7=1,1.05,1)+CG8)*(1/('Athlenet historique'!$T$30-$A8))</f>
        <v>0</v>
      </c>
      <c r="CI8" s="55"/>
      <c r="CJ8" s="56"/>
      <c r="CK8" s="61"/>
      <c r="CL8" s="65"/>
      <c r="CM8" s="36">
        <f>((CI8*12*if(CI7=1,2,1)*if(CJ7=1,1.5,1)*if(CK7=1,1.25,1)+CJ8*8*if(CJ7=1,1.5,1)*if(CI7=1,1.5,1)*if(CK7=1,1.15,1)+CK8*5*if(CI7=1,1.25,1)*if(CJ7=1,1.15,1))*if(CK7=1,1.05,1)+CL8)*(1/('Athlenet historique'!$T$30-$A8))</f>
        <v>0</v>
      </c>
      <c r="CN8" s="55"/>
      <c r="CO8" s="56"/>
      <c r="CP8" s="61"/>
      <c r="CQ8" s="65"/>
      <c r="CR8" s="36">
        <f>((CN8*12*if(CN7=1,2,1)*if(CO7=1,1.5,1)*if(CP7=1,1.25,1)+CO8*8*if(CO7=1,1.5,1)*if(CN7=1,1.5,1)*if(CP7=1,1.15,1)+CP8*5*if(CN7=1,1.25,1)*if(CO7=1,1.15,1))*if(CP7=1,1.05,1)+CQ8)*(1/('Athlenet historique'!$T$30-$A8))</f>
        <v>0</v>
      </c>
      <c r="CS8" s="55"/>
      <c r="CT8" s="56"/>
      <c r="CU8" s="56"/>
      <c r="CV8" s="59">
        <f>((CU8*5*IF(CU7=1,1.5,1)+CT8*3*IF(CT7=1,1.5,1)+CS8*IF(CS7=1,1.25,1))+IF(CT8=1,IF(CU8=1,6,0)))*(1/('HLM 2'!$P$2-$A8))</f>
        <v>0</v>
      </c>
      <c r="CW8" s="55"/>
      <c r="CX8" s="56"/>
      <c r="CY8" s="56"/>
      <c r="CZ8" s="59">
        <f>((CY8*5*IF(CY7=1,1.5,1)+CX8*3*IF(CX7=1,1.5,1)+CW8*IF(CW7=1,1.25,1))+IF(CX8=1,IF(CY8=1,6,0)))*(1/('HLM 2'!$P$2-$A8))</f>
        <v>0</v>
      </c>
      <c r="DA8" s="55"/>
      <c r="DB8" s="56"/>
      <c r="DC8" s="56"/>
      <c r="DD8" s="59">
        <f>((DC8*5*IF(DC7=1,1.5,1)+DB8*3*IF(DB7=1,1.5,1)+DA8*IF(DA7=1,1.25,1))+IF(DB8=1,IF(DC8=1,6,0)))*(1/('HLM 2'!$P$2-$A8))</f>
        <v>0</v>
      </c>
      <c r="DE8" s="55"/>
      <c r="DF8" s="56"/>
      <c r="DG8" s="56"/>
      <c r="DH8" s="59">
        <f>((DG8*5*IF(DG7=1,1.5,1)+DF8*3*IF(DF7=1,1.5,1)+DE8*IF(DE7=1,1.25,1))+IF(DF8=1,IF(DG8=1,6,0)))*(1/('HLM 2'!$P$2-$A8))</f>
        <v>0</v>
      </c>
      <c r="DI8" s="55"/>
      <c r="DJ8" s="56"/>
      <c r="DK8" s="56"/>
      <c r="DL8" s="36">
        <f>((DK8*5*if(DK7=1,1.5,1)+DJ8*3*if(DJ7=1,1.5,1)+DI8*if(DI7=1,1.25,1))+if(DJ8=1,if(DK8=1,6,0)))*(1/('HLM 2'!$P$2-$A8))</f>
        <v>0</v>
      </c>
    </row>
    <row r="9">
      <c r="A9" s="1">
        <v>7.0</v>
      </c>
      <c r="B9" s="1"/>
      <c r="C9" s="1"/>
      <c r="D9" s="1"/>
      <c r="E9" s="53">
        <v>2.0</v>
      </c>
      <c r="F9" s="36">
        <f>((B9*12*if(B8=1,2,1)*if(C8=1,1.5,1)*if(D8=1,1.25,1)+C9*8*if(C8=1,1.5,1)*if(B8=1,1.5,1)*if(D8=1,1.15,1)+D9*5*if(B8=1,1.25,1)*if(C8=1,1.15,1))*if(D8=1,1.05,1)+E9)*(1/('Athlenet historique'!$T$30-$A9))</f>
        <v>0.1428571429</v>
      </c>
      <c r="G9" s="1">
        <v>1.0</v>
      </c>
      <c r="H9" s="1"/>
      <c r="I9" s="1"/>
      <c r="J9" s="54"/>
      <c r="K9" s="36">
        <f>((G9*12*if(G8=1,2,1)*if(H8=1,1.5,1)*if(I8=1,1.25,1)+H9*8*if(H8=1,1.5,1)*if(G8=1,1.5,1)*if(I8=1,1.15,1)+I9*5*if(G8=1,1.25,1)*if(H8=1,1.15,1))*if(I8=1,1.05,1)+J9)*(1/('Athlenet historique'!$T$30-$A9))</f>
        <v>1.714285714</v>
      </c>
      <c r="L9" s="1"/>
      <c r="M9" s="1">
        <v>1.0</v>
      </c>
      <c r="N9" s="1"/>
      <c r="O9" s="36"/>
      <c r="P9" s="36">
        <f>((L9*12*if(L8=1,2,1)*if(M8=1,1.5,1)*if(N8=1,1.25,1)+M9*8*if(M8=1,1.5,1)*if(L8=1,1.5,1)*if(N8=1,1.15,1)+N9*5*if(L8=1,1.25,1)*if(M8=1,1.15,1))*if(N8=1,1.05,1)+O9)*(1/('Athlenet historique'!$T$30-$A9))</f>
        <v>0.5714285714</v>
      </c>
      <c r="Q9" s="1"/>
      <c r="R9" s="1"/>
      <c r="S9" s="1"/>
      <c r="T9" s="54"/>
      <c r="U9" s="36">
        <f>((Q9*12*if(Q8=1,2,1)*if(R8=1,1.5,1)*if(S8=1,1.25,1)+R9*8*if(R8=1,1.5,1)*if(Q8=1,1.5,1)*if(S8=1,1.15,1)+S9*5*if(Q8=1,1.25,1)*if(R8=1,1.15,1))*if(S8=1,1.05,1)+T9)*(1/('Athlenet historique'!$T$30-$A9))</f>
        <v>0</v>
      </c>
      <c r="V9" s="1"/>
      <c r="W9" s="1"/>
      <c r="X9" s="1"/>
      <c r="Y9" s="36"/>
      <c r="Z9" s="36">
        <f>((V9*12*if(V8=1,2,1)*if(W8=1,1.5,1)*if(X8=1,1.25,1)+W9*8*if(W8=1,1.5,1)*if(V8=1,1.5,1)*if(X8=1,1.15,1)+X9*5*if(V8=1,1.25,1)*if(W8=1,1.15,1))*if(X8=1,1.05,1)+Y9)*(1/('Athlenet historique'!$T$30-$A9))</f>
        <v>0</v>
      </c>
      <c r="AA9" s="1"/>
      <c r="AB9" s="1"/>
      <c r="AC9" s="1"/>
      <c r="AD9" s="54"/>
      <c r="AE9" s="36">
        <f>((AA9*12*if(AA8=1,2,1)*if(AB8=1,1.5,1)*if(AC8=1,1.25,1)+AB9*8*if(AB8=1,1.5,1)*if(AA8=1,1.5,1)*if(AC8=1,1.15,1)+AC9*5*if(AA8=1,1.25,1)*if(AB8=1,1.15,1))*if(AC8=1,1.05,1)+AD9)*(1/('Athlenet historique'!$T$30-$A9))</f>
        <v>0</v>
      </c>
      <c r="AF9" s="55"/>
      <c r="AG9" s="56"/>
      <c r="AH9" s="56"/>
      <c r="AI9" s="63"/>
      <c r="AJ9" s="36">
        <f>((AF9*12*if(AF8=1,2,1)*if(AG8=1,1.5,1)*if(AH8=1,1.25,1)+AG9*8*if(AG8=1,1.5,1)*if(AF8=1,1.5,1)*if(AH8=1,1.15,1)+AH9*5*if(AF8=1,1.25,1)*if(AG8=1,1.15,1))*if(AH8=1,1.05,1)+AI9)*(1/('Athlenet historique'!$T$30-$A9))</f>
        <v>0</v>
      </c>
      <c r="AK9" s="55"/>
      <c r="AL9" s="56"/>
      <c r="AM9" s="56"/>
      <c r="AN9" s="64"/>
      <c r="AO9" s="36">
        <f>((AK9*12*if(AK8=1,2,1)*if(AL8=1,1.5,1)*if(AM8=1,1.25,1)+AL9*8*if(AL8=1,1.5,1)*if(AK8=1,1.5,1)*if(AM8=1,1.15,1)+AM9*5*if(AK8=1,1.25,1)*if(AL8=1,1.15,1))*if(AM8=1,1.05,1)+AN9)*(1/('Athlenet historique'!$T$30-$A9))</f>
        <v>0</v>
      </c>
      <c r="AP9" s="55"/>
      <c r="AQ9" s="56"/>
      <c r="AR9" s="56"/>
      <c r="AS9" s="63"/>
      <c r="AT9" s="36">
        <f>((AP9*12*if(AP8=1,2,1)*if(AQ8=1,1.5,1)*if(AR8=1,1.25,1)+AQ9*8*if(AQ8=1,1.5,1)*if(AP8=1,1.5,1)*if(AR8=1,1.15,1)+AR9*5*if(AP8=1,1.25,1)*if(AQ8=1,1.15,1))*if(AR8=1,1.05,1)+AS9)*(1/('Athlenet historique'!$T$30-$A9))</f>
        <v>0</v>
      </c>
      <c r="AU9" s="55"/>
      <c r="AV9" s="56"/>
      <c r="AW9" s="61">
        <v>1.0</v>
      </c>
      <c r="AX9" s="64"/>
      <c r="AY9" s="36">
        <f>((AU9*12*if(AU8=1,2,1)*if(AV8=1,1.5,1)*if(AW8=1,1.25,1)+AV9*8*if(AV8=1,1.5,1)*if(AU8=1,1.5,1)*if(AW8=1,1.15,1)+AW9*5*if(AU8=1,1.25,1)*if(AV8=1,1.15,1))*if(AW8=1,1.05,1)+AX9)*(1/('Athlenet historique'!$T$30-$A9))</f>
        <v>0.375</v>
      </c>
      <c r="AZ9" s="55"/>
      <c r="BA9" s="56"/>
      <c r="BB9" s="61"/>
      <c r="BC9" s="65">
        <v>3.0</v>
      </c>
      <c r="BD9" s="36">
        <f>((AZ9*12*if(AZ8=1,2,1)*if(BA8=1,1.5,1)*if(BB8=1,1.25,1)+BA9*8*if(BA8=1,1.5,1)*if(AZ8=1,1.5,1)*if(BB8=1,1.15,1)+BB9*5*if(AZ8=1,1.25,1)*if(BA8=1,1.15,1))*if(BB8=1,1.05,1)+BC9)*(1/('Athlenet historique'!$T$30-$A9))</f>
        <v>0.2142857143</v>
      </c>
      <c r="BE9" s="55"/>
      <c r="BF9" s="56"/>
      <c r="BG9" s="61"/>
      <c r="BH9" s="65">
        <v>1.0</v>
      </c>
      <c r="BI9" s="36">
        <f>((BE9*12*if(BE8=1,2,1)*if(BF8=1,1.5,1)*if(BG8=1,1.25,1)+BF9*8*if(BF8=1,1.5,1)*if(BE8=1,1.5,1)*if(BG8=1,1.15,1)+BG9*5*if(BE8=1,1.25,1)*if(BF8=1,1.15,1))*if(BG8=1,1.05,1)+BH9)*(1/('Athlenet historique'!$T$30-$A9))</f>
        <v>0.07142857143</v>
      </c>
      <c r="BJ9" s="55"/>
      <c r="BK9" s="56"/>
      <c r="BL9" s="61"/>
      <c r="BM9" s="65"/>
      <c r="BN9" s="36">
        <f>((BJ9*12*if(BJ8=1,2,1)*if(BK8=1,1.5,1)*if(BL8=1,1.25,1)+BK9*8*if(BK8=1,1.5,1)*if(BJ8=1,1.5,1)*if(BL8=1,1.15,1)+BL9*5*if(BJ8=1,1.25,1)*if(BK8=1,1.15,1))*if(BL8=1,1.05,1)+BM9)*(1/('Athlenet historique'!$T$30-$A9))</f>
        <v>0</v>
      </c>
      <c r="BO9" s="55"/>
      <c r="BP9" s="56"/>
      <c r="BQ9" s="61"/>
      <c r="BR9" s="65"/>
      <c r="BS9" s="36">
        <f>((BO9*12*if(BO8=1,2,1)*if(BP8=1,1.5,1)*if(BQ8=1,1.25,1)+BP9*8*if(BP8=1,1.5,1)*if(BO8=1,1.5,1)*if(BQ8=1,1.15,1)+BQ9*5*if(BO8=1,1.25,1)*if(BP8=1,1.15,1))*if(BQ8=1,1.05,1)+BR9)*(1/('Athlenet historique'!$T$30-$A9))</f>
        <v>0</v>
      </c>
      <c r="BT9" s="55"/>
      <c r="BU9" s="56"/>
      <c r="BV9" s="61"/>
      <c r="BW9" s="65"/>
      <c r="BX9" s="36">
        <f>((BT9*12*if(BT8=1,2,1)*if(BU8=1,1.5,1)*if(BV8=1,1.25,1)+BU9*8*if(BU8=1,1.5,1)*if(BT8=1,1.5,1)*if(BV8=1,1.15,1)+BV9*5*if(BT8=1,1.25,1)*if(BU8=1,1.15,1))*if(BV8=1,1.05,1)+BW9)*(1/('Athlenet historique'!$T$30-$A9))</f>
        <v>0</v>
      </c>
      <c r="BY9" s="55"/>
      <c r="BZ9" s="56"/>
      <c r="CA9" s="61"/>
      <c r="CB9" s="65"/>
      <c r="CC9" s="36">
        <f>((BY9*12*if(BY8=1,2,1)*if(BZ8=1,1.5,1)*if(CA8=1,1.25,1)+BZ9*8*if(BZ8=1,1.5,1)*if(BY8=1,1.5,1)*if(CA8=1,1.15,1)+CA9*5*if(BY8=1,1.25,1)*if(BZ8=1,1.15,1))*if(CA8=1,1.05,1)+CB9)*(1/('Athlenet historique'!$T$30-$A9))</f>
        <v>0</v>
      </c>
      <c r="CD9" s="55"/>
      <c r="CE9" s="56"/>
      <c r="CF9" s="61"/>
      <c r="CG9" s="65"/>
      <c r="CH9" s="36">
        <f>((CD9*12*if(CD8=1,2,1)*if(CE8=1,1.5,1)*if(CF8=1,1.25,1)+CE9*8*if(CE8=1,1.5,1)*if(CD8=1,1.5,1)*if(CF8=1,1.15,1)+CF9*5*if(CD8=1,1.25,1)*if(CE8=1,1.15,1))*if(CF8=1,1.05,1)+CG9)*(1/('Athlenet historique'!$T$30-$A9))</f>
        <v>0</v>
      </c>
      <c r="CI9" s="55"/>
      <c r="CJ9" s="56"/>
      <c r="CK9" s="61"/>
      <c r="CL9" s="65"/>
      <c r="CM9" s="36">
        <f>((CI9*12*if(CI8=1,2,1)*if(CJ8=1,1.5,1)*if(CK8=1,1.25,1)+CJ9*8*if(CJ8=1,1.5,1)*if(CI8=1,1.5,1)*if(CK8=1,1.15,1)+CK9*5*if(CI8=1,1.25,1)*if(CJ8=1,1.15,1))*if(CK8=1,1.05,1)+CL9)*(1/('Athlenet historique'!$T$30-$A9))</f>
        <v>0</v>
      </c>
      <c r="CN9" s="55"/>
      <c r="CO9" s="56"/>
      <c r="CP9" s="61"/>
      <c r="CQ9" s="65"/>
      <c r="CR9" s="36">
        <f>((CN9*12*if(CN8=1,2,1)*if(CO8=1,1.5,1)*if(CP8=1,1.25,1)+CO9*8*if(CO8=1,1.5,1)*if(CN8=1,1.5,1)*if(CP8=1,1.15,1)+CP9*5*if(CN8=1,1.25,1)*if(CO8=1,1.15,1))*if(CP8=1,1.05,1)+CQ9)*(1/('Athlenet historique'!$T$30-$A9))</f>
        <v>0</v>
      </c>
      <c r="CS9" s="55"/>
      <c r="CT9" s="56"/>
      <c r="CU9" s="56"/>
      <c r="CV9" s="59">
        <f>((CU9*5*IF(CU8=1,1.5,1)+CT9*3*IF(CT8=1,1.5,1)+CS9*IF(CS8=1,1.25,1))+IF(CT9=1,IF(CU9=1,6,0)))*(1/('HLM 2'!$P$2-$A9))</f>
        <v>0</v>
      </c>
      <c r="CW9" s="55"/>
      <c r="CX9" s="56"/>
      <c r="CY9" s="56"/>
      <c r="CZ9" s="59">
        <f>((CY9*5*IF(CY8=1,1.5,1)+CX9*3*IF(CX8=1,1.5,1)+CW9*IF(CW8=1,1.25,1))+IF(CX9=1,IF(CY9=1,6,0)))*(1/('HLM 2'!$P$2-$A9))</f>
        <v>0</v>
      </c>
      <c r="DA9" s="55"/>
      <c r="DB9" s="56"/>
      <c r="DC9" s="56"/>
      <c r="DD9" s="59">
        <f>((DC9*5*IF(DC8=1,1.5,1)+DB9*3*IF(DB8=1,1.5,1)+DA9*IF(DA8=1,1.25,1))+IF(DB9=1,IF(DC9=1,6,0)))*(1/('HLM 2'!$P$2-$A9))</f>
        <v>0</v>
      </c>
      <c r="DE9" s="55"/>
      <c r="DF9" s="56"/>
      <c r="DG9" s="56"/>
      <c r="DH9" s="59">
        <f>((DG9*5*IF(DG8=1,1.5,1)+DF9*3*IF(DF8=1,1.5,1)+DE9*IF(DE8=1,1.25,1))+IF(DF9=1,IF(DG9=1,6,0)))*(1/('HLM 2'!$P$2-$A9))</f>
        <v>0</v>
      </c>
      <c r="DI9" s="55"/>
      <c r="DJ9" s="56"/>
      <c r="DK9" s="56"/>
      <c r="DL9" s="36">
        <f>((DK9*5*if(DK8=1,1.5,1)+DJ9*3*if(DJ8=1,1.5,1)+DI9*if(DI8=1,1.25,1))+if(DJ9=1,if(DK9=1,6,0)))*(1/('HLM 2'!$P$2-$A9))</f>
        <v>0</v>
      </c>
    </row>
    <row r="10">
      <c r="A10" s="1">
        <v>8.0</v>
      </c>
      <c r="B10" s="1"/>
      <c r="C10" s="1"/>
      <c r="D10" s="1"/>
      <c r="E10" s="54"/>
      <c r="F10" s="36">
        <f>((B10*12*if(B9=1,2,1)*if(C9=1,1.5,1)*if(D9=1,1.25,1)+C10*8*if(C9=1,1.5,1)*if(B9=1,1.5,1)*if(D9=1,1.15,1)+D10*5*if(B9=1,1.25,1)*if(C9=1,1.15,1))*if(D9=1,1.05,1)+E10)*(1/('Athlenet historique'!$T$30-$A10))</f>
        <v>0</v>
      </c>
      <c r="G10" s="1"/>
      <c r="H10" s="1">
        <v>1.0</v>
      </c>
      <c r="I10" s="1"/>
      <c r="J10" s="54"/>
      <c r="K10" s="36">
        <f>((G10*12*if(G9=1,2,1)*if(H9=1,1.5,1)*if(I9=1,1.25,1)+H10*8*if(H9=1,1.5,1)*if(G9=1,1.5,1)*if(I9=1,1.15,1)+I10*5*if(G9=1,1.25,1)*if(H9=1,1.15,1))*if(I9=1,1.05,1)+J10)*(1/('Athlenet historique'!$T$30-$A10))</f>
        <v>0.9230769231</v>
      </c>
      <c r="L10" s="1">
        <v>1.0</v>
      </c>
      <c r="M10" s="1"/>
      <c r="N10" s="1"/>
      <c r="O10" s="36"/>
      <c r="P10" s="36">
        <f>((L10*12*if(L9=1,2,1)*if(M9=1,1.5,1)*if(N9=1,1.25,1)+M10*8*if(M9=1,1.5,1)*if(L9=1,1.5,1)*if(N9=1,1.15,1)+N10*5*if(L9=1,1.25,1)*if(M9=1,1.15,1))*if(N9=1,1.05,1)+O10)*(1/('Athlenet historique'!$T$30-$A10))</f>
        <v>1.384615385</v>
      </c>
      <c r="Q10" s="1"/>
      <c r="R10" s="1"/>
      <c r="S10" s="1"/>
      <c r="T10" s="54"/>
      <c r="U10" s="36">
        <f>((Q10*12*if(Q9=1,2,1)*if(R9=1,1.5,1)*if(S9=1,1.25,1)+R10*8*if(R9=1,1.5,1)*if(Q9=1,1.5,1)*if(S9=1,1.15,1)+S10*5*if(Q9=1,1.25,1)*if(R9=1,1.15,1))*if(S9=1,1.05,1)+T10)*(1/('Athlenet historique'!$T$30-$A10))</f>
        <v>0</v>
      </c>
      <c r="V10" s="1"/>
      <c r="W10" s="1"/>
      <c r="X10" s="1"/>
      <c r="Y10" s="36"/>
      <c r="Z10" s="36">
        <f>((V10*12*if(V9=1,2,1)*if(W9=1,1.5,1)*if(X9=1,1.25,1)+W10*8*if(W9=1,1.5,1)*if(V9=1,1.5,1)*if(X9=1,1.15,1)+X10*5*if(V9=1,1.25,1)*if(W9=1,1.15,1))*if(X9=1,1.05,1)+Y10)*(1/('Athlenet historique'!$T$30-$A10))</f>
        <v>0</v>
      </c>
      <c r="AA10" s="1"/>
      <c r="AB10" s="1"/>
      <c r="AC10" s="1"/>
      <c r="AD10" s="54"/>
      <c r="AE10" s="36">
        <f>((AA10*12*if(AA9=1,2,1)*if(AB9=1,1.5,1)*if(AC9=1,1.25,1)+AB10*8*if(AB9=1,1.5,1)*if(AA9=1,1.5,1)*if(AC9=1,1.15,1)+AC10*5*if(AA9=1,1.25,1)*if(AB9=1,1.15,1))*if(AC9=1,1.05,1)+AD10)*(1/('Athlenet historique'!$T$30-$A10))</f>
        <v>0</v>
      </c>
      <c r="AF10" s="55"/>
      <c r="AG10" s="56"/>
      <c r="AH10" s="56"/>
      <c r="AI10" s="63"/>
      <c r="AJ10" s="36">
        <f>((AF10*12*if(AF9=1,2,1)*if(AG9=1,1.5,1)*if(AH9=1,1.25,1)+AG10*8*if(AG9=1,1.5,1)*if(AF9=1,1.5,1)*if(AH9=1,1.15,1)+AH10*5*if(AF9=1,1.25,1)*if(AG9=1,1.15,1))*if(AH9=1,1.05,1)+AI10)*(1/('Athlenet historique'!$T$30-$A10))</f>
        <v>0</v>
      </c>
      <c r="AK10" s="55"/>
      <c r="AL10" s="56"/>
      <c r="AM10" s="56"/>
      <c r="AN10" s="65">
        <v>3.0</v>
      </c>
      <c r="AO10" s="36">
        <f>((AK10*12*if(AK9=1,2,1)*if(AL9=1,1.5,1)*if(AM9=1,1.25,1)+AL10*8*if(AL9=1,1.5,1)*if(AK9=1,1.5,1)*if(AM9=1,1.15,1)+AM10*5*if(AK9=1,1.25,1)*if(AL9=1,1.15,1))*if(AM9=1,1.05,1)+AN10)*(1/('Athlenet historique'!$T$30-$A10))</f>
        <v>0.2307692308</v>
      </c>
      <c r="AP10" s="55"/>
      <c r="AQ10" s="56"/>
      <c r="AR10" s="56"/>
      <c r="AS10" s="63"/>
      <c r="AT10" s="36">
        <f>((AP10*12*if(AP9=1,2,1)*if(AQ9=1,1.5,1)*if(AR9=1,1.25,1)+AQ10*8*if(AQ9=1,1.5,1)*if(AP9=1,1.5,1)*if(AR9=1,1.15,1)+AR10*5*if(AP9=1,1.25,1)*if(AQ9=1,1.15,1))*if(AR9=1,1.05,1)+AS10)*(1/('Athlenet historique'!$T$30-$A10))</f>
        <v>0</v>
      </c>
      <c r="AU10" s="55"/>
      <c r="AV10" s="56"/>
      <c r="AW10" s="61">
        <v>1.0</v>
      </c>
      <c r="AX10" s="64"/>
      <c r="AY10" s="36">
        <f>((AU10*12*if(AU9=1,2,1)*if(AV9=1,1.5,1)*if(AW9=1,1.25,1)+AV10*8*if(AV9=1,1.5,1)*if(AU9=1,1.5,1)*if(AW9=1,1.15,1)+AW10*5*if(AU9=1,1.25,1)*if(AV9=1,1.15,1))*if(AW9=1,1.05,1)+AX10)*(1/('Athlenet historique'!$T$30-$A10))</f>
        <v>0.4038461538</v>
      </c>
      <c r="AZ10" s="55"/>
      <c r="BA10" s="56"/>
      <c r="BB10" s="61"/>
      <c r="BC10" s="65">
        <v>2.0</v>
      </c>
      <c r="BD10" s="36">
        <f>((AZ10*12*if(AZ9=1,2,1)*if(BA9=1,1.5,1)*if(BB9=1,1.25,1)+BA10*8*if(BA9=1,1.5,1)*if(AZ9=1,1.5,1)*if(BB9=1,1.15,1)+BB10*5*if(AZ9=1,1.25,1)*if(BA9=1,1.15,1))*if(BB9=1,1.05,1)+BC10)*(1/('Athlenet historique'!$T$30-$A10))</f>
        <v>0.1538461538</v>
      </c>
      <c r="BE10" s="55"/>
      <c r="BF10" s="56"/>
      <c r="BG10" s="61"/>
      <c r="BH10" s="65">
        <v>1.0</v>
      </c>
      <c r="BI10" s="36">
        <f>((BE10*12*if(BE9=1,2,1)*if(BF9=1,1.5,1)*if(BG9=1,1.25,1)+BF10*8*if(BF9=1,1.5,1)*if(BE9=1,1.5,1)*if(BG9=1,1.15,1)+BG10*5*if(BE9=1,1.25,1)*if(BF9=1,1.15,1))*if(BG9=1,1.05,1)+BH10)*(1/('Athlenet historique'!$T$30-$A10))</f>
        <v>0.07692307692</v>
      </c>
      <c r="BJ10" s="55"/>
      <c r="BK10" s="56"/>
      <c r="BL10" s="61"/>
      <c r="BM10" s="65"/>
      <c r="BN10" s="36">
        <f>((BJ10*12*if(BJ9=1,2,1)*if(BK9=1,1.5,1)*if(BL9=1,1.25,1)+BK10*8*if(BK9=1,1.5,1)*if(BJ9=1,1.5,1)*if(BL9=1,1.15,1)+BL10*5*if(BJ9=1,1.25,1)*if(BK9=1,1.15,1))*if(BL9=1,1.05,1)+BM10)*(1/('Athlenet historique'!$T$30-$A10))</f>
        <v>0</v>
      </c>
      <c r="BO10" s="55"/>
      <c r="BP10" s="56"/>
      <c r="BQ10" s="61"/>
      <c r="BR10" s="65"/>
      <c r="BS10" s="36">
        <f>((BO10*12*if(BO9=1,2,1)*if(BP9=1,1.5,1)*if(BQ9=1,1.25,1)+BP10*8*if(BP9=1,1.5,1)*if(BO9=1,1.5,1)*if(BQ9=1,1.15,1)+BQ10*5*if(BO9=1,1.25,1)*if(BP9=1,1.15,1))*if(BQ9=1,1.05,1)+BR10)*(1/('Athlenet historique'!$T$30-$A10))</f>
        <v>0</v>
      </c>
      <c r="BT10" s="55"/>
      <c r="BU10" s="56"/>
      <c r="BV10" s="61"/>
      <c r="BW10" s="65"/>
      <c r="BX10" s="36">
        <f>((BT10*12*if(BT9=1,2,1)*if(BU9=1,1.5,1)*if(BV9=1,1.25,1)+BU10*8*if(BU9=1,1.5,1)*if(BT9=1,1.5,1)*if(BV9=1,1.15,1)+BV10*5*if(BT9=1,1.25,1)*if(BU9=1,1.15,1))*if(BV9=1,1.05,1)+BW10)*(1/('Athlenet historique'!$T$30-$A10))</f>
        <v>0</v>
      </c>
      <c r="BY10" s="55"/>
      <c r="BZ10" s="56"/>
      <c r="CA10" s="61"/>
      <c r="CB10" s="65"/>
      <c r="CC10" s="36">
        <f>((BY10*12*if(BY9=1,2,1)*if(BZ9=1,1.5,1)*if(CA9=1,1.25,1)+BZ10*8*if(BZ9=1,1.5,1)*if(BY9=1,1.5,1)*if(CA9=1,1.15,1)+CA10*5*if(BY9=1,1.25,1)*if(BZ9=1,1.15,1))*if(CA9=1,1.05,1)+CB10)*(1/('Athlenet historique'!$T$30-$A10))</f>
        <v>0</v>
      </c>
      <c r="CD10" s="55"/>
      <c r="CE10" s="56"/>
      <c r="CF10" s="61"/>
      <c r="CG10" s="65"/>
      <c r="CH10" s="36">
        <f>((CD10*12*if(CD9=1,2,1)*if(CE9=1,1.5,1)*if(CF9=1,1.25,1)+CE10*8*if(CE9=1,1.5,1)*if(CD9=1,1.5,1)*if(CF9=1,1.15,1)+CF10*5*if(CD9=1,1.25,1)*if(CE9=1,1.15,1))*if(CF9=1,1.05,1)+CG10)*(1/('Athlenet historique'!$T$30-$A10))</f>
        <v>0</v>
      </c>
      <c r="CI10" s="55"/>
      <c r="CJ10" s="56"/>
      <c r="CK10" s="61"/>
      <c r="CL10" s="65"/>
      <c r="CM10" s="36">
        <f>((CI10*12*if(CI9=1,2,1)*if(CJ9=1,1.5,1)*if(CK9=1,1.25,1)+CJ10*8*if(CJ9=1,1.5,1)*if(CI9=1,1.5,1)*if(CK9=1,1.15,1)+CK10*5*if(CI9=1,1.25,1)*if(CJ9=1,1.15,1))*if(CK9=1,1.05,1)+CL10)*(1/('Athlenet historique'!$T$30-$A10))</f>
        <v>0</v>
      </c>
      <c r="CN10" s="55"/>
      <c r="CO10" s="56"/>
      <c r="CP10" s="61"/>
      <c r="CQ10" s="65"/>
      <c r="CR10" s="36">
        <f>((CN10*12*if(CN9=1,2,1)*if(CO9=1,1.5,1)*if(CP9=1,1.25,1)+CO10*8*if(CO9=1,1.5,1)*if(CN9=1,1.5,1)*if(CP9=1,1.15,1)+CP10*5*if(CN9=1,1.25,1)*if(CO9=1,1.15,1))*if(CP9=1,1.05,1)+CQ10)*(1/('Athlenet historique'!$T$30-$A10))</f>
        <v>0</v>
      </c>
      <c r="CS10" s="55"/>
      <c r="CT10" s="56"/>
      <c r="CU10" s="56"/>
      <c r="CV10" s="59">
        <f>((CU10*5*IF(CU9=1,1.5,1)+CT10*3*IF(CT9=1,1.5,1)+CS10*IF(CS9=1,1.25,1))+IF(CT10=1,IF(CU10=1,6,0)))*(1/('HLM 2'!$P$2-$A10))</f>
        <v>0</v>
      </c>
      <c r="CW10" s="55"/>
      <c r="CX10" s="56"/>
      <c r="CY10" s="56"/>
      <c r="CZ10" s="59">
        <f>((CY10*5*IF(CY9=1,1.5,1)+CX10*3*IF(CX9=1,1.5,1)+CW10*IF(CW9=1,1.25,1))+IF(CX10=1,IF(CY10=1,6,0)))*(1/('HLM 2'!$P$2-$A10))</f>
        <v>0</v>
      </c>
      <c r="DA10" s="55"/>
      <c r="DB10" s="56"/>
      <c r="DC10" s="56"/>
      <c r="DD10" s="59">
        <f>((DC10*5*IF(DC9=1,1.5,1)+DB10*3*IF(DB9=1,1.5,1)+DA10*IF(DA9=1,1.25,1))+IF(DB10=1,IF(DC10=1,6,0)))*(1/('HLM 2'!$P$2-$A10))</f>
        <v>0</v>
      </c>
      <c r="DE10" s="55"/>
      <c r="DF10" s="56"/>
      <c r="DG10" s="56"/>
      <c r="DH10" s="59">
        <f>((DG10*5*IF(DG9=1,1.5,1)+DF10*3*IF(DF9=1,1.5,1)+DE10*IF(DE9=1,1.25,1))+IF(DF10=1,IF(DG10=1,6,0)))*(1/('HLM 2'!$P$2-$A10))</f>
        <v>0</v>
      </c>
      <c r="DI10" s="55"/>
      <c r="DJ10" s="56"/>
      <c r="DK10" s="56"/>
      <c r="DL10" s="36">
        <f>((DK10*5*if(DK9=1,1.5,1)+DJ10*3*if(DJ9=1,1.5,1)+DI10*if(DI9=1,1.25,1))+if(DJ10=1,if(DK10=1,6,0)))*(1/('HLM 2'!$P$2-$A10))</f>
        <v>0</v>
      </c>
    </row>
    <row r="11">
      <c r="A11" s="1">
        <v>9.0</v>
      </c>
      <c r="B11" s="1"/>
      <c r="C11" s="1"/>
      <c r="D11" s="1"/>
      <c r="E11" s="54"/>
      <c r="F11" s="36">
        <f>((B11*12*if(B10=1,2,1)*if(C10=1,1.5,1)*if(D10=1,1.25,1)+C11*8*if(C10=1,1.5,1)*if(B10=1,1.5,1)*if(D10=1,1.15,1)+D11*5*if(B10=1,1.25,1)*if(C10=1,1.15,1))*if(D10=1,1.05,1)+E11)*(1/('Athlenet historique'!$T$30-$A11))</f>
        <v>0</v>
      </c>
      <c r="G11" s="1">
        <v>1.0</v>
      </c>
      <c r="H11" s="1"/>
      <c r="I11" s="1"/>
      <c r="J11" s="54"/>
      <c r="K11" s="36">
        <f>((G11*12*if(G10=1,2,1)*if(H10=1,1.5,1)*if(I10=1,1.25,1)+H11*8*if(H10=1,1.5,1)*if(G10=1,1.5,1)*if(I10=1,1.15,1)+I11*5*if(G10=1,1.25,1)*if(H10=1,1.15,1))*if(I10=1,1.05,1)+J11)*(1/('Athlenet historique'!$T$30-$A11))</f>
        <v>1.5</v>
      </c>
      <c r="L11" s="1"/>
      <c r="M11" s="1">
        <v>1.0</v>
      </c>
      <c r="N11" s="1"/>
      <c r="O11" s="36"/>
      <c r="P11" s="36">
        <f>((L11*12*if(L10=1,2,1)*if(M10=1,1.5,1)*if(N10=1,1.25,1)+M11*8*if(M10=1,1.5,1)*if(L10=1,1.5,1)*if(N10=1,1.15,1)+N11*5*if(L10=1,1.25,1)*if(M10=1,1.15,1))*if(N10=1,1.05,1)+O11)*(1/('Athlenet historique'!$T$30-$A11))</f>
        <v>1</v>
      </c>
      <c r="Q11" s="1"/>
      <c r="R11" s="1"/>
      <c r="S11" s="1"/>
      <c r="T11" s="54"/>
      <c r="U11" s="36">
        <f>((Q11*12*if(Q10=1,2,1)*if(R10=1,1.5,1)*if(S10=1,1.25,1)+R11*8*if(R10=1,1.5,1)*if(Q10=1,1.5,1)*if(S10=1,1.15,1)+S11*5*if(Q10=1,1.25,1)*if(R10=1,1.15,1))*if(S10=1,1.05,1)+T11)*(1/('Athlenet historique'!$T$30-$A11))</f>
        <v>0</v>
      </c>
      <c r="V11" s="1"/>
      <c r="W11" s="1"/>
      <c r="X11" s="1"/>
      <c r="Y11" s="36"/>
      <c r="Z11" s="36">
        <f>((V11*12*if(V10=1,2,1)*if(W10=1,1.5,1)*if(X10=1,1.25,1)+W11*8*if(W10=1,1.5,1)*if(V10=1,1.5,1)*if(X10=1,1.15,1)+X11*5*if(V10=1,1.25,1)*if(W10=1,1.15,1))*if(X10=1,1.05,1)+Y11)*(1/('Athlenet historique'!$T$30-$A11))</f>
        <v>0</v>
      </c>
      <c r="AA11" s="1"/>
      <c r="AB11" s="1"/>
      <c r="AC11" s="1"/>
      <c r="AD11" s="54"/>
      <c r="AE11" s="36">
        <f>((AA11*12*if(AA10=1,2,1)*if(AB10=1,1.5,1)*if(AC10=1,1.25,1)+AB11*8*if(AB10=1,1.5,1)*if(AA10=1,1.5,1)*if(AC10=1,1.15,1)+AC11*5*if(AA10=1,1.25,1)*if(AB10=1,1.15,1))*if(AC10=1,1.05,1)+AD11)*(1/('Athlenet historique'!$T$30-$A11))</f>
        <v>0</v>
      </c>
      <c r="AF11" s="58"/>
      <c r="AG11" s="56"/>
      <c r="AH11" s="61"/>
      <c r="AI11" s="63"/>
      <c r="AJ11" s="36">
        <f>((AF11*12*if(AF10=1,2,1)*if(AG10=1,1.5,1)*if(AH10=1,1.25,1)+AG11*8*if(AG10=1,1.5,1)*if(AF10=1,1.5,1)*if(AH10=1,1.15,1)+AH11*5*if(AF10=1,1.25,1)*if(AG10=1,1.15,1))*if(AH10=1,1.05,1)+AI11)*(1/('Athlenet historique'!$T$30-$A11))</f>
        <v>0</v>
      </c>
      <c r="AK11" s="58"/>
      <c r="AL11" s="56"/>
      <c r="AM11" s="61">
        <v>1.0</v>
      </c>
      <c r="AN11" s="64"/>
      <c r="AO11" s="36">
        <f>((AK11*12*if(AK10=1,2,1)*if(AL10=1,1.5,1)*if(AM10=1,1.25,1)+AL11*8*if(AL10=1,1.5,1)*if(AK10=1,1.5,1)*if(AM10=1,1.15,1)+AM11*5*if(AK10=1,1.25,1)*if(AL10=1,1.15,1))*if(AM10=1,1.05,1)+AN11)*(1/('Athlenet historique'!$T$30-$A11))</f>
        <v>0.4166666667</v>
      </c>
      <c r="AP11" s="58"/>
      <c r="AQ11" s="56"/>
      <c r="AR11" s="61"/>
      <c r="AS11" s="63"/>
      <c r="AT11" s="36">
        <f>((AP11*12*if(AP10=1,2,1)*if(AQ10=1,1.5,1)*if(AR10=1,1.25,1)+AQ11*8*if(AQ10=1,1.5,1)*if(AP10=1,1.5,1)*if(AR10=1,1.15,1)+AR11*5*if(AP10=1,1.25,1)*if(AQ10=1,1.15,1))*if(AR10=1,1.05,1)+AS11)*(1/('Athlenet historique'!$T$30-$A11))</f>
        <v>0</v>
      </c>
      <c r="AU11" s="58"/>
      <c r="AV11" s="61"/>
      <c r="AW11" s="61"/>
      <c r="AX11" s="65">
        <v>3.0</v>
      </c>
      <c r="AY11" s="36">
        <f>((AU11*12*if(AU10=1,2,1)*if(AV10=1,1.5,1)*if(AW10=1,1.25,1)+AV11*8*if(AV10=1,1.5,1)*if(AU10=1,1.5,1)*if(AW10=1,1.15,1)+AW11*5*if(AU10=1,1.25,1)*if(AV10=1,1.15,1))*if(AW10=1,1.05,1)+AX11)*(1/('Athlenet historique'!$T$30-$A11))</f>
        <v>0.25</v>
      </c>
      <c r="AZ11" s="58"/>
      <c r="BA11" s="61"/>
      <c r="BB11" s="61"/>
      <c r="BC11" s="65">
        <v>2.0</v>
      </c>
      <c r="BD11" s="36">
        <f>((AZ11*12*if(AZ10=1,2,1)*if(BA10=1,1.5,1)*if(BB10=1,1.25,1)+BA11*8*if(BA10=1,1.5,1)*if(AZ10=1,1.5,1)*if(BB10=1,1.15,1)+BB11*5*if(AZ10=1,1.25,1)*if(BA10=1,1.15,1))*if(BB10=1,1.05,1)+BC11)*(1/('Athlenet historique'!$T$30-$A11))</f>
        <v>0.1666666667</v>
      </c>
      <c r="BE11" s="58"/>
      <c r="BF11" s="61"/>
      <c r="BG11" s="61"/>
      <c r="BH11" s="65">
        <v>1.0</v>
      </c>
      <c r="BI11" s="36">
        <f>((BE11*12*if(BE10=1,2,1)*if(BF10=1,1.5,1)*if(BG10=1,1.25,1)+BF11*8*if(BF10=1,1.5,1)*if(BE10=1,1.5,1)*if(BG10=1,1.15,1)+BG11*5*if(BE10=1,1.25,1)*if(BF10=1,1.15,1))*if(BG10=1,1.05,1)+BH11)*(1/('Athlenet historique'!$T$30-$A11))</f>
        <v>0.08333333333</v>
      </c>
      <c r="BJ11" s="58"/>
      <c r="BK11" s="61"/>
      <c r="BL11" s="61"/>
      <c r="BM11" s="65"/>
      <c r="BN11" s="36">
        <f>((BJ11*12*if(BJ10=1,2,1)*if(BK10=1,1.5,1)*if(BL10=1,1.25,1)+BK11*8*if(BK10=1,1.5,1)*if(BJ10=1,1.5,1)*if(BL10=1,1.15,1)+BL11*5*if(BJ10=1,1.25,1)*if(BK10=1,1.15,1))*if(BL10=1,1.05,1)+BM11)*(1/('Athlenet historique'!$T$30-$A11))</f>
        <v>0</v>
      </c>
      <c r="BO11" s="58"/>
      <c r="BP11" s="61"/>
      <c r="BQ11" s="61"/>
      <c r="BR11" s="65"/>
      <c r="BS11" s="36">
        <f>((BO11*12*if(BO10=1,2,1)*if(BP10=1,1.5,1)*if(BQ10=1,1.25,1)+BP11*8*if(BP10=1,1.5,1)*if(BO10=1,1.5,1)*if(BQ10=1,1.15,1)+BQ11*5*if(BO10=1,1.25,1)*if(BP10=1,1.15,1))*if(BQ10=1,1.05,1)+BR11)*(1/('Athlenet historique'!$T$30-$A11))</f>
        <v>0</v>
      </c>
      <c r="BT11" s="58"/>
      <c r="BU11" s="61"/>
      <c r="BV11" s="61"/>
      <c r="BW11" s="65"/>
      <c r="BX11" s="36">
        <f>((BT11*12*if(BT10=1,2,1)*if(BU10=1,1.5,1)*if(BV10=1,1.25,1)+BU11*8*if(BU10=1,1.5,1)*if(BT10=1,1.5,1)*if(BV10=1,1.15,1)+BV11*5*if(BT10=1,1.25,1)*if(BU10=1,1.15,1))*if(BV10=1,1.05,1)+BW11)*(1/('Athlenet historique'!$T$30-$A11))</f>
        <v>0</v>
      </c>
      <c r="BY11" s="58"/>
      <c r="BZ11" s="61"/>
      <c r="CA11" s="61"/>
      <c r="CB11" s="65"/>
      <c r="CC11" s="36">
        <f>((BY11*12*if(BY10=1,2,1)*if(BZ10=1,1.5,1)*if(CA10=1,1.25,1)+BZ11*8*if(BZ10=1,1.5,1)*if(BY10=1,1.5,1)*if(CA10=1,1.15,1)+CA11*5*if(BY10=1,1.25,1)*if(BZ10=1,1.15,1))*if(CA10=1,1.05,1)+CB11)*(1/('Athlenet historique'!$T$30-$A11))</f>
        <v>0</v>
      </c>
      <c r="CD11" s="58"/>
      <c r="CE11" s="61"/>
      <c r="CF11" s="61"/>
      <c r="CG11" s="65"/>
      <c r="CH11" s="36">
        <f>((CD11*12*if(CD10=1,2,1)*if(CE10=1,1.5,1)*if(CF10=1,1.25,1)+CE11*8*if(CE10=1,1.5,1)*if(CD10=1,1.5,1)*if(CF10=1,1.15,1)+CF11*5*if(CD10=1,1.25,1)*if(CE10=1,1.15,1))*if(CF10=1,1.05,1)+CG11)*(1/('Athlenet historique'!$T$30-$A11))</f>
        <v>0</v>
      </c>
      <c r="CI11" s="58"/>
      <c r="CJ11" s="61"/>
      <c r="CK11" s="61"/>
      <c r="CL11" s="65"/>
      <c r="CM11" s="36">
        <f>((CI11*12*if(CI10=1,2,1)*if(CJ10=1,1.5,1)*if(CK10=1,1.25,1)+CJ11*8*if(CJ10=1,1.5,1)*if(CI10=1,1.5,1)*if(CK10=1,1.15,1)+CK11*5*if(CI10=1,1.25,1)*if(CJ10=1,1.15,1))*if(CK10=1,1.05,1)+CL11)*(1/('Athlenet historique'!$T$30-$A11))</f>
        <v>0</v>
      </c>
      <c r="CN11" s="58"/>
      <c r="CO11" s="61"/>
      <c r="CP11" s="61"/>
      <c r="CQ11" s="65"/>
      <c r="CR11" s="36">
        <f>((CN11*12*if(CN10=1,2,1)*if(CO10=1,1.5,1)*if(CP10=1,1.25,1)+CO11*8*if(CO10=1,1.5,1)*if(CN10=1,1.5,1)*if(CP10=1,1.15,1)+CP11*5*if(CN10=1,1.25,1)*if(CO10=1,1.15,1))*if(CP10=1,1.05,1)+CQ11)*(1/('Athlenet historique'!$T$30-$A11))</f>
        <v>0</v>
      </c>
      <c r="CS11" s="55"/>
      <c r="CT11" s="56"/>
      <c r="CU11" s="56"/>
      <c r="CV11" s="59">
        <f>((CU11*5*IF(CU10=1,1.5,1)+CT11*3*IF(CT10=1,1.5,1)+CS11*IF(CS10=1,1.25,1))+IF(CT11=1,IF(CU11=1,6,0)))*(1/('HLM 2'!$P$2-$A11))</f>
        <v>0</v>
      </c>
      <c r="CW11" s="55"/>
      <c r="CX11" s="56"/>
      <c r="CY11" s="56"/>
      <c r="CZ11" s="59">
        <f>((CY11*5*IF(CY10=1,1.5,1)+CX11*3*IF(CX10=1,1.5,1)+CW11*IF(CW10=1,1.25,1))+IF(CX11=1,IF(CY11=1,6,0)))*(1/('HLM 2'!$P$2-$A11))</f>
        <v>0</v>
      </c>
      <c r="DA11" s="55"/>
      <c r="DB11" s="56"/>
      <c r="DC11" s="56"/>
      <c r="DD11" s="59">
        <f>((DC11*5*IF(DC10=1,1.5,1)+DB11*3*IF(DB10=1,1.5,1)+DA11*IF(DA10=1,1.25,1))+IF(DB11=1,IF(DC11=1,6,0)))*(1/('HLM 2'!$P$2-$A11))</f>
        <v>0</v>
      </c>
      <c r="DE11" s="55"/>
      <c r="DF11" s="56"/>
      <c r="DG11" s="56"/>
      <c r="DH11" s="59">
        <f>((DG11*5*IF(DG10=1,1.5,1)+DF11*3*IF(DF10=1,1.5,1)+DE11*IF(DE10=1,1.25,1))+IF(DF11=1,IF(DG11=1,6,0)))*(1/('HLM 2'!$P$2-$A11))</f>
        <v>0</v>
      </c>
      <c r="DI11" s="58">
        <v>1.0</v>
      </c>
      <c r="DJ11" s="56"/>
      <c r="DK11" s="61">
        <v>1.0</v>
      </c>
      <c r="DL11" s="36">
        <f>((DK11*5*if(DK10=1,1.5,1)+DJ11*3*if(DJ10=1,1.5,1)+DI11*if(DI10=1,1.25,1))+if(DJ11=1,if(DK11=1,6,0)))*(1/('HLM 2'!$P$2-$A11))</f>
        <v>0.002961500494</v>
      </c>
    </row>
    <row r="12">
      <c r="A12" s="1">
        <v>10.0</v>
      </c>
      <c r="B12" s="1"/>
      <c r="C12" s="1"/>
      <c r="D12" s="1"/>
      <c r="E12" s="53">
        <v>1.0</v>
      </c>
      <c r="F12" s="36">
        <f>((B12*12*if(B11=1,2,1)*if(C11=1,1.5,1)*if(D11=1,1.25,1)+C12*8*if(C11=1,1.5,1)*if(B11=1,1.5,1)*if(D11=1,1.15,1)+D12*5*if(B11=1,1.25,1)*if(C11=1,1.15,1))*if(D11=1,1.05,1)+E12)*(1/('Athlenet historique'!$T$30-$A12))</f>
        <v>0.09090909091</v>
      </c>
      <c r="G12" s="1">
        <v>1.0</v>
      </c>
      <c r="H12" s="1"/>
      <c r="I12" s="1"/>
      <c r="J12" s="54"/>
      <c r="K12" s="36">
        <f>((G12*12*if(G11=1,2,1)*if(H11=1,1.5,1)*if(I11=1,1.25,1)+H12*8*if(H11=1,1.5,1)*if(G11=1,1.5,1)*if(I11=1,1.15,1)+I12*5*if(G11=1,1.25,1)*if(H11=1,1.15,1))*if(I11=1,1.05,1)+J12)*(1/('Athlenet historique'!$T$30-$A12))</f>
        <v>2.181818182</v>
      </c>
      <c r="L12" s="1"/>
      <c r="M12" s="1"/>
      <c r="N12" s="1">
        <v>1.0</v>
      </c>
      <c r="O12" s="36"/>
      <c r="P12" s="36">
        <f>((L12*12*if(L11=1,2,1)*if(M11=1,1.5,1)*if(N11=1,1.25,1)+M12*8*if(M11=1,1.5,1)*if(L11=1,1.5,1)*if(N11=1,1.15,1)+N12*5*if(L11=1,1.25,1)*if(M11=1,1.15,1))*if(N11=1,1.05,1)+O12)*(1/('Athlenet historique'!$T$30-$A12))</f>
        <v>0.5227272727</v>
      </c>
      <c r="Q12" s="1"/>
      <c r="R12" s="1"/>
      <c r="S12" s="1"/>
      <c r="T12" s="54"/>
      <c r="U12" s="36">
        <f>((Q12*12*if(Q11=1,2,1)*if(R11=1,1.5,1)*if(S11=1,1.25,1)+R12*8*if(R11=1,1.5,1)*if(Q11=1,1.5,1)*if(S11=1,1.15,1)+S12*5*if(Q11=1,1.25,1)*if(R11=1,1.15,1))*if(S11=1,1.05,1)+T12)*(1/('Athlenet historique'!$T$30-$A12))</f>
        <v>0</v>
      </c>
      <c r="V12" s="1"/>
      <c r="W12" s="1"/>
      <c r="X12" s="1"/>
      <c r="Y12" s="36"/>
      <c r="Z12" s="36">
        <f>((V12*12*if(V11=1,2,1)*if(W11=1,1.5,1)*if(X11=1,1.25,1)+W12*8*if(W11=1,1.5,1)*if(V11=1,1.5,1)*if(X11=1,1.15,1)+X12*5*if(V11=1,1.25,1)*if(W11=1,1.15,1))*if(X11=1,1.05,1)+Y12)*(1/('Athlenet historique'!$T$30-$A12))</f>
        <v>0</v>
      </c>
      <c r="AA12" s="1"/>
      <c r="AB12" s="1"/>
      <c r="AC12" s="1"/>
      <c r="AD12" s="54"/>
      <c r="AE12" s="36">
        <f>((AA12*12*if(AA11=1,2,1)*if(AB11=1,1.5,1)*if(AC11=1,1.25,1)+AB12*8*if(AB11=1,1.5,1)*if(AA11=1,1.5,1)*if(AC11=1,1.15,1)+AC12*5*if(AA11=1,1.25,1)*if(AB11=1,1.15,1))*if(AC11=1,1.05,1)+AD12)*(1/('Athlenet historique'!$T$30-$A12))</f>
        <v>0</v>
      </c>
      <c r="AF12" s="55"/>
      <c r="AG12" s="56"/>
      <c r="AH12" s="56"/>
      <c r="AI12" s="63"/>
      <c r="AJ12" s="36">
        <f>((AF12*12*if(AF11=1,2,1)*if(AG11=1,1.5,1)*if(AH11=1,1.25,1)+AG12*8*if(AG11=1,1.5,1)*if(AF11=1,1.5,1)*if(AH11=1,1.15,1)+AH12*5*if(AF11=1,1.25,1)*if(AG11=1,1.15,1))*if(AH11=1,1.05,1)+AI12)*(1/('Athlenet historique'!$T$30-$A12))</f>
        <v>0</v>
      </c>
      <c r="AK12" s="58"/>
      <c r="AL12" s="56"/>
      <c r="AM12" s="61"/>
      <c r="AN12" s="65">
        <v>3.0</v>
      </c>
      <c r="AO12" s="36">
        <f>((AK12*12*if(AK11=1,2,1)*if(AL11=1,1.5,1)*if(AM11=1,1.25,1)+AL12*8*if(AL11=1,1.5,1)*if(AK11=1,1.5,1)*if(AM11=1,1.15,1)+AM12*5*if(AK11=1,1.25,1)*if(AL11=1,1.15,1))*if(AM11=1,1.05,1)+AN12)*(1/('Athlenet historique'!$T$30-$A12))</f>
        <v>0.2727272727</v>
      </c>
      <c r="AP12" s="58"/>
      <c r="AQ12" s="56"/>
      <c r="AR12" s="61"/>
      <c r="AS12" s="63"/>
      <c r="AT12" s="36">
        <f>((AP12*12*if(AP11=1,2,1)*if(AQ11=1,1.5,1)*if(AR11=1,1.25,1)+AQ12*8*if(AQ11=1,1.5,1)*if(AP11=1,1.5,1)*if(AR11=1,1.15,1)+AR12*5*if(AP11=1,1.25,1)*if(AQ11=1,1.15,1))*if(AR11=1,1.05,1)+AS12)*(1/('Athlenet historique'!$T$30-$A12))</f>
        <v>0</v>
      </c>
      <c r="AU12" s="58"/>
      <c r="AV12" s="61">
        <v>1.0</v>
      </c>
      <c r="AW12" s="61"/>
      <c r="AX12" s="64"/>
      <c r="AY12" s="36">
        <f>((AU12*12*if(AU11=1,2,1)*if(AV11=1,1.5,1)*if(AW11=1,1.25,1)+AV12*8*if(AV11=1,1.5,1)*if(AU11=1,1.5,1)*if(AW11=1,1.15,1)+AW12*5*if(AU11=1,1.25,1)*if(AV11=1,1.15,1))*if(AW11=1,1.05,1)+AX12)*(1/('Athlenet historique'!$T$30-$A12))</f>
        <v>0.7272727273</v>
      </c>
      <c r="AZ12" s="58"/>
      <c r="BA12" s="61"/>
      <c r="BB12" s="61"/>
      <c r="BC12" s="65">
        <v>2.0</v>
      </c>
      <c r="BD12" s="36">
        <f>((AZ12*12*if(AZ11=1,2,1)*if(BA11=1,1.5,1)*if(BB11=1,1.25,1)+BA12*8*if(BA11=1,1.5,1)*if(AZ11=1,1.5,1)*if(BB11=1,1.15,1)+BB12*5*if(AZ11=1,1.25,1)*if(BA11=1,1.15,1))*if(BB11=1,1.05,1)+BC12)*(1/('Athlenet historique'!$T$30-$A12))</f>
        <v>0.1818181818</v>
      </c>
      <c r="BE12" s="58"/>
      <c r="BF12" s="61"/>
      <c r="BG12" s="61"/>
      <c r="BH12" s="65"/>
      <c r="BI12" s="36">
        <f>((BE12*12*if(BE11=1,2,1)*if(BF11=1,1.5,1)*if(BG11=1,1.25,1)+BF12*8*if(BF11=1,1.5,1)*if(BE11=1,1.5,1)*if(BG11=1,1.15,1)+BG12*5*if(BE11=1,1.25,1)*if(BF11=1,1.15,1))*if(BG11=1,1.05,1)+BH12)*(1/('Athlenet historique'!$T$30-$A12))</f>
        <v>0</v>
      </c>
      <c r="BJ12" s="58"/>
      <c r="BK12" s="61"/>
      <c r="BL12" s="61"/>
      <c r="BM12" s="65"/>
      <c r="BN12" s="36">
        <f>((BJ12*12*if(BJ11=1,2,1)*if(BK11=1,1.5,1)*if(BL11=1,1.25,1)+BK12*8*if(BK11=1,1.5,1)*if(BJ11=1,1.5,1)*if(BL11=1,1.15,1)+BL12*5*if(BJ11=1,1.25,1)*if(BK11=1,1.15,1))*if(BL11=1,1.05,1)+BM12)*(1/('Athlenet historique'!$T$30-$A12))</f>
        <v>0</v>
      </c>
      <c r="BO12" s="58"/>
      <c r="BP12" s="61"/>
      <c r="BQ12" s="61"/>
      <c r="BR12" s="65"/>
      <c r="BS12" s="36">
        <f>((BO12*12*if(BO11=1,2,1)*if(BP11=1,1.5,1)*if(BQ11=1,1.25,1)+BP12*8*if(BP11=1,1.5,1)*if(BO11=1,1.5,1)*if(BQ11=1,1.15,1)+BQ12*5*if(BO11=1,1.25,1)*if(BP11=1,1.15,1))*if(BQ11=1,1.05,1)+BR12)*(1/('Athlenet historique'!$T$30-$A12))</f>
        <v>0</v>
      </c>
      <c r="BT12" s="58"/>
      <c r="BU12" s="61"/>
      <c r="BV12" s="61"/>
      <c r="BW12" s="65"/>
      <c r="BX12" s="36">
        <f>((BT12*12*if(BT11=1,2,1)*if(BU11=1,1.5,1)*if(BV11=1,1.25,1)+BU12*8*if(BU11=1,1.5,1)*if(BT11=1,1.5,1)*if(BV11=1,1.15,1)+BV12*5*if(BT11=1,1.25,1)*if(BU11=1,1.15,1))*if(BV11=1,1.05,1)+BW12)*(1/('Athlenet historique'!$T$30-$A12))</f>
        <v>0</v>
      </c>
      <c r="BY12" s="58"/>
      <c r="BZ12" s="61"/>
      <c r="CA12" s="61"/>
      <c r="CB12" s="65"/>
      <c r="CC12" s="36">
        <f>((BY12*12*if(BY11=1,2,1)*if(BZ11=1,1.5,1)*if(CA11=1,1.25,1)+BZ12*8*if(BZ11=1,1.5,1)*if(BY11=1,1.5,1)*if(CA11=1,1.15,1)+CA12*5*if(BY11=1,1.25,1)*if(BZ11=1,1.15,1))*if(CA11=1,1.05,1)+CB12)*(1/('Athlenet historique'!$T$30-$A12))</f>
        <v>0</v>
      </c>
      <c r="CD12" s="58"/>
      <c r="CE12" s="61"/>
      <c r="CF12" s="61"/>
      <c r="CG12" s="65"/>
      <c r="CH12" s="36">
        <f>((CD12*12*if(CD11=1,2,1)*if(CE11=1,1.5,1)*if(CF11=1,1.25,1)+CE12*8*if(CE11=1,1.5,1)*if(CD11=1,1.5,1)*if(CF11=1,1.15,1)+CF12*5*if(CD11=1,1.25,1)*if(CE11=1,1.15,1))*if(CF11=1,1.05,1)+CG12)*(1/('Athlenet historique'!$T$30-$A12))</f>
        <v>0</v>
      </c>
      <c r="CI12" s="58"/>
      <c r="CJ12" s="61"/>
      <c r="CK12" s="61"/>
      <c r="CL12" s="65"/>
      <c r="CM12" s="36">
        <f>((CI12*12*if(CI11=1,2,1)*if(CJ11=1,1.5,1)*if(CK11=1,1.25,1)+CJ12*8*if(CJ11=1,1.5,1)*if(CI11=1,1.5,1)*if(CK11=1,1.15,1)+CK12*5*if(CI11=1,1.25,1)*if(CJ11=1,1.15,1))*if(CK11=1,1.05,1)+CL12)*(1/('Athlenet historique'!$T$30-$A12))</f>
        <v>0</v>
      </c>
      <c r="CN12" s="58"/>
      <c r="CO12" s="61"/>
      <c r="CP12" s="61"/>
      <c r="CQ12" s="65"/>
      <c r="CR12" s="36">
        <f>((CN12*12*if(CN11=1,2,1)*if(CO11=1,1.5,1)*if(CP11=1,1.25,1)+CO12*8*if(CO11=1,1.5,1)*if(CN11=1,1.5,1)*if(CP11=1,1.15,1)+CP12*5*if(CN11=1,1.25,1)*if(CO11=1,1.15,1))*if(CP11=1,1.05,1)+CQ12)*(1/('Athlenet historique'!$T$30-$A12))</f>
        <v>0</v>
      </c>
      <c r="CS12" s="55"/>
      <c r="CT12" s="56"/>
      <c r="CU12" s="56"/>
      <c r="CV12" s="59">
        <f>((CU12*5*IF(CU11=1,1.5,1)+CT12*3*IF(CT11=1,1.5,1)+CS12*IF(CS11=1,1.25,1))+IF(CT12=1,IF(CU12=1,6,0)))*(1/('HLM 2'!$P$2-$A12))</f>
        <v>0</v>
      </c>
      <c r="CW12" s="55"/>
      <c r="CX12" s="56"/>
      <c r="CY12" s="56"/>
      <c r="CZ12" s="59">
        <f>((CY12*5*IF(CY11=1,1.5,1)+CX12*3*IF(CX11=1,1.5,1)+CW12*IF(CW11=1,1.25,1))+IF(CX12=1,IF(CY12=1,6,0)))*(1/('HLM 2'!$P$2-$A12))</f>
        <v>0</v>
      </c>
      <c r="DA12" s="55"/>
      <c r="DB12" s="56"/>
      <c r="DC12" s="56"/>
      <c r="DD12" s="59">
        <f>((DC12*5*IF(DC11=1,1.5,1)+DB12*3*IF(DB11=1,1.5,1)+DA12*IF(DA11=1,1.25,1))+IF(DB12=1,IF(DC12=1,6,0)))*(1/('HLM 2'!$P$2-$A12))</f>
        <v>0</v>
      </c>
      <c r="DE12" s="55"/>
      <c r="DF12" s="56"/>
      <c r="DG12" s="56"/>
      <c r="DH12" s="59">
        <f>((DG12*5*IF(DG11=1,1.5,1)+DF12*3*IF(DF11=1,1.5,1)+DE12*IF(DE11=1,1.25,1))+IF(DF12=1,IF(DG12=1,6,0)))*(1/('HLM 2'!$P$2-$A12))</f>
        <v>0</v>
      </c>
      <c r="DI12" s="55"/>
      <c r="DJ12" s="56"/>
      <c r="DK12" s="56"/>
      <c r="DL12" s="36">
        <f>((DK12*5*if(DK11=1,1.5,1)+DJ12*3*if(DJ11=1,1.5,1)+DI12*if(DI11=1,1.25,1))+if(DJ12=1,if(DK12=1,6,0)))*(1/('HLM 2'!$P$2-$A12))</f>
        <v>0</v>
      </c>
    </row>
    <row r="13">
      <c r="A13" s="1">
        <v>11.0</v>
      </c>
      <c r="B13" s="1"/>
      <c r="C13" s="1"/>
      <c r="D13" s="1"/>
      <c r="E13" s="38">
        <v>1.0</v>
      </c>
      <c r="F13" s="36">
        <f>((B13*12*if(B12=1,2,1)*if(C12=1,1.5,1)*if(D12=1,1.25,1)+C13*8*if(C12=1,1.5,1)*if(B12=1,1.5,1)*if(D12=1,1.15,1)+D13*5*if(B12=1,1.25,1)*if(C12=1,1.15,1))*if(D12=1,1.05,1)+E13)*(1/('Athlenet historique'!$T$30-$A13))</f>
        <v>0.1</v>
      </c>
      <c r="G13" s="1"/>
      <c r="H13" s="1">
        <v>1.0</v>
      </c>
      <c r="I13" s="1"/>
      <c r="J13" s="54"/>
      <c r="K13" s="36">
        <f>((G13*12*if(G12=1,2,1)*if(H12=1,1.5,1)*if(I12=1,1.25,1)+H13*8*if(H12=1,1.5,1)*if(G12=1,1.5,1)*if(I12=1,1.15,1)+I13*5*if(G12=1,1.25,1)*if(H12=1,1.15,1))*if(I12=1,1.05,1)+J13)*(1/('Athlenet historique'!$T$30-$A13))</f>
        <v>1.2</v>
      </c>
      <c r="L13" s="1">
        <v>1.0</v>
      </c>
      <c r="M13" s="1"/>
      <c r="N13" s="1"/>
      <c r="O13" s="36"/>
      <c r="P13" s="36">
        <f>((L13*12*if(L12=1,2,1)*if(M12=1,1.5,1)*if(N12=1,1.25,1)+M13*8*if(M12=1,1.5,1)*if(L12=1,1.5,1)*if(N12=1,1.15,1)+N13*5*if(L12=1,1.25,1)*if(M12=1,1.15,1))*if(N12=1,1.05,1)+O13)*(1/('Athlenet historique'!$T$30-$A13))</f>
        <v>1.575</v>
      </c>
      <c r="Q13" s="1"/>
      <c r="R13" s="1"/>
      <c r="S13" s="1"/>
      <c r="T13" s="36"/>
      <c r="U13" s="36"/>
      <c r="V13" s="1"/>
      <c r="W13" s="1"/>
      <c r="X13" s="1"/>
      <c r="Y13" s="36"/>
      <c r="Z13" s="36"/>
      <c r="AA13" s="1"/>
      <c r="AB13" s="1"/>
      <c r="AC13" s="1"/>
      <c r="AD13" s="36"/>
      <c r="AE13" s="36"/>
      <c r="AF13" s="55"/>
      <c r="AG13" s="56"/>
      <c r="AH13" s="56"/>
      <c r="AI13" s="63"/>
      <c r="AJ13" s="36"/>
      <c r="AK13" s="58"/>
      <c r="AL13" s="56"/>
      <c r="AM13" s="61"/>
      <c r="AN13" s="64"/>
      <c r="AO13" s="36"/>
      <c r="AP13" s="58"/>
      <c r="AQ13" s="56"/>
      <c r="AR13" s="61"/>
      <c r="AS13" s="63"/>
      <c r="AT13" s="36"/>
      <c r="AU13" s="58"/>
      <c r="AV13" s="56"/>
      <c r="AW13" s="61">
        <v>1.0</v>
      </c>
      <c r="AX13" s="63"/>
      <c r="AY13" s="36">
        <f>((AU13*12*if(AU12=1,2,1)*if(AV12=1,1.5,1)*if(AW12=1,1.25,1)+AV13*8*if(AV12=1,1.5,1)*if(AU12=1,1.5,1)*if(AW12=1,1.15,1)+AW13*5*if(AU12=1,1.25,1)*if(AV12=1,1.15,1))*if(AW12=1,1.05,1)+AX13)*(1/('Athlenet historique'!$T$30-$A13))</f>
        <v>0.575</v>
      </c>
      <c r="AZ13" s="58"/>
      <c r="BA13" s="56"/>
      <c r="BB13" s="61"/>
      <c r="BC13" s="65">
        <v>3.0</v>
      </c>
      <c r="BD13" s="36">
        <f>((AZ13*12*if(AZ12=1,2,1)*if(BA12=1,1.5,1)*if(BB12=1,1.25,1)+BA13*8*if(BA12=1,1.5,1)*if(AZ12=1,1.5,1)*if(BB12=1,1.15,1)+BB13*5*if(AZ12=1,1.25,1)*if(BA12=1,1.15,1))*if(BB12=1,1.05,1)+BC13)*(1/('Athlenet historique'!$T$30-$A13))</f>
        <v>0.3</v>
      </c>
      <c r="BE13" s="55"/>
      <c r="BF13" s="56"/>
      <c r="BG13" s="56"/>
      <c r="BH13" s="36"/>
      <c r="BI13" s="55"/>
      <c r="BJ13" s="55"/>
      <c r="BK13" s="56"/>
      <c r="BL13" s="56"/>
      <c r="BM13" s="36"/>
      <c r="BN13" s="55"/>
      <c r="BO13" s="55"/>
      <c r="BP13" s="56"/>
      <c r="BQ13" s="56"/>
      <c r="BR13" s="36"/>
      <c r="BS13" s="55"/>
      <c r="BT13" s="55"/>
      <c r="BU13" s="56"/>
      <c r="BV13" s="56"/>
      <c r="BW13" s="53">
        <v>2.0</v>
      </c>
      <c r="BX13" s="36">
        <f>((BT13*12*if(BT12=1,2,1)*if(BU12=1,1.5,1)*if(BV12=1,1.25,1)+BU13*8*if(BU12=1,1.5,1)*if(BT12=1,1.5,1)*if(BV12=1,1.15,1)+BV13*5*if(BT12=1,1.25,1)*if(BU12=1,1.15,1))*if(BV12=1,1.05,1)+BW13)*(1/('Athlenet historique'!$T$30-$A13))</f>
        <v>0.2</v>
      </c>
      <c r="BY13" s="55"/>
      <c r="BZ13" s="56"/>
      <c r="CA13" s="56"/>
      <c r="CB13" s="53"/>
      <c r="CC13" s="36">
        <f>((BY13*12*if(BY12=1,2,1)*if(BZ12=1,1.5,1)*if(CA12=1,1.25,1)+BZ13*8*if(BZ12=1,1.5,1)*if(BY12=1,1.5,1)*if(CA12=1,1.15,1)+CA13*5*if(BY12=1,1.25,1)*if(BZ12=1,1.15,1))*if(CA12=1,1.05,1)+CB13)*(1/('Athlenet historique'!$T$30-$A13))</f>
        <v>0</v>
      </c>
      <c r="CD13" s="55"/>
      <c r="CE13" s="56"/>
      <c r="CF13" s="56"/>
      <c r="CG13" s="53"/>
      <c r="CH13" s="36">
        <f>((CD13*12*if(CD12=1,2,1)*if(CE12=1,1.5,1)*if(CF12=1,1.25,1)+CE13*8*if(CE12=1,1.5,1)*if(CD12=1,1.5,1)*if(CF12=1,1.15,1)+CF13*5*if(CD12=1,1.25,1)*if(CE12=1,1.15,1))*if(CF12=1,1.05,1)+CG13)*(1/('Athlenet historique'!$T$30-$A13))</f>
        <v>0</v>
      </c>
      <c r="CI13" s="55"/>
      <c r="CJ13" s="56"/>
      <c r="CK13" s="56"/>
      <c r="CL13" s="53"/>
      <c r="CM13" s="36">
        <f>((CI13*12*if(CI12=1,2,1)*if(CJ12=1,1.5,1)*if(CK12=1,1.25,1)+CJ13*8*if(CJ12=1,1.5,1)*if(CI12=1,1.5,1)*if(CK12=1,1.15,1)+CK13*5*if(CI12=1,1.25,1)*if(CJ12=1,1.15,1))*if(CK12=1,1.05,1)+CL13)*(1/('Athlenet historique'!$T$30-$A13))</f>
        <v>0</v>
      </c>
      <c r="CN13" s="55"/>
      <c r="CO13" s="56"/>
      <c r="CP13" s="56"/>
      <c r="CQ13" s="53"/>
      <c r="CR13" s="36">
        <f>((CN13*12*if(CN12=1,2,1)*if(CO12=1,1.5,1)*if(CP12=1,1.25,1)+CO13*8*if(CO12=1,1.5,1)*if(CN12=1,1.5,1)*if(CP12=1,1.15,1)+CP13*5*if(CN12=1,1.25,1)*if(CO12=1,1.15,1))*if(CP12=1,1.05,1)+CQ13)*(1/('Athlenet historique'!$T$30-$A13))</f>
        <v>0</v>
      </c>
      <c r="CS13" s="55"/>
      <c r="CT13" s="56"/>
      <c r="CU13" s="56"/>
      <c r="CV13" s="59">
        <f>((CU13*5*IF(CU12=1,1.5,1)+CT13*3*IF(CT12=1,1.5,1)+CS13*IF(CS12=1,1.25,1))+IF(CT13=1,IF(CU13=1,6,0)))*(1/('HLM 2'!$P$2-$A13))</f>
        <v>0</v>
      </c>
      <c r="CW13" s="55"/>
      <c r="CX13" s="56"/>
      <c r="CY13" s="56"/>
      <c r="CZ13" s="59">
        <f>((CY13*5*IF(CY12=1,1.5,1)+CX13*3*IF(CX12=1,1.5,1)+CW13*IF(CW12=1,1.25,1))+IF(CX13=1,IF(CY13=1,6,0)))*(1/('HLM 2'!$P$2-$A13))</f>
        <v>0</v>
      </c>
      <c r="DA13" s="55"/>
      <c r="DB13" s="56"/>
      <c r="DC13" s="56"/>
      <c r="DD13" s="59">
        <f>((DC13*5*IF(DC12=1,1.5,1)+DB13*3*IF(DB12=1,1.5,1)+DA13*IF(DA12=1,1.25,1))+IF(DB13=1,IF(DC13=1,6,0)))*(1/('HLM 2'!$P$2-$A13))</f>
        <v>0</v>
      </c>
      <c r="DE13" s="55"/>
      <c r="DF13" s="56"/>
      <c r="DG13" s="56"/>
      <c r="DH13" s="59">
        <f>((DG13*5*IF(DG12=1,1.5,1)+DF13*3*IF(DF12=1,1.5,1)+DE13*IF(DE12=1,1.25,1))+IF(DF13=1,IF(DG13=1,6,0)))*(1/('HLM 2'!$P$2-$A13))</f>
        <v>0</v>
      </c>
      <c r="DI13" s="55"/>
      <c r="DJ13" s="56"/>
      <c r="DK13" s="56"/>
      <c r="DL13" s="36">
        <f>((DK13*5*if(DK12=1,1.5,1)+DJ13*3*if(DJ12=1,1.5,1)+DI13*if(DI12=1,1.25,1))+if(DJ13=1,if(DK13=1,6,0)))*(1/('HLM 2'!$P$2-$A13))</f>
        <v>0</v>
      </c>
    </row>
    <row r="14">
      <c r="A14" s="1">
        <v>12.0</v>
      </c>
      <c r="B14" s="1"/>
      <c r="C14" s="1"/>
      <c r="D14" s="1"/>
      <c r="E14" s="36"/>
      <c r="F14" s="36"/>
      <c r="G14" s="1"/>
      <c r="H14" s="1">
        <v>1.0</v>
      </c>
      <c r="I14" s="1"/>
      <c r="J14" s="54"/>
      <c r="K14" s="36">
        <f>((G14*12*if(G13=1,2,1)*if(H13=1,1.5,1)*if(I13=1,1.25,1)+H14*8*if(H13=1,1.5,1)*if(G13=1,1.5,1)*if(I13=1,1.15,1)+I14*5*if(G13=1,1.25,1)*if(H13=1,1.15,1))*if(I13=1,1.05,1)+J14)*(1/('Athlenet historique'!$T$30-$A14))</f>
        <v>1.333333333</v>
      </c>
      <c r="L14" s="1"/>
      <c r="M14" s="1"/>
      <c r="N14" s="1">
        <v>1.0</v>
      </c>
      <c r="O14" s="36"/>
      <c r="P14" s="36">
        <f>((L14*12*if(L13=1,2,1)*if(M13=1,1.5,1)*if(N13=1,1.25,1)+M14*8*if(M13=1,1.5,1)*if(L13=1,1.5,1)*if(N13=1,1.15,1)+N14*5*if(L13=1,1.25,1)*if(M13=1,1.15,1))*if(N13=1,1.05,1)+O14)*(1/('Athlenet historique'!$T$30-$A14))</f>
        <v>0.6944444444</v>
      </c>
      <c r="Q14" s="1"/>
      <c r="R14" s="1"/>
      <c r="S14" s="1"/>
      <c r="T14" s="36"/>
      <c r="U14" s="36"/>
      <c r="V14" s="1"/>
      <c r="W14" s="1"/>
      <c r="X14" s="1"/>
      <c r="Y14" s="36"/>
      <c r="Z14" s="36"/>
      <c r="AA14" s="1"/>
      <c r="AB14" s="1"/>
      <c r="AC14" s="1"/>
      <c r="AD14" s="36"/>
      <c r="AE14" s="36"/>
      <c r="AF14" s="55"/>
      <c r="AG14" s="56"/>
      <c r="AH14" s="56"/>
      <c r="AI14" s="63"/>
      <c r="AJ14" s="36"/>
      <c r="AK14" s="55"/>
      <c r="AL14" s="56"/>
      <c r="AM14" s="56"/>
      <c r="AN14" s="63"/>
      <c r="AO14" s="36"/>
      <c r="AP14" s="58"/>
      <c r="AQ14" s="56"/>
      <c r="AR14" s="61"/>
      <c r="AS14" s="63"/>
      <c r="AT14" s="36"/>
      <c r="AU14" s="58"/>
      <c r="AV14" s="56"/>
      <c r="AW14" s="61"/>
      <c r="AX14" s="65">
        <v>3.0</v>
      </c>
      <c r="AY14" s="36">
        <f>((AU14*12*if(AU13=1,2,1)*if(AV13=1,1.5,1)*if(AW13=1,1.25,1)+AV14*8*if(AV13=1,1.5,1)*if(AU13=1,1.5,1)*if(AW13=1,1.15,1)+AW14*5*if(AU13=1,1.25,1)*if(AV13=1,1.15,1))*if(AW13=1,1.05,1)+AX14)*(1/('Athlenet historique'!$T$30-$A14))</f>
        <v>0.3333333333</v>
      </c>
      <c r="AZ14" s="58"/>
      <c r="BA14" s="56"/>
      <c r="BB14" s="61"/>
      <c r="BC14" s="65">
        <v>1.0</v>
      </c>
      <c r="BD14" s="36">
        <f>((AZ14*12*if(AZ13=1,2,1)*if(BA13=1,1.5,1)*if(BB13=1,1.25,1)+BA14*8*if(BA13=1,1.5,1)*if(AZ13=1,1.5,1)*if(BB13=1,1.15,1)+BB14*5*if(AZ13=1,1.25,1)*if(BA13=1,1.15,1))*if(BB13=1,1.05,1)+BC14)*(1/('Athlenet historique'!$T$30-$A14))</f>
        <v>0.1111111111</v>
      </c>
      <c r="BE14" s="55"/>
      <c r="BF14" s="56"/>
      <c r="BG14" s="56"/>
      <c r="BH14" s="36"/>
      <c r="BI14" s="55"/>
      <c r="BJ14" s="55"/>
      <c r="BK14" s="56"/>
      <c r="BL14" s="56"/>
      <c r="BM14" s="36"/>
      <c r="BN14" s="55"/>
      <c r="BO14" s="55"/>
      <c r="BP14" s="56"/>
      <c r="BQ14" s="56"/>
      <c r="BR14" s="36"/>
      <c r="BS14" s="55"/>
      <c r="BT14" s="55"/>
      <c r="BU14" s="56"/>
      <c r="BV14" s="56"/>
      <c r="BW14" s="36"/>
      <c r="BX14" s="36">
        <f>((BT14*12*if(BT13=1,2,1)*if(BU13=1,1.5,1)*if(BV13=1,1.25,1)+BU14*8*if(BU13=1,1.5,1)*if(BT13=1,1.5,1)*if(BV13=1,1.15,1)+BV14*5*if(BT13=1,1.25,1)*if(BU13=1,1.15,1))*if(BV13=1,1.05,1)+BW14)*(1/('Athlenet historique'!$T$30-$A14))</f>
        <v>0</v>
      </c>
      <c r="BY14" s="58">
        <v>1.0</v>
      </c>
      <c r="BZ14" s="56"/>
      <c r="CA14" s="56"/>
      <c r="CB14" s="36"/>
      <c r="CC14" s="36">
        <f>((BY14*12*if(BY13=1,2,1)*if(BZ13=1,1.5,1)*if(CA13=1,1.25,1)+BZ14*8*if(BZ13=1,1.5,1)*if(BY13=1,1.5,1)*if(CA13=1,1.15,1)+CA14*5*if(BY13=1,1.25,1)*if(BZ13=1,1.15,1))*if(CA13=1,1.05,1)+CB14)*(1/('Athlenet historique'!$T$30-$A14))</f>
        <v>1.333333333</v>
      </c>
      <c r="CD14" s="58"/>
      <c r="CE14" s="56"/>
      <c r="CF14" s="56"/>
      <c r="CG14" s="53">
        <v>2.0</v>
      </c>
      <c r="CH14" s="36">
        <f>((CD14*12*if(CD13=1,2,1)*if(CE13=1,1.5,1)*if(CF13=1,1.25,1)+CE14*8*if(CE13=1,1.5,1)*if(CD13=1,1.5,1)*if(CF13=1,1.15,1)+CF14*5*if(CD13=1,1.25,1)*if(CE13=1,1.15,1))*if(CF13=1,1.05,1)+CG14)*(1/('Athlenet historique'!$T$30-$A14))</f>
        <v>0.2222222222</v>
      </c>
      <c r="CI14" s="58"/>
      <c r="CJ14" s="56"/>
      <c r="CK14" s="56"/>
      <c r="CL14" s="36"/>
      <c r="CM14" s="36">
        <f>((CI14*12*if(CI13=1,2,1)*if(CJ13=1,1.5,1)*if(CK13=1,1.25,1)+CJ14*8*if(CJ13=1,1.5,1)*if(CI13=1,1.5,1)*if(CK13=1,1.15,1)+CK14*5*if(CI13=1,1.25,1)*if(CJ13=1,1.15,1))*if(CK13=1,1.05,1)+CL14)*(1/('Athlenet historique'!$T$30-$A14))</f>
        <v>0</v>
      </c>
      <c r="CN14" s="58"/>
      <c r="CO14" s="56"/>
      <c r="CP14" s="56"/>
      <c r="CQ14" s="36"/>
      <c r="CR14" s="36">
        <f>((CN14*12*if(CN13=1,2,1)*if(CO13=1,1.5,1)*if(CP13=1,1.25,1)+CO14*8*if(CO13=1,1.5,1)*if(CN13=1,1.5,1)*if(CP13=1,1.15,1)+CP14*5*if(CN13=1,1.25,1)*if(CO13=1,1.15,1))*if(CP13=1,1.05,1)+CQ14)*(1/('Athlenet historique'!$T$30-$A14))</f>
        <v>0</v>
      </c>
      <c r="CS14" s="55"/>
      <c r="CT14" s="56"/>
      <c r="CU14" s="56"/>
      <c r="CV14" s="59">
        <f>((CU14*5*IF(CU13=1,1.5,1)+CT14*3*IF(CT13=1,1.5,1)+CS14*IF(CS13=1,1.25,1))+IF(CT14=1,IF(CU14=1,6,0)))*(1/('HLM 2'!$P$2-$A14))</f>
        <v>0</v>
      </c>
      <c r="CW14" s="55"/>
      <c r="CX14" s="56"/>
      <c r="CY14" s="56"/>
      <c r="CZ14" s="59">
        <f>((CY14*5*IF(CY13=1,1.5,1)+CX14*3*IF(CX13=1,1.5,1)+CW14*IF(CW13=1,1.25,1))+IF(CX14=1,IF(CY14=1,6,0)))*(1/('HLM 2'!$P$2-$A14))</f>
        <v>0</v>
      </c>
      <c r="DA14" s="55"/>
      <c r="DB14" s="56"/>
      <c r="DC14" s="56"/>
      <c r="DD14" s="59">
        <f>((DC14*5*IF(DC13=1,1.5,1)+DB14*3*IF(DB13=1,1.5,1)+DA14*IF(DA13=1,1.25,1))+IF(DB14=1,IF(DC14=1,6,0)))*(1/('HLM 2'!$P$2-$A14))</f>
        <v>0</v>
      </c>
      <c r="DE14" s="55"/>
      <c r="DF14" s="56"/>
      <c r="DG14" s="56"/>
      <c r="DH14" s="59">
        <f>((DG14*5*IF(DG13=1,1.5,1)+DF14*3*IF(DF13=1,1.5,1)+DE14*IF(DE13=1,1.25,1))+IF(DF14=1,IF(DG14=1,6,0)))*(1/('HLM 2'!$P$2-$A14))</f>
        <v>0</v>
      </c>
      <c r="DI14" s="55"/>
      <c r="DJ14" s="56"/>
      <c r="DK14" s="56"/>
      <c r="DL14" s="36">
        <f>((DK14*5*if(DK13=1,1.5,1)+DJ14*3*if(DJ13=1,1.5,1)+DI14*if(DI13=1,1.25,1))+if(DJ14=1,if(DK14=1,6,0)))*(1/('HLM 2'!$P$2-$A14))</f>
        <v>0</v>
      </c>
    </row>
    <row r="15">
      <c r="A15" s="1">
        <v>13.0</v>
      </c>
      <c r="B15" s="1"/>
      <c r="C15" s="1"/>
      <c r="D15" s="1"/>
      <c r="E15" s="36"/>
      <c r="F15" s="36"/>
      <c r="G15" s="1"/>
      <c r="H15" s="1"/>
      <c r="I15" s="1"/>
      <c r="J15" s="53">
        <v>2.0</v>
      </c>
      <c r="K15" s="36">
        <f>((G15*12*if(G14=1,2,1)*if(H14=1,1.5,1)*if(I14=1,1.25,1)+H15*8*if(H14=1,1.5,1)*if(G14=1,1.5,1)*if(I14=1,1.15,1)+I15*5*if(G14=1,1.25,1)*if(H14=1,1.15,1))*if(I14=1,1.05,1)+J15)*(1/('Athlenet historique'!$T$30-$A15))</f>
        <v>0.25</v>
      </c>
      <c r="L15" s="1"/>
      <c r="M15" s="1"/>
      <c r="N15" s="1"/>
      <c r="O15" s="53">
        <v>3.0</v>
      </c>
      <c r="P15" s="36">
        <f>((L15*12*if(L14=1,2,1)*if(M14=1,1.5,1)*if(N14=1,1.25,1)+M15*8*if(M14=1,1.5,1)*if(L14=1,1.5,1)*if(N14=1,1.15,1)+N15*5*if(L14=1,1.25,1)*if(M14=1,1.15,1))*if(N14=1,1.05,1)+O15)*(1/('Athlenet historique'!$T$30-$A15))</f>
        <v>0.375</v>
      </c>
      <c r="Q15" s="1"/>
      <c r="R15" s="1"/>
      <c r="S15" s="1"/>
      <c r="T15" s="36"/>
      <c r="U15" s="36"/>
      <c r="V15" s="1"/>
      <c r="W15" s="1"/>
      <c r="X15" s="1"/>
      <c r="Y15" s="36"/>
      <c r="Z15" s="36"/>
      <c r="AA15" s="1"/>
      <c r="AB15" s="1"/>
      <c r="AC15" s="1"/>
      <c r="AD15" s="36"/>
      <c r="AE15" s="36"/>
      <c r="AF15" s="55"/>
      <c r="AG15" s="56"/>
      <c r="AH15" s="56"/>
      <c r="AI15" s="63"/>
      <c r="AJ15" s="36"/>
      <c r="AK15" s="55"/>
      <c r="AL15" s="56"/>
      <c r="AM15" s="56"/>
      <c r="AN15" s="63"/>
      <c r="AO15" s="36"/>
      <c r="AP15" s="55"/>
      <c r="AQ15" s="56"/>
      <c r="AR15" s="56"/>
      <c r="AS15" s="63"/>
      <c r="AT15" s="36"/>
      <c r="AU15" s="58"/>
      <c r="AV15" s="61"/>
      <c r="AW15" s="61">
        <v>1.0</v>
      </c>
      <c r="AX15" s="63"/>
      <c r="AY15" s="36">
        <f>((AU15*12*if(AU14=1,2,1)*if(AV14=1,1.5,1)*if(AW14=1,1.25,1)+AV15*8*if(AV14=1,1.5,1)*if(AU14=1,1.5,1)*if(AW14=1,1.15,1)+AW15*5*if(AU14=1,1.25,1)*if(AV14=1,1.15,1))*if(AW14=1,1.05,1)+AX15)*(1/('Athlenet historique'!$T$30-$A15))</f>
        <v>0.625</v>
      </c>
      <c r="AZ15" s="55"/>
      <c r="BA15" s="56"/>
      <c r="BB15" s="56"/>
      <c r="BC15" s="65">
        <v>1.0</v>
      </c>
      <c r="BD15" s="36">
        <f>((AZ15*12*if(AZ14=1,2,1)*if(BA14=1,1.5,1)*if(BB14=1,1.25,1)+BA15*8*if(BA14=1,1.5,1)*if(AZ14=1,1.5,1)*if(BB14=1,1.15,1)+BB15*5*if(AZ14=1,1.25,1)*if(BA14=1,1.15,1))*if(BB14=1,1.05,1)+BC15)*(1/('Athlenet historique'!$T$30-$A15))</f>
        <v>0.125</v>
      </c>
      <c r="BE15" s="55"/>
      <c r="BF15" s="56"/>
      <c r="BG15" s="56"/>
      <c r="BH15" s="36"/>
      <c r="BI15" s="55"/>
      <c r="BJ15" s="55"/>
      <c r="BK15" s="56"/>
      <c r="BL15" s="56"/>
      <c r="BM15" s="36"/>
      <c r="BN15" s="55"/>
      <c r="BO15" s="55"/>
      <c r="BP15" s="56"/>
      <c r="BQ15" s="56"/>
      <c r="BR15" s="36"/>
      <c r="BS15" s="55"/>
      <c r="BT15" s="55"/>
      <c r="BU15" s="56"/>
      <c r="BV15" s="56"/>
      <c r="BW15" s="36"/>
      <c r="BX15" s="36">
        <f>((BT15*12*if(BT14=1,2,1)*if(BU14=1,1.5,1)*if(BV14=1,1.25,1)+BU15*8*if(BU14=1,1.5,1)*if(BT14=1,1.5,1)*if(BV14=1,1.15,1)+BV15*5*if(BT14=1,1.25,1)*if(BU14=1,1.15,1))*if(BV14=1,1.05,1)+BW15)*(1/('Athlenet historique'!$T$30-$A15))</f>
        <v>0</v>
      </c>
      <c r="BY15" s="58">
        <v>1.0</v>
      </c>
      <c r="BZ15" s="56"/>
      <c r="CA15" s="56"/>
      <c r="CB15" s="36"/>
      <c r="CC15" s="36">
        <f>((BY15*12*if(BY14=1,2,1)*if(BZ14=1,1.5,1)*if(CA14=1,1.25,1)+BZ15*8*if(BZ14=1,1.5,1)*if(BY14=1,1.5,1)*if(CA14=1,1.15,1)+CA15*5*if(BY14=1,1.25,1)*if(BZ14=1,1.15,1))*if(CA14=1,1.05,1)+CB15)*(1/('Athlenet historique'!$T$30-$A15))</f>
        <v>3</v>
      </c>
      <c r="CD15" s="55"/>
      <c r="CE15" s="56"/>
      <c r="CF15" s="56"/>
      <c r="CG15" s="36"/>
      <c r="CH15" s="36">
        <f>((CD15*12*if(CD14=1,2,1)*if(CE14=1,1.5,1)*if(CF14=1,1.25,1)+CE15*8*if(CE14=1,1.5,1)*if(CD14=1,1.5,1)*if(CF14=1,1.15,1)+CF15*5*if(CD14=1,1.25,1)*if(CE14=1,1.15,1))*if(CF14=1,1.05,1)+CG15)*(1/('Athlenet historique'!$T$30-$A15))</f>
        <v>0</v>
      </c>
      <c r="CI15" s="58"/>
      <c r="CJ15" s="61">
        <v>1.0</v>
      </c>
      <c r="CK15" s="56"/>
      <c r="CL15" s="36"/>
      <c r="CM15" s="36">
        <f>((CI15*12*if(CI14=1,2,1)*if(CJ14=1,1.5,1)*if(CK14=1,1.25,1)+CJ15*8*if(CJ14=1,1.5,1)*if(CI14=1,1.5,1)*if(CK14=1,1.15,1)+CK15*5*if(CI14=1,1.25,1)*if(CJ14=1,1.15,1))*if(CK14=1,1.05,1)+CL15)*(1/('Athlenet historique'!$T$30-$A15))</f>
        <v>1</v>
      </c>
      <c r="CN15" s="58"/>
      <c r="CO15" s="61"/>
      <c r="CP15" s="56"/>
      <c r="CQ15" s="36"/>
      <c r="CR15" s="36">
        <f>((CN15*12*if(CN14=1,2,1)*if(CO14=1,1.5,1)*if(CP14=1,1.25,1)+CO15*8*if(CO14=1,1.5,1)*if(CN14=1,1.5,1)*if(CP14=1,1.15,1)+CP15*5*if(CN14=1,1.25,1)*if(CO14=1,1.15,1))*if(CP14=1,1.05,1)+CQ15)*(1/('Athlenet historique'!$T$30-$A15))</f>
        <v>0</v>
      </c>
      <c r="CS15" s="55"/>
      <c r="CT15" s="56"/>
      <c r="CU15" s="56"/>
      <c r="CV15" s="59">
        <f>((CU15*5*IF(CU14=1,1.5,1)+CT15*3*IF(CT14=1,1.5,1)+CS15*IF(CS14=1,1.25,1))+IF(CT15=1,IF(CU15=1,6,0)))*(1/('HLM 2'!$P$2-$A15))</f>
        <v>0</v>
      </c>
      <c r="CW15" s="55"/>
      <c r="CX15" s="56"/>
      <c r="CY15" s="56"/>
      <c r="CZ15" s="59">
        <f>((CY15*5*IF(CY14=1,1.5,1)+CX15*3*IF(CX14=1,1.5,1)+CW15*IF(CW14=1,1.25,1))+IF(CX15=1,IF(CY15=1,6,0)))*(1/('HLM 2'!$P$2-$A15))</f>
        <v>0</v>
      </c>
      <c r="DA15" s="55"/>
      <c r="DB15" s="56"/>
      <c r="DC15" s="56"/>
      <c r="DD15" s="59">
        <f>((DC15*5*IF(DC14=1,1.5,1)+DB15*3*IF(DB14=1,1.5,1)+DA15*IF(DA14=1,1.25,1))+IF(DB15=1,IF(DC15=1,6,0)))*(1/('HLM 2'!$P$2-$A15))</f>
        <v>0</v>
      </c>
      <c r="DE15" s="55"/>
      <c r="DF15" s="56"/>
      <c r="DG15" s="56"/>
      <c r="DH15" s="59">
        <f>((DG15*5*IF(DG14=1,1.5,1)+DF15*3*IF(DF14=1,1.5,1)+DE15*IF(DE14=1,1.25,1))+IF(DF15=1,IF(DG15=1,6,0)))*(1/('HLM 2'!$P$2-$A15))</f>
        <v>0</v>
      </c>
      <c r="DI15" s="55"/>
      <c r="DJ15" s="56"/>
      <c r="DK15" s="56"/>
      <c r="DL15" s="36">
        <f>((DK15*5*if(DK14=1,1.5,1)+DJ15*3*if(DJ14=1,1.5,1)+DI15*if(DI14=1,1.25,1))+if(DJ15=1,if(DK15=1,6,0)))*(1/('HLM 2'!$P$2-$A15))</f>
        <v>0</v>
      </c>
    </row>
    <row r="16">
      <c r="A16" s="1">
        <v>14.0</v>
      </c>
      <c r="B16" s="1"/>
      <c r="C16" s="1"/>
      <c r="D16" s="1"/>
      <c r="E16" s="36"/>
      <c r="F16" s="36"/>
      <c r="G16" s="1"/>
      <c r="H16" s="1">
        <v>1.0</v>
      </c>
      <c r="I16" s="1"/>
      <c r="J16" s="53"/>
      <c r="K16" s="36">
        <f>((G16*12*if(G15=1,2,1)*if(H15=1,1.5,1)*if(I15=1,1.25,1)+H16*8*if(H15=1,1.5,1)*if(G15=1,1.5,1)*if(I15=1,1.15,1)+I16*5*if(G15=1,1.25,1)*if(H15=1,1.15,1))*if(I15=1,1.05,1)+J16)*(1/('Athlenet historique'!$T$30-$A16))</f>
        <v>1.142857143</v>
      </c>
      <c r="L16" s="1"/>
      <c r="M16" s="1"/>
      <c r="N16" s="1"/>
      <c r="O16" s="53">
        <v>3.0</v>
      </c>
      <c r="P16" s="36">
        <f>((L16*12*if(L15=1,2,1)*if(M15=1,1.5,1)*if(N15=1,1.25,1)+M16*8*if(M15=1,1.5,1)*if(L15=1,1.5,1)*if(N15=1,1.15,1)+N16*5*if(L15=1,1.25,1)*if(M15=1,1.15,1))*if(N15=1,1.05,1)+O16)*(1/('Athlenet historique'!$T$30-$A16))</f>
        <v>0.4285714286</v>
      </c>
      <c r="Q16" s="1"/>
      <c r="R16" s="1"/>
      <c r="S16" s="1"/>
      <c r="T16" s="36"/>
      <c r="U16" s="36"/>
      <c r="V16" s="1"/>
      <c r="W16" s="1"/>
      <c r="X16" s="1"/>
      <c r="Y16" s="36"/>
      <c r="Z16" s="36"/>
      <c r="AA16" s="1"/>
      <c r="AB16" s="1"/>
      <c r="AC16" s="1"/>
      <c r="AD16" s="36"/>
      <c r="AE16" s="36"/>
      <c r="AF16" s="55"/>
      <c r="AG16" s="56"/>
      <c r="AH16" s="56"/>
      <c r="AI16" s="63"/>
      <c r="AJ16" s="36"/>
      <c r="AK16" s="58"/>
      <c r="AL16" s="56"/>
      <c r="AM16" s="56"/>
      <c r="AN16" s="63"/>
      <c r="AO16" s="36"/>
      <c r="AP16" s="58"/>
      <c r="AQ16" s="56"/>
      <c r="AR16" s="56"/>
      <c r="AS16" s="63"/>
      <c r="AT16" s="36"/>
      <c r="AU16" s="58"/>
      <c r="AV16" s="61"/>
      <c r="AW16" s="61">
        <v>1.0</v>
      </c>
      <c r="AX16" s="63"/>
      <c r="AY16" s="36">
        <f>((AU16*12*if(AU15=1,2,1)*if(AV15=1,1.5,1)*if(AW15=1,1.25,1)+AV16*8*if(AV15=1,1.5,1)*if(AU15=1,1.5,1)*if(AW15=1,1.15,1)+AW16*5*if(AU15=1,1.25,1)*if(AV15=1,1.15,1))*if(AW15=1,1.05,1)+AX16)*(1/('Athlenet historique'!$T$30-$A16))</f>
        <v>0.75</v>
      </c>
      <c r="AZ16" s="58"/>
      <c r="BA16" s="56"/>
      <c r="BB16" s="61"/>
      <c r="BC16" s="63"/>
      <c r="BD16" s="36"/>
      <c r="BE16" s="55"/>
      <c r="BF16" s="56"/>
      <c r="BG16" s="56"/>
      <c r="BH16" s="36"/>
      <c r="BI16" s="55"/>
      <c r="BJ16" s="55"/>
      <c r="BK16" s="56"/>
      <c r="BL16" s="56"/>
      <c r="BM16" s="36"/>
      <c r="BN16" s="55"/>
      <c r="BO16" s="55"/>
      <c r="BP16" s="56"/>
      <c r="BQ16" s="56"/>
      <c r="BR16" s="36"/>
      <c r="BS16" s="55"/>
      <c r="BT16" s="55"/>
      <c r="BU16" s="56"/>
      <c r="BV16" s="56"/>
      <c r="BW16" s="53">
        <v>1.0</v>
      </c>
      <c r="BX16" s="36">
        <f>((BT16*12*if(BT15=1,2,1)*if(BU15=1,1.5,1)*if(BV15=1,1.25,1)+BU16*8*if(BU15=1,1.5,1)*if(BT15=1,1.5,1)*if(BV15=1,1.15,1)+BV16*5*if(BT15=1,1.25,1)*if(BU15=1,1.15,1))*if(BV15=1,1.05,1)+BW16)*(1/('Athlenet historique'!$T$30-$A16))</f>
        <v>0.1428571429</v>
      </c>
      <c r="BY16" s="58">
        <v>1.0</v>
      </c>
      <c r="BZ16" s="56"/>
      <c r="CA16" s="56"/>
      <c r="CB16" s="36"/>
      <c r="CC16" s="36">
        <f>((BY16*12*if(BY15=1,2,1)*if(BZ15=1,1.5,1)*if(CA15=1,1.25,1)+BZ16*8*if(BZ15=1,1.5,1)*if(BY15=1,1.5,1)*if(CA15=1,1.15,1)+CA16*5*if(BY15=1,1.25,1)*if(BZ15=1,1.15,1))*if(CA15=1,1.05,1)+CB16)*(1/('Athlenet historique'!$T$30-$A16))</f>
        <v>3.428571429</v>
      </c>
      <c r="CD16" s="55"/>
      <c r="CE16" s="56"/>
      <c r="CF16" s="56"/>
      <c r="CG16" s="36"/>
      <c r="CH16" s="36">
        <f>((CD16*12*if(CD15=1,2,1)*if(CE15=1,1.5,1)*if(CF15=1,1.25,1)+CE16*8*if(CE15=1,1.5,1)*if(CD15=1,1.5,1)*if(CF15=1,1.15,1)+CF16*5*if(CD15=1,1.25,1)*if(CE15=1,1.15,1))*if(CF15=1,1.05,1)+CG16)*(1/('Athlenet historique'!$T$30-$A16))</f>
        <v>0</v>
      </c>
      <c r="CI16" s="55"/>
      <c r="CJ16" s="56"/>
      <c r="CK16" s="61"/>
      <c r="CL16" s="53">
        <v>2.0</v>
      </c>
      <c r="CM16" s="36">
        <f>((CI16*12*if(CI15=1,2,1)*if(CJ15=1,1.5,1)*if(CK15=1,1.25,1)+CJ16*8*if(CJ15=1,1.5,1)*if(CI15=1,1.5,1)*if(CK15=1,1.15,1)+CK16*5*if(CI15=1,1.25,1)*if(CJ15=1,1.15,1))*if(CK15=1,1.05,1)+CL16)*(1/('Athlenet historique'!$T$30-$A16))</f>
        <v>0.2857142857</v>
      </c>
      <c r="CN16" s="55"/>
      <c r="CO16" s="56"/>
      <c r="CP16" s="61"/>
      <c r="CQ16" s="53"/>
      <c r="CR16" s="36">
        <f>((CN16*12*if(CN15=1,2,1)*if(CO15=1,1.5,1)*if(CP15=1,1.25,1)+CO16*8*if(CO15=1,1.5,1)*if(CN15=1,1.5,1)*if(CP15=1,1.15,1)+CP16*5*if(CN15=1,1.25,1)*if(CO15=1,1.15,1))*if(CP15=1,1.05,1)+CQ16)*(1/('Athlenet historique'!$T$30-$A16))</f>
        <v>0</v>
      </c>
      <c r="CS16" s="55"/>
      <c r="CT16" s="56"/>
      <c r="CU16" s="56"/>
      <c r="CV16" s="59">
        <f>((CU16*5*IF(CU15=1,1.5,1)+CT16*3*IF(CT15=1,1.5,1)+CS16*IF(CS15=1,1.25,1))+IF(CT16=1,IF(CU16=1,6,0)))*(1/('HLM 2'!$P$2-$A16))</f>
        <v>0</v>
      </c>
      <c r="CW16" s="55"/>
      <c r="CX16" s="56"/>
      <c r="CY16" s="56"/>
      <c r="CZ16" s="59">
        <f>((CY16*5*IF(CY15=1,1.5,1)+CX16*3*IF(CX15=1,1.5,1)+CW16*IF(CW15=1,1.25,1))+IF(CX16=1,IF(CY16=1,6,0)))*(1/('HLM 2'!$P$2-$A16))</f>
        <v>0</v>
      </c>
      <c r="DA16" s="55"/>
      <c r="DB16" s="56"/>
      <c r="DC16" s="56"/>
      <c r="DD16" s="59">
        <f>((DC16*5*IF(DC15=1,1.5,1)+DB16*3*IF(DB15=1,1.5,1)+DA16*IF(DA15=1,1.25,1))+IF(DB16=1,IF(DC16=1,6,0)))*(1/('HLM 2'!$P$2-$A16))</f>
        <v>0</v>
      </c>
      <c r="DE16" s="55"/>
      <c r="DF16" s="56"/>
      <c r="DG16" s="56"/>
      <c r="DH16" s="59">
        <f>((DG16*5*IF(DG15=1,1.5,1)+DF16*3*IF(DF15=1,1.5,1)+DE16*IF(DE15=1,1.25,1))+IF(DF16=1,IF(DG16=1,6,0)))*(1/('HLM 2'!$P$2-$A16))</f>
        <v>0</v>
      </c>
      <c r="DI16" s="55"/>
      <c r="DJ16" s="56"/>
      <c r="DK16" s="56"/>
      <c r="DL16" s="36">
        <f>((DK16*5*if(DK15=1,1.5,1)+DJ16*3*if(DJ15=1,1.5,1)+DI16*if(DI15=1,1.25,1))+if(DJ16=1,if(DK16=1,6,0)))*(1/('HLM 2'!$P$2-$A16))</f>
        <v>0</v>
      </c>
    </row>
    <row r="17">
      <c r="A17" s="1">
        <v>15.0</v>
      </c>
      <c r="B17" s="1"/>
      <c r="C17" s="1"/>
      <c r="D17" s="1"/>
      <c r="E17" s="36"/>
      <c r="F17" s="36"/>
      <c r="G17" s="1"/>
      <c r="H17" s="1">
        <v>1.0</v>
      </c>
      <c r="I17" s="1"/>
      <c r="J17" s="54"/>
      <c r="K17" s="36">
        <f>((G17*12*if(G16=1,2,1)*if(H16=1,1.5,1)*if(I16=1,1.25,1)+H17*8*if(H16=1,1.5,1)*if(G16=1,1.5,1)*if(I16=1,1.15,1)+I17*5*if(G16=1,1.25,1)*if(H16=1,1.15,1))*if(I16=1,1.05,1)+J17)*(1/('Athlenet historique'!$T$30-$A17))</f>
        <v>2</v>
      </c>
      <c r="L17" s="1"/>
      <c r="M17" s="1"/>
      <c r="N17" s="1">
        <v>1.0</v>
      </c>
      <c r="O17" s="54"/>
      <c r="P17" s="36">
        <f>((L17*12*if(L16=1,2,1)*if(M16=1,1.5,1)*if(N16=1,1.25,1)+M17*8*if(M16=1,1.5,1)*if(L16=1,1.5,1)*if(N16=1,1.15,1)+N17*5*if(L16=1,1.25,1)*if(M16=1,1.15,1))*if(N16=1,1.05,1)+O17)*(1/('Athlenet historique'!$T$30-$A17))</f>
        <v>0.8333333333</v>
      </c>
      <c r="Q17" s="1"/>
      <c r="R17" s="1"/>
      <c r="S17" s="1"/>
      <c r="T17" s="36"/>
      <c r="U17" s="36"/>
      <c r="V17" s="1"/>
      <c r="W17" s="1"/>
      <c r="X17" s="1"/>
      <c r="Y17" s="36"/>
      <c r="Z17" s="36"/>
      <c r="AA17" s="1"/>
      <c r="AB17" s="1"/>
      <c r="AC17" s="1"/>
      <c r="AD17" s="36"/>
      <c r="AE17" s="36"/>
      <c r="AF17" s="55"/>
      <c r="AG17" s="56"/>
      <c r="AH17" s="56"/>
      <c r="AI17" s="63"/>
      <c r="AJ17" s="36"/>
      <c r="AK17" s="55"/>
      <c r="AL17" s="56"/>
      <c r="AM17" s="56"/>
      <c r="AN17" s="63"/>
      <c r="AO17" s="36"/>
      <c r="AP17" s="55"/>
      <c r="AQ17" s="56"/>
      <c r="AR17" s="56"/>
      <c r="AS17" s="63"/>
      <c r="AT17" s="36"/>
      <c r="AU17" s="55"/>
      <c r="AV17" s="56"/>
      <c r="AW17" s="56"/>
      <c r="AX17" s="65">
        <v>2.0</v>
      </c>
      <c r="AY17" s="36">
        <f>((AU17*12*if(AU16=1,2,1)*if(AV16=1,1.5,1)*if(AW16=1,1.25,1)+AV17*8*if(AV16=1,1.5,1)*if(AU16=1,1.5,1)*if(AW16=1,1.15,1)+AW17*5*if(AU16=1,1.25,1)*if(AV16=1,1.15,1))*if(AW16=1,1.05,1)+AX17)*(1/('Athlenet historique'!$T$30-$A17))</f>
        <v>0.3333333333</v>
      </c>
      <c r="AZ17" s="55"/>
      <c r="BA17" s="61"/>
      <c r="BB17" s="56"/>
      <c r="BC17" s="63"/>
      <c r="BD17" s="36"/>
      <c r="BE17" s="58"/>
      <c r="BF17" s="56"/>
      <c r="BG17" s="61"/>
      <c r="BH17" s="36"/>
      <c r="BI17" s="55"/>
      <c r="BJ17" s="58"/>
      <c r="BK17" s="56"/>
      <c r="BL17" s="61"/>
      <c r="BM17" s="36"/>
      <c r="BN17" s="55"/>
      <c r="BO17" s="58"/>
      <c r="BP17" s="56"/>
      <c r="BQ17" s="61"/>
      <c r="BR17" s="36"/>
      <c r="BS17" s="55"/>
      <c r="BT17" s="58"/>
      <c r="BU17" s="56"/>
      <c r="BV17" s="61"/>
      <c r="BW17" s="53">
        <v>1.0</v>
      </c>
      <c r="BX17" s="36">
        <f>((BT17*12*if(BT16=1,2,1)*if(BU16=1,1.5,1)*if(BV16=1,1.25,1)+BU17*8*if(BU16=1,1.5,1)*if(BT16=1,1.5,1)*if(BV16=1,1.15,1)+BV17*5*if(BT16=1,1.25,1)*if(BU16=1,1.15,1))*if(BV16=1,1.05,1)+BW17)*(1/('Athlenet historique'!$T$30-$A17))</f>
        <v>0.1666666667</v>
      </c>
      <c r="BY17" s="58">
        <v>1.0</v>
      </c>
      <c r="BZ17" s="56"/>
      <c r="CA17" s="61"/>
      <c r="CB17" s="36"/>
      <c r="CC17" s="36">
        <f>((BY17*12*if(BY16=1,2,1)*if(BZ16=1,1.5,1)*if(CA16=1,1.25,1)+BZ17*8*if(BZ16=1,1.5,1)*if(BY16=1,1.5,1)*if(CA16=1,1.15,1)+CA17*5*if(BY16=1,1.25,1)*if(BZ16=1,1.15,1))*if(CA16=1,1.05,1)+CB17)*(1/('Athlenet historique'!$T$30-$A17))</f>
        <v>4</v>
      </c>
      <c r="CD17" s="58"/>
      <c r="CE17" s="56"/>
      <c r="CF17" s="61"/>
      <c r="CG17" s="36"/>
      <c r="CH17" s="36">
        <f>((CD17*12*if(CD16=1,2,1)*if(CE16=1,1.5,1)*if(CF16=1,1.25,1)+CE17*8*if(CE16=1,1.5,1)*if(CD16=1,1.5,1)*if(CF16=1,1.15,1)+CF17*5*if(CD16=1,1.25,1)*if(CE16=1,1.15,1))*if(CF16=1,1.05,1)+CG17)*(1/('Athlenet historique'!$T$30-$A17))</f>
        <v>0</v>
      </c>
      <c r="CI17" s="58"/>
      <c r="CJ17" s="56"/>
      <c r="CK17" s="61"/>
      <c r="CL17" s="53">
        <v>3.0</v>
      </c>
      <c r="CM17" s="36">
        <f>((CI17*12*if(CI16=1,2,1)*if(CJ16=1,1.5,1)*if(CK16=1,1.25,1)+CJ17*8*if(CJ16=1,1.5,1)*if(CI16=1,1.5,1)*if(CK16=1,1.15,1)+CK17*5*if(CI16=1,1.25,1)*if(CJ16=1,1.15,1))*if(CK16=1,1.05,1)+CL17)*(1/('Athlenet historique'!$T$30-$A17))</f>
        <v>0.5</v>
      </c>
      <c r="CN17" s="58"/>
      <c r="CO17" s="56"/>
      <c r="CP17" s="61"/>
      <c r="CQ17" s="53"/>
      <c r="CR17" s="36">
        <f>((CN17*12*if(CN16=1,2,1)*if(CO16=1,1.5,1)*if(CP16=1,1.25,1)+CO17*8*if(CO16=1,1.5,1)*if(CN16=1,1.5,1)*if(CP16=1,1.15,1)+CP17*5*if(CN16=1,1.25,1)*if(CO16=1,1.15,1))*if(CP16=1,1.05,1)+CQ17)*(1/('Athlenet historique'!$T$30-$A17))</f>
        <v>0</v>
      </c>
      <c r="CS17" s="55"/>
      <c r="CT17" s="56"/>
      <c r="CU17" s="56"/>
      <c r="CV17" s="59">
        <f>((CU17*5*IF(CU16=1,1.5,1)+CT17*3*IF(CT16=1,1.5,1)+CS17*IF(CS16=1,1.25,1))+IF(CT17=1,IF(CU17=1,6,0)))*(1/('HLM 2'!$P$2-$A17))</f>
        <v>0</v>
      </c>
      <c r="CW17" s="55"/>
      <c r="CX17" s="56"/>
      <c r="CY17" s="56"/>
      <c r="CZ17" s="59">
        <f>((CY17*5*IF(CY16=1,1.5,1)+CX17*3*IF(CX16=1,1.5,1)+CW17*IF(CW16=1,1.25,1))+IF(CX17=1,IF(CY17=1,6,0)))*(1/('HLM 2'!$P$2-$A17))</f>
        <v>0</v>
      </c>
      <c r="DA17" s="55"/>
      <c r="DB17" s="56"/>
      <c r="DC17" s="56"/>
      <c r="DD17" s="59">
        <f>((DC17*5*IF(DC16=1,1.5,1)+DB17*3*IF(DB16=1,1.5,1)+DA17*IF(DA16=1,1.25,1))+IF(DB17=1,IF(DC17=1,6,0)))*(1/('HLM 2'!$P$2-$A17))</f>
        <v>0</v>
      </c>
      <c r="DE17" s="55"/>
      <c r="DF17" s="56"/>
      <c r="DG17" s="56"/>
      <c r="DH17" s="59">
        <f>((DG17*5*IF(DG16=1,1.5,1)+DF17*3*IF(DF16=1,1.5,1)+DE17*IF(DE16=1,1.25,1))+IF(DF17=1,IF(DG17=1,6,0)))*(1/('HLM 2'!$P$2-$A17))</f>
        <v>0</v>
      </c>
      <c r="DI17" s="55"/>
      <c r="DJ17" s="56"/>
      <c r="DK17" s="56"/>
      <c r="DL17" s="36">
        <f>((DK17*5*if(DK16=1,1.5,1)+DJ17*3*if(DJ16=1,1.5,1)+DI17*if(DI16=1,1.25,1))+if(DJ17=1,if(DK17=1,6,0)))*(1/('HLM 2'!$P$2-$A17))</f>
        <v>0</v>
      </c>
    </row>
    <row r="18">
      <c r="A18" s="1">
        <v>16.0</v>
      </c>
      <c r="B18" s="1"/>
      <c r="C18" s="1"/>
      <c r="D18" s="1"/>
      <c r="E18" s="36"/>
      <c r="F18" s="36"/>
      <c r="G18" s="1">
        <v>1.0</v>
      </c>
      <c r="H18" s="1"/>
      <c r="I18" s="1"/>
      <c r="J18" s="36"/>
      <c r="K18" s="36">
        <f>((G18*12*if(G17=1,2,1)*if(H17=1,1.5,1)*if(I17=1,1.25,1)+H18*8*if(H17=1,1.5,1)*if(G17=1,1.5,1)*if(I17=1,1.15,1)+I18*5*if(G17=1,1.25,1)*if(H17=1,1.15,1))*if(I17=1,1.05,1)+J18)*(1/('Athlenet historique'!$T$30-$A18))</f>
        <v>3.6</v>
      </c>
      <c r="L18" s="1"/>
      <c r="M18" s="1"/>
      <c r="N18" s="1"/>
      <c r="O18" s="53">
        <v>3.0</v>
      </c>
      <c r="P18" s="36">
        <f>((L18*12*if(L17=1,2,1)*if(M17=1,1.5,1)*if(N17=1,1.25,1)+M18*8*if(M17=1,1.5,1)*if(L17=1,1.5,1)*if(N17=1,1.15,1)+N18*5*if(L17=1,1.25,1)*if(M17=1,1.15,1))*if(N17=1,1.05,1)+O18)*(1/('Athlenet historique'!$T$30-$A18))</f>
        <v>0.6</v>
      </c>
      <c r="Q18" s="1"/>
      <c r="R18" s="1"/>
      <c r="S18" s="1"/>
      <c r="T18" s="36"/>
      <c r="U18" s="36"/>
      <c r="V18" s="1"/>
      <c r="W18" s="1"/>
      <c r="X18" s="1"/>
      <c r="Y18" s="36"/>
      <c r="Z18" s="36"/>
      <c r="AA18" s="1"/>
      <c r="AB18" s="1"/>
      <c r="AC18" s="1"/>
      <c r="AD18" s="36"/>
      <c r="AE18" s="36"/>
      <c r="AF18" s="55"/>
      <c r="AG18" s="56"/>
      <c r="AH18" s="56"/>
      <c r="AI18" s="63"/>
      <c r="AJ18" s="36"/>
      <c r="AK18" s="55"/>
      <c r="AL18" s="56"/>
      <c r="AM18" s="56"/>
      <c r="AN18" s="63"/>
      <c r="AO18" s="36"/>
      <c r="AP18" s="55"/>
      <c r="AQ18" s="56"/>
      <c r="AR18" s="56"/>
      <c r="AS18" s="63"/>
      <c r="AT18" s="36"/>
      <c r="AU18" s="55"/>
      <c r="AV18" s="56"/>
      <c r="AW18" s="56"/>
      <c r="AX18" s="65">
        <v>2.0</v>
      </c>
      <c r="AY18" s="36">
        <f>((AU18*12*if(AU17=1,2,1)*if(AV17=1,1.5,1)*if(AW17=1,1.25,1)+AV18*8*if(AV17=1,1.5,1)*if(AU17=1,1.5,1)*if(AW17=1,1.15,1)+AW18*5*if(AU17=1,1.25,1)*if(AV17=1,1.15,1))*if(AW17=1,1.05,1)+AX18)*(1/('Athlenet historique'!$T$30-$A18))</f>
        <v>0.4</v>
      </c>
      <c r="AZ18" s="55"/>
      <c r="BA18" s="56"/>
      <c r="BB18" s="56"/>
      <c r="BC18" s="63"/>
      <c r="BD18" s="36"/>
      <c r="BE18" s="55"/>
      <c r="BF18" s="56"/>
      <c r="BG18" s="56"/>
      <c r="BH18" s="36"/>
      <c r="BI18" s="58"/>
      <c r="BJ18" s="55"/>
      <c r="BK18" s="56"/>
      <c r="BL18" s="56"/>
      <c r="BM18" s="36"/>
      <c r="BN18" s="58"/>
      <c r="BO18" s="55"/>
      <c r="BP18" s="56"/>
      <c r="BQ18" s="56"/>
      <c r="BR18" s="36"/>
      <c r="BS18" s="58"/>
      <c r="BT18" s="55"/>
      <c r="BU18" s="56"/>
      <c r="BV18" s="56"/>
      <c r="BW18" s="53"/>
      <c r="BX18" s="36">
        <f>((BT18*12*if(BT17=1,2,1)*if(BU17=1,1.5,1)*if(BV17=1,1.25,1)+BU18*8*if(BU17=1,1.5,1)*if(BT17=1,1.5,1)*if(BV17=1,1.15,1)+BV18*5*if(BT17=1,1.25,1)*if(BU17=1,1.15,1))*if(BV17=1,1.05,1)+BW18)*(1/('Athlenet historique'!$T$30-$A18))</f>
        <v>0</v>
      </c>
      <c r="BY18" s="55"/>
      <c r="BZ18" s="61">
        <v>1.0</v>
      </c>
      <c r="CA18" s="56"/>
      <c r="CB18" s="36"/>
      <c r="CC18" s="36">
        <f>((BY18*12*if(BY17=1,2,1)*if(BZ17=1,1.5,1)*if(CA17=1,1.25,1)+BZ18*8*if(BZ17=1,1.5,1)*if(BY17=1,1.5,1)*if(CA17=1,1.15,1)+CA18*5*if(BY17=1,1.25,1)*if(BZ17=1,1.15,1))*if(CA17=1,1.05,1)+CB18)*(1/('Athlenet historique'!$T$30-$A18))</f>
        <v>2.4</v>
      </c>
      <c r="CD18" s="55"/>
      <c r="CE18" s="56"/>
      <c r="CF18" s="56"/>
      <c r="CG18" s="36"/>
      <c r="CH18" s="36">
        <f>((CD18*12*if(CD17=1,2,1)*if(CE17=1,1.5,1)*if(CF17=1,1.25,1)+CE18*8*if(CE17=1,1.5,1)*if(CD17=1,1.5,1)*if(CF17=1,1.15,1)+CF18*5*if(CD17=1,1.25,1)*if(CE17=1,1.15,1))*if(CF17=1,1.05,1)+CG18)*(1/('Athlenet historique'!$T$30-$A18))</f>
        <v>0</v>
      </c>
      <c r="CI18" s="55"/>
      <c r="CJ18" s="56"/>
      <c r="CK18" s="61">
        <v>1.0</v>
      </c>
      <c r="CL18" s="36"/>
      <c r="CM18" s="36">
        <f>((CI18*12*if(CI17=1,2,1)*if(CJ17=1,1.5,1)*if(CK17=1,1.25,1)+CJ18*8*if(CJ17=1,1.5,1)*if(CI17=1,1.5,1)*if(CK17=1,1.15,1)+CK18*5*if(CI17=1,1.25,1)*if(CJ17=1,1.15,1))*if(CK17=1,1.05,1)+CL18)*(1/('Athlenet historique'!$T$30-$A18))</f>
        <v>1</v>
      </c>
      <c r="CN18" s="55"/>
      <c r="CO18" s="56"/>
      <c r="CP18" s="61"/>
      <c r="CQ18" s="38">
        <v>1.0</v>
      </c>
      <c r="CR18" s="36">
        <f>((CN18*12*if(CN17=1,2,1)*if(CO17=1,1.5,1)*if(CP17=1,1.25,1)+CO18*8*if(CO17=1,1.5,1)*if(CN17=1,1.5,1)*if(CP17=1,1.15,1)+CP18*5*if(CN17=1,1.25,1)*if(CO17=1,1.15,1))*if(CP17=1,1.05,1)+CQ18)*(1/('Athlenet historique'!$T$30-$A18))</f>
        <v>0.2</v>
      </c>
      <c r="CS18" s="55"/>
      <c r="CT18" s="56"/>
      <c r="CU18" s="56"/>
      <c r="CV18" s="59">
        <f>((CU18*5*IF(CU17=1,1.5,1)+CT18*3*IF(CT17=1,1.5,1)+CS18*IF(CS17=1,1.25,1))+IF(CT18=1,IF(CU18=1,6,0)))*(1/('HLM 2'!$P$2-$A18))</f>
        <v>0</v>
      </c>
      <c r="CW18" s="55"/>
      <c r="CX18" s="56"/>
      <c r="CY18" s="56"/>
      <c r="CZ18" s="59">
        <f>((CY18*5*IF(CY17=1,1.5,1)+CX18*3*IF(CX17=1,1.5,1)+CW18*IF(CW17=1,1.25,1))+IF(CX18=1,IF(CY18=1,6,0)))*(1/('HLM 2'!$P$2-$A18))</f>
        <v>0</v>
      </c>
      <c r="DA18" s="55"/>
      <c r="DB18" s="56"/>
      <c r="DC18" s="56"/>
      <c r="DD18" s="59">
        <f>((DC18*5*IF(DC17=1,1.5,1)+DB18*3*IF(DB17=1,1.5,1)+DA18*IF(DA17=1,1.25,1))+IF(DB18=1,IF(DC18=1,6,0)))*(1/('HLM 2'!$P$2-$A18))</f>
        <v>0</v>
      </c>
      <c r="DE18" s="55"/>
      <c r="DF18" s="56"/>
      <c r="DG18" s="56"/>
      <c r="DH18" s="59">
        <f>((DG18*5*IF(DG17=1,1.5,1)+DF18*3*IF(DF17=1,1.5,1)+DE18*IF(DE17=1,1.25,1))+IF(DF18=1,IF(DG18=1,6,0)))*(1/('HLM 2'!$P$2-$A18))</f>
        <v>0</v>
      </c>
      <c r="DI18" s="55"/>
      <c r="DJ18" s="56"/>
      <c r="DK18" s="56"/>
      <c r="DL18" s="36">
        <f>((DK18*5*if(DK17=1,1.5,1)+DJ18*3*if(DJ17=1,1.5,1)+DI18*if(DI17=1,1.25,1))+if(DJ18=1,if(DK18=1,6,0)))*(1/('HLM 2'!$P$2-$A18))</f>
        <v>0</v>
      </c>
    </row>
    <row r="19">
      <c r="A19" s="1">
        <v>17.0</v>
      </c>
      <c r="B19" s="1"/>
      <c r="C19" s="1"/>
      <c r="D19" s="1"/>
      <c r="E19" s="36"/>
      <c r="F19" s="36"/>
      <c r="G19" s="1">
        <v>1.0</v>
      </c>
      <c r="H19" s="1"/>
      <c r="I19" s="1"/>
      <c r="J19" s="36"/>
      <c r="K19" s="36">
        <f>((G19*12*if(G18=1,2,1)*if(H18=1,1.5,1)*if(I18=1,1.25,1)+H19*8*if(H18=1,1.5,1)*if(G18=1,1.5,1)*if(I18=1,1.15,1)+I19*5*if(G18=1,1.25,1)*if(H18=1,1.15,1))*if(I18=1,1.05,1)+J19)*(1/('Athlenet historique'!$T$30-$A19))</f>
        <v>6</v>
      </c>
      <c r="L19" s="1"/>
      <c r="M19" s="1"/>
      <c r="N19" s="1">
        <v>1.0</v>
      </c>
      <c r="O19" s="36"/>
      <c r="P19" s="36">
        <f>((L19*12*if(L18=1,2,1)*if(M18=1,1.5,1)*if(N18=1,1.25,1)+M19*8*if(M18=1,1.5,1)*if(L18=1,1.5,1)*if(N18=1,1.15,1)+N19*5*if(L18=1,1.25,1)*if(M18=1,1.15,1))*if(N18=1,1.05,1)+O19)*(1/('Athlenet historique'!$T$30-$A19))</f>
        <v>1.25</v>
      </c>
      <c r="Q19" s="1"/>
      <c r="R19" s="1"/>
      <c r="S19" s="1"/>
      <c r="T19" s="36"/>
      <c r="U19" s="36"/>
      <c r="V19" s="1"/>
      <c r="W19" s="1"/>
      <c r="X19" s="1"/>
      <c r="Y19" s="36"/>
      <c r="Z19" s="36"/>
      <c r="AA19" s="1"/>
      <c r="AB19" s="1"/>
      <c r="AC19" s="1"/>
      <c r="AD19" s="36"/>
      <c r="AE19" s="36"/>
      <c r="AF19" s="55"/>
      <c r="AG19" s="56"/>
      <c r="AH19" s="56"/>
      <c r="AI19" s="63"/>
      <c r="AJ19" s="36"/>
      <c r="AK19" s="55"/>
      <c r="AL19" s="56"/>
      <c r="AM19" s="56"/>
      <c r="AN19" s="63"/>
      <c r="AO19" s="36"/>
      <c r="AP19" s="55"/>
      <c r="AQ19" s="56"/>
      <c r="AR19" s="56"/>
      <c r="AS19" s="63"/>
      <c r="AT19" s="36"/>
      <c r="AU19" s="55"/>
      <c r="AV19" s="56"/>
      <c r="AW19" s="56"/>
      <c r="AX19" s="65">
        <v>2.0</v>
      </c>
      <c r="AY19" s="36">
        <f>((AU19*12*if(AU18=1,2,1)*if(AV18=1,1.5,1)*if(AW18=1,1.25,1)+AV19*8*if(AV18=1,1.5,1)*if(AU18=1,1.5,1)*if(AW18=1,1.15,1)+AW19*5*if(AU18=1,1.25,1)*if(AV18=1,1.15,1))*if(AW18=1,1.05,1)+AX19)*(1/('Athlenet historique'!$T$30-$A19))</f>
        <v>0.5</v>
      </c>
      <c r="AZ19" s="55"/>
      <c r="BA19" s="56"/>
      <c r="BB19" s="56"/>
      <c r="BC19" s="63"/>
      <c r="BD19" s="36"/>
      <c r="BE19" s="58"/>
      <c r="BF19" s="61"/>
      <c r="BG19" s="56"/>
      <c r="BH19" s="36"/>
      <c r="BI19" s="55"/>
      <c r="BJ19" s="58"/>
      <c r="BK19" s="61"/>
      <c r="BL19" s="56"/>
      <c r="BM19" s="36"/>
      <c r="BN19" s="55"/>
      <c r="BO19" s="58"/>
      <c r="BP19" s="61"/>
      <c r="BQ19" s="56"/>
      <c r="BR19" s="36"/>
      <c r="BS19" s="55"/>
      <c r="BT19" s="58"/>
      <c r="BU19" s="61"/>
      <c r="BV19" s="56"/>
      <c r="BW19" s="36"/>
      <c r="BX19" s="36">
        <f>((BT19*12*if(BT18=1,2,1)*if(BU18=1,1.5,1)*if(BV18=1,1.25,1)+BU19*8*if(BU18=1,1.5,1)*if(BT18=1,1.5,1)*if(BV18=1,1.15,1)+BV19*5*if(BT18=1,1.25,1)*if(BU18=1,1.15,1))*if(BV18=1,1.05,1)+BW19)*(1/('Athlenet historique'!$T$30-$A19))</f>
        <v>0</v>
      </c>
      <c r="BY19" s="58"/>
      <c r="BZ19" s="61">
        <v>1.0</v>
      </c>
      <c r="CA19" s="56"/>
      <c r="CB19" s="36"/>
      <c r="CC19" s="36">
        <f>((BY19*12*if(BY18=1,2,1)*if(BZ18=1,1.5,1)*if(CA18=1,1.25,1)+BZ19*8*if(BZ18=1,1.5,1)*if(BY18=1,1.5,1)*if(CA18=1,1.15,1)+CA19*5*if(BY18=1,1.25,1)*if(BZ18=1,1.15,1))*if(CA18=1,1.05,1)+CB19)*(1/('Athlenet historique'!$T$30-$A19))</f>
        <v>3</v>
      </c>
      <c r="CD19" s="58"/>
      <c r="CE19" s="61"/>
      <c r="CF19" s="56"/>
      <c r="CG19" s="38">
        <v>1.0</v>
      </c>
      <c r="CH19" s="36">
        <f>((CD19*12*if(CD18=1,2,1)*if(CE18=1,1.5,1)*if(CF18=1,1.25,1)+CE19*8*if(CE18=1,1.5,1)*if(CD18=1,1.5,1)*if(CF18=1,1.15,1)+CF19*5*if(CD18=1,1.25,1)*if(CE18=1,1.15,1))*if(CF18=1,1.05,1)+CG19)*(1/('Athlenet historique'!$T$30-$A19))</f>
        <v>0.25</v>
      </c>
      <c r="CI19" s="58"/>
      <c r="CJ19" s="61"/>
      <c r="CK19" s="56"/>
      <c r="CL19" s="53">
        <v>3.0</v>
      </c>
      <c r="CM19" s="36">
        <f>((CI19*12*if(CI18=1,2,1)*if(CJ18=1,1.5,1)*if(CK18=1,1.25,1)+CJ19*8*if(CJ18=1,1.5,1)*if(CI18=1,1.5,1)*if(CK18=1,1.15,1)+CK19*5*if(CI18=1,1.25,1)*if(CJ18=1,1.15,1))*if(CK18=1,1.05,1)+CL19)*(1/('Athlenet historique'!$T$30-$A19))</f>
        <v>0.75</v>
      </c>
      <c r="CN19" s="58"/>
      <c r="CO19" s="61"/>
      <c r="CP19" s="56"/>
      <c r="CQ19" s="38"/>
      <c r="CR19" s="36">
        <f>((CN19*12*if(CN18=1,2,1)*if(CO18=1,1.5,1)*if(CP18=1,1.25,1)+CO19*8*if(CO18=1,1.5,1)*if(CN18=1,1.5,1)*if(CP18=1,1.15,1)+CP19*5*if(CN18=1,1.25,1)*if(CO18=1,1.15,1))*if(CP18=1,1.05,1)+CQ19)*(1/('Athlenet historique'!$T$30-$A19))</f>
        <v>0</v>
      </c>
      <c r="CS19" s="55"/>
      <c r="CT19" s="56"/>
      <c r="CU19" s="56"/>
      <c r="CV19" s="59">
        <f>((CU19*5*IF(CU18=1,1.5,1)+CT19*3*IF(CT18=1,1.5,1)+CS19*IF(CS18=1,1.25,1))+IF(CT19=1,IF(CU19=1,6,0)))*(1/('HLM 2'!$P$2-$A19))</f>
        <v>0</v>
      </c>
      <c r="CW19" s="55"/>
      <c r="CX19" s="56"/>
      <c r="CY19" s="56"/>
      <c r="CZ19" s="59">
        <f>((CY19*5*IF(CY18=1,1.5,1)+CX19*3*IF(CX18=1,1.5,1)+CW19*IF(CW18=1,1.25,1))+IF(CX19=1,IF(CY19=1,6,0)))*(1/('HLM 2'!$P$2-$A19))</f>
        <v>0</v>
      </c>
      <c r="DA19" s="55"/>
      <c r="DB19" s="56"/>
      <c r="DC19" s="56"/>
      <c r="DD19" s="59">
        <f>((DC19*5*IF(DC18=1,1.5,1)+DB19*3*IF(DB18=1,1.5,1)+DA19*IF(DA18=1,1.25,1))+IF(DB19=1,IF(DC19=1,6,0)))*(1/('HLM 2'!$P$2-$A19))</f>
        <v>0</v>
      </c>
      <c r="DE19" s="55"/>
      <c r="DF19" s="56"/>
      <c r="DG19" s="56"/>
      <c r="DH19" s="59">
        <f>((DG19*5*IF(DG18=1,1.5,1)+DF19*3*IF(DF18=1,1.5,1)+DE19*IF(DE18=1,1.25,1))+IF(DF19=1,IF(DG19=1,6,0)))*(1/('HLM 2'!$P$2-$A19))</f>
        <v>0</v>
      </c>
      <c r="DI19" s="55"/>
      <c r="DJ19" s="56"/>
      <c r="DK19" s="56"/>
      <c r="DL19" s="36">
        <f>((DK19*5*if(DK18=1,1.5,1)+DJ19*3*if(DJ18=1,1.5,1)+DI19*if(DI18=1,1.25,1))+if(DJ19=1,if(DK19=1,6,0)))*(1/('HLM 2'!$P$2-$A19))</f>
        <v>0</v>
      </c>
    </row>
    <row r="20">
      <c r="A20" s="1">
        <v>18.0</v>
      </c>
      <c r="B20" s="1"/>
      <c r="C20" s="1"/>
      <c r="D20" s="1"/>
      <c r="E20" s="36"/>
      <c r="F20" s="36"/>
      <c r="G20" s="1">
        <v>1.0</v>
      </c>
      <c r="H20" s="1"/>
      <c r="I20" s="1"/>
      <c r="J20" s="36"/>
      <c r="K20" s="36">
        <f>((G20*12*if(G19=1,2,1)*if(H19=1,1.5,1)*if(I19=1,1.25,1)+H20*8*if(H19=1,1.5,1)*if(G19=1,1.5,1)*if(I19=1,1.15,1)+I20*5*if(G19=1,1.25,1)*if(H19=1,1.15,1))*if(I19=1,1.05,1)+J20)*(1/('Athlenet historique'!$T$30-$A20))</f>
        <v>8</v>
      </c>
      <c r="L20" s="1"/>
      <c r="M20" s="1"/>
      <c r="N20" s="1"/>
      <c r="O20" s="53">
        <v>3.0</v>
      </c>
      <c r="P20" s="36">
        <f>((L20*12*if(L19=1,2,1)*if(M19=1,1.5,1)*if(N19=1,1.25,1)+M20*8*if(M19=1,1.5,1)*if(L19=1,1.5,1)*if(N19=1,1.15,1)+N20*5*if(L19=1,1.25,1)*if(M19=1,1.15,1))*if(N19=1,1.05,1)+O20)*(1/('Athlenet historique'!$T$30-$A20))</f>
        <v>1</v>
      </c>
      <c r="Q20" s="1"/>
      <c r="R20" s="1"/>
      <c r="S20" s="1"/>
      <c r="T20" s="36"/>
      <c r="U20" s="36"/>
      <c r="V20" s="1"/>
      <c r="W20" s="1"/>
      <c r="X20" s="1"/>
      <c r="Y20" s="36"/>
      <c r="Z20" s="36"/>
      <c r="AA20" s="1"/>
      <c r="AB20" s="1"/>
      <c r="AC20" s="1"/>
      <c r="AD20" s="36"/>
      <c r="AE20" s="36"/>
      <c r="AF20" s="55"/>
      <c r="AG20" s="56"/>
      <c r="AH20" s="56"/>
      <c r="AI20" s="63"/>
      <c r="AJ20" s="36"/>
      <c r="AK20" s="55"/>
      <c r="AL20" s="56"/>
      <c r="AM20" s="56"/>
      <c r="AN20" s="63"/>
      <c r="AO20" s="36"/>
      <c r="AP20" s="55"/>
      <c r="AQ20" s="56"/>
      <c r="AR20" s="56"/>
      <c r="AS20" s="63"/>
      <c r="AT20" s="36"/>
      <c r="AU20" s="55"/>
      <c r="AV20" s="56"/>
      <c r="AW20" s="56"/>
      <c r="AX20" s="65">
        <v>1.0</v>
      </c>
      <c r="AY20" s="36">
        <f>((AU20*12*if(AU19=1,2,1)*if(AV19=1,1.5,1)*if(AW19=1,1.25,1)+AV20*8*if(AV19=1,1.5,1)*if(AU19=1,1.5,1)*if(AW19=1,1.15,1)+AW20*5*if(AU19=1,1.25,1)*if(AV19=1,1.15,1))*if(AW19=1,1.05,1)+AX20)*(1/('Athlenet historique'!$T$30-$A20))</f>
        <v>0.3333333333</v>
      </c>
      <c r="AZ20" s="55"/>
      <c r="BA20" s="56"/>
      <c r="BB20" s="56"/>
      <c r="BC20" s="63"/>
      <c r="BD20" s="36"/>
      <c r="BE20" s="55"/>
      <c r="BF20" s="56"/>
      <c r="BG20" s="56"/>
      <c r="BH20" s="36"/>
      <c r="BI20" s="55"/>
      <c r="BJ20" s="55"/>
      <c r="BK20" s="56"/>
      <c r="BL20" s="56"/>
      <c r="BM20" s="36"/>
      <c r="BN20" s="55"/>
      <c r="BO20" s="55"/>
      <c r="BP20" s="56"/>
      <c r="BQ20" s="56"/>
      <c r="BR20" s="36"/>
      <c r="BS20" s="55"/>
      <c r="BT20" s="55"/>
      <c r="BU20" s="56"/>
      <c r="BV20" s="56"/>
      <c r="BW20" s="53">
        <v>2.0</v>
      </c>
      <c r="BX20" s="36">
        <f>((BT20*12*if(BT19=1,2,1)*if(BU19=1,1.5,1)*if(BV19=1,1.25,1)+BU20*8*if(BU19=1,1.5,1)*if(BT19=1,1.5,1)*if(BV19=1,1.15,1)+BV20*5*if(BT19=1,1.25,1)*if(BU19=1,1.15,1))*if(BV19=1,1.05,1)+BW20)*(1/('Athlenet historique'!$T$30-$A20))</f>
        <v>0.6666666667</v>
      </c>
      <c r="BY20" s="55"/>
      <c r="BZ20" s="61">
        <v>1.0</v>
      </c>
      <c r="CA20" s="56"/>
      <c r="CB20" s="36"/>
      <c r="CC20" s="36">
        <f>((BY20*12*if(BY19=1,2,1)*if(BZ19=1,1.5,1)*if(CA19=1,1.25,1)+BZ20*8*if(BZ19=1,1.5,1)*if(BY19=1,1.5,1)*if(CA19=1,1.15,1)+CA20*5*if(BY19=1,1.25,1)*if(BZ19=1,1.15,1))*if(CA19=1,1.05,1)+CB20)*(1/('Athlenet historique'!$T$30-$A20))</f>
        <v>4</v>
      </c>
      <c r="CD20" s="55"/>
      <c r="CE20" s="56"/>
      <c r="CF20" s="56"/>
      <c r="CG20" s="36"/>
      <c r="CH20" s="36"/>
      <c r="CI20" s="55"/>
      <c r="CJ20" s="56"/>
      <c r="CK20" s="61">
        <v>1.0</v>
      </c>
      <c r="CL20" s="54"/>
      <c r="CM20" s="36">
        <f>((CI20*12*if(CI19=1,2,1)*if(CJ19=1,1.5,1)*if(CK19=1,1.25,1)+CJ20*8*if(CJ19=1,1.5,1)*if(CI19=1,1.5,1)*if(CK19=1,1.15,1)+CK20*5*if(CI19=1,1.25,1)*if(CJ19=1,1.15,1))*if(CK19=1,1.05,1)+CL20)*(1/('Athlenet historique'!$T$30-$A20))</f>
        <v>1.666666667</v>
      </c>
      <c r="CN20" s="58"/>
      <c r="CO20" s="61"/>
      <c r="CP20" s="56"/>
      <c r="CQ20" s="38"/>
      <c r="CR20" s="36"/>
      <c r="CS20" s="55"/>
      <c r="CT20" s="56"/>
      <c r="CU20" s="56"/>
      <c r="CV20" s="59">
        <f>((CU20*5*IF(CU19=1,1.5,1)+CT20*3*IF(CT19=1,1.5,1)+CS20*IF(CS19=1,1.25,1))+IF(CT20=1,IF(CU20=1,6,0)))*(1/('HLM 2'!$P$2-$A20))</f>
        <v>0</v>
      </c>
      <c r="CW20" s="55"/>
      <c r="CX20" s="56"/>
      <c r="CY20" s="56"/>
      <c r="CZ20" s="59">
        <f>((CY20*5*IF(CY19=1,1.5,1)+CX20*3*IF(CX19=1,1.5,1)+CW20*IF(CW19=1,1.25,1))+IF(CX20=1,IF(CY20=1,6,0)))*(1/('HLM 2'!$P$2-$A20))</f>
        <v>0</v>
      </c>
      <c r="DA20" s="55"/>
      <c r="DB20" s="56"/>
      <c r="DC20" s="56"/>
      <c r="DD20" s="59">
        <f>((DC20*5*IF(DC19=1,1.5,1)+DB20*3*IF(DB19=1,1.5,1)+DA20*IF(DA19=1,1.25,1))+IF(DB20=1,IF(DC20=1,6,0)))*(1/('HLM 2'!$P$2-$A20))</f>
        <v>0</v>
      </c>
      <c r="DE20" s="55"/>
      <c r="DF20" s="56"/>
      <c r="DG20" s="56"/>
      <c r="DH20" s="59">
        <f>((DG20*5*IF(DG19=1,1.5,1)+DF20*3*IF(DF19=1,1.5,1)+DE20*IF(DE19=1,1.25,1))+IF(DF20=1,IF(DG20=1,6,0)))*(1/('HLM 2'!$P$2-$A20))</f>
        <v>0</v>
      </c>
      <c r="DI20" s="55"/>
      <c r="DJ20" s="56"/>
      <c r="DK20" s="56"/>
      <c r="DL20" s="36">
        <f>((DK20*5*if(DK19=1,1.5,1)+DJ20*3*if(DJ19=1,1.5,1)+DI20*if(DI19=1,1.25,1))+if(DJ20=1,if(DK20=1,6,0)))*(1/('HLM 2'!$P$2-$A20))</f>
        <v>0</v>
      </c>
    </row>
    <row r="21">
      <c r="A21" s="1">
        <v>19.0</v>
      </c>
      <c r="B21" s="1"/>
      <c r="C21" s="1"/>
      <c r="D21" s="1"/>
      <c r="E21" s="36"/>
      <c r="F21" s="36"/>
      <c r="G21" s="1">
        <v>1.0</v>
      </c>
      <c r="H21" s="1"/>
      <c r="I21" s="1"/>
      <c r="J21" s="36"/>
      <c r="K21" s="36">
        <f>((G21*12*if(G20=1,2,1)*if(H20=1,1.5,1)*if(I20=1,1.25,1)+H21*8*if(H20=1,1.5,1)*if(G20=1,1.5,1)*if(I20=1,1.15,1)+I21*5*if(G20=1,1.25,1)*if(H20=1,1.15,1))*if(I20=1,1.05,1)+J21)*(1/('Athlenet historique'!$T$30-$A21))</f>
        <v>12</v>
      </c>
      <c r="L21" s="1"/>
      <c r="M21" s="1">
        <v>1.0</v>
      </c>
      <c r="N21" s="1"/>
      <c r="O21" s="36"/>
      <c r="P21" s="36">
        <f>((L21*12*if(L20=1,2,1)*if(M20=1,1.5,1)*if(N20=1,1.25,1)+M21*8*if(M20=1,1.5,1)*if(L20=1,1.5,1)*if(N20=1,1.15,1)+N21*5*if(L20=1,1.25,1)*if(M20=1,1.15,1))*if(N20=1,1.05,1)+O21)*(1/('Athlenet historique'!$T$30-$A21))</f>
        <v>4</v>
      </c>
      <c r="Q21" s="1"/>
      <c r="R21" s="1"/>
      <c r="S21" s="1"/>
      <c r="T21" s="36"/>
      <c r="U21" s="36"/>
      <c r="V21" s="1"/>
      <c r="W21" s="1"/>
      <c r="X21" s="1"/>
      <c r="Y21" s="36"/>
      <c r="Z21" s="36"/>
      <c r="AA21" s="1"/>
      <c r="AB21" s="1"/>
      <c r="AC21" s="1"/>
      <c r="AD21" s="36"/>
      <c r="AE21" s="36"/>
      <c r="AF21" s="55"/>
      <c r="AG21" s="56"/>
      <c r="AH21" s="56"/>
      <c r="AI21" s="63"/>
      <c r="AJ21" s="36"/>
      <c r="AK21" s="55"/>
      <c r="AL21" s="56"/>
      <c r="AM21" s="56"/>
      <c r="AN21" s="63"/>
      <c r="AO21" s="36"/>
      <c r="AP21" s="55"/>
      <c r="AQ21" s="56"/>
      <c r="AR21" s="56"/>
      <c r="AS21" s="63"/>
      <c r="AT21" s="36"/>
      <c r="AU21" s="55"/>
      <c r="AV21" s="56"/>
      <c r="AW21" s="56"/>
      <c r="AX21" s="65">
        <v>1.0</v>
      </c>
      <c r="AY21" s="36">
        <f>((AU21*12*if(AU20=1,2,1)*if(AV20=1,1.5,1)*if(AW20=1,1.25,1)+AV21*8*if(AV20=1,1.5,1)*if(AU20=1,1.5,1)*if(AW20=1,1.15,1)+AW21*5*if(AU20=1,1.25,1)*if(AV20=1,1.15,1))*if(AW20=1,1.05,1)+AX21)*(1/('Athlenet historique'!$T$30-$A21))</f>
        <v>0.5</v>
      </c>
      <c r="AZ21" s="58"/>
      <c r="BA21" s="56"/>
      <c r="BB21" s="56"/>
      <c r="BC21" s="63"/>
      <c r="BD21" s="36"/>
      <c r="BE21" s="55"/>
      <c r="BF21" s="56"/>
      <c r="BG21" s="56"/>
      <c r="BH21" s="36"/>
      <c r="BI21" s="55"/>
      <c r="BJ21" s="55"/>
      <c r="BK21" s="56"/>
      <c r="BL21" s="56"/>
      <c r="BM21" s="36"/>
      <c r="BN21" s="55"/>
      <c r="BO21" s="55"/>
      <c r="BP21" s="56"/>
      <c r="BQ21" s="56"/>
      <c r="BR21" s="36"/>
      <c r="BS21" s="55"/>
      <c r="BT21" s="55"/>
      <c r="BU21" s="56"/>
      <c r="BV21" s="56"/>
      <c r="BW21" s="53">
        <v>3.0</v>
      </c>
      <c r="BX21" s="36">
        <f>((BT21*12*if(BT20=1,2,1)*if(BU20=1,1.5,1)*if(BV20=1,1.25,1)+BU21*8*if(BU20=1,1.5,1)*if(BT20=1,1.5,1)*if(BV20=1,1.15,1)+BV21*5*if(BT20=1,1.25,1)*if(BU20=1,1.15,1))*if(BV20=1,1.05,1)+BW21)*(1/('Athlenet historique'!$T$30-$A21))</f>
        <v>1.5</v>
      </c>
      <c r="BY21" s="55"/>
      <c r="BZ21" s="56"/>
      <c r="CA21" s="61">
        <v>1.0</v>
      </c>
      <c r="CB21" s="36"/>
      <c r="CC21" s="36">
        <f>((BY21*12*if(BY20=1,2,1)*if(BZ20=1,1.5,1)*if(CA20=1,1.25,1)+BZ21*8*if(BZ20=1,1.5,1)*if(BY20=1,1.5,1)*if(CA20=1,1.15,1)+CA21*5*if(BY20=1,1.25,1)*if(BZ20=1,1.15,1))*if(CA20=1,1.05,1)+CB21)*(1/('Athlenet historique'!$T$30-$A21))</f>
        <v>2.875</v>
      </c>
      <c r="CD21" s="55"/>
      <c r="CE21" s="56"/>
      <c r="CF21" s="56"/>
      <c r="CG21" s="36"/>
      <c r="CH21" s="55"/>
      <c r="CI21" s="55"/>
      <c r="CJ21" s="56"/>
      <c r="CK21" s="56"/>
      <c r="CL21" s="53">
        <v>2.0</v>
      </c>
      <c r="CM21" s="36">
        <f>((CI21*12*if(CI20=1,2,1)*if(CJ20=1,1.5,1)*if(CK20=1,1.25,1)+CJ21*8*if(CJ20=1,1.5,1)*if(CI20=1,1.5,1)*if(CK20=1,1.15,1)+CK21*5*if(CI20=1,1.25,1)*if(CJ20=1,1.15,1))*if(CK20=1,1.05,1)+CL21)*(1/('Athlenet historique'!$T$30-$A21))</f>
        <v>1</v>
      </c>
      <c r="CN21" s="58"/>
      <c r="CO21" s="61"/>
      <c r="CP21" s="56"/>
      <c r="CQ21" s="38"/>
      <c r="CR21" s="36"/>
      <c r="CS21" s="55"/>
      <c r="CT21" s="61">
        <v>1.0</v>
      </c>
      <c r="CU21" s="56"/>
      <c r="CV21" s="59">
        <f>((CU21*5*IF(CU20=1,1.5,1)+CT21*3*IF(CT20=1,1.5,1)+CS21*IF(CS20=1,1.25,1))+IF(CT21=1,IF(CU21=1,6,0)))*(1/('HLM 2'!$P$2-$A21))</f>
        <v>0.001488095238</v>
      </c>
      <c r="CW21" s="55"/>
      <c r="CX21" s="56"/>
      <c r="CY21" s="56"/>
      <c r="CZ21" s="59">
        <f>((CY21*5*IF(CY20=1,1.5,1)+CX21*3*IF(CX20=1,1.5,1)+CW21*IF(CW20=1,1.25,1))+IF(CX21=1,IF(CY21=1,6,0)))*(1/('HLM 2'!$P$2-$A21))</f>
        <v>0</v>
      </c>
      <c r="DA21" s="55"/>
      <c r="DB21" s="56"/>
      <c r="DC21" s="56"/>
      <c r="DD21" s="59">
        <f>((DC21*5*IF(DC20=1,1.5,1)+DB21*3*IF(DB20=1,1.5,1)+DA21*IF(DA20=1,1.25,1))+IF(DB21=1,IF(DC21=1,6,0)))*(1/('HLM 2'!$P$2-$A21))</f>
        <v>0</v>
      </c>
      <c r="DE21" s="55"/>
      <c r="DF21" s="56"/>
      <c r="DG21" s="56"/>
      <c r="DH21" s="59">
        <f>((DG21*5*IF(DG20=1,1.5,1)+DF21*3*IF(DF20=1,1.5,1)+DE21*IF(DE20=1,1.25,1))+IF(DF21=1,IF(DG21=1,6,0)))*(1/('HLM 2'!$P$2-$A21))</f>
        <v>0</v>
      </c>
      <c r="DI21" s="55"/>
      <c r="DJ21" s="56"/>
      <c r="DK21" s="56"/>
      <c r="DL21" s="36">
        <f>((DK21*5*if(DK20=1,1.5,1)+DJ21*3*if(DJ20=1,1.5,1)+DI21*if(DI20=1,1.25,1))+if(DJ21=1,if(DK21=1,6,0)))*(1/('HLM 2'!$P$2-$A21))</f>
        <v>0</v>
      </c>
    </row>
    <row r="22">
      <c r="A22" s="1">
        <v>20.0</v>
      </c>
      <c r="B22" s="1"/>
      <c r="C22" s="1"/>
      <c r="D22" s="1"/>
      <c r="E22" s="36"/>
      <c r="F22" s="36"/>
      <c r="G22" s="1">
        <v>1.0</v>
      </c>
      <c r="H22" s="1"/>
      <c r="I22" s="1"/>
      <c r="J22" s="36"/>
      <c r="K22" s="36">
        <f>((G22*12*if(G21=1,2,1)*if(H21=1,1.5,1)*if(I21=1,1.25,1)+H22*8*if(H21=1,1.5,1)*if(G21=1,1.5,1)*if(I21=1,1.15,1)+I22*5*if(G21=1,1.25,1)*if(H21=1,1.15,1))*if(I21=1,1.05,1)+J22)*(1/('Athlenet historique'!$T$30-$A22))</f>
        <v>24</v>
      </c>
      <c r="L22" s="1"/>
      <c r="M22" s="1">
        <v>1.0</v>
      </c>
      <c r="N22" s="1"/>
      <c r="O22" s="36"/>
      <c r="P22" s="36">
        <f>((L22*12*if(L21=1,2,1)*if(M21=1,1.5,1)*if(N21=1,1.25,1)+M22*8*if(M21=1,1.5,1)*if(L21=1,1.5,1)*if(N21=1,1.15,1)+N22*5*if(L21=1,1.25,1)*if(M21=1,1.15,1))*if(N21=1,1.05,1)+O22)*(1/('Athlenet historique'!$T$30-$A22))</f>
        <v>12</v>
      </c>
      <c r="Q22" s="1"/>
      <c r="R22" s="1"/>
      <c r="S22" s="1"/>
      <c r="T22" s="36"/>
      <c r="U22" s="36"/>
      <c r="V22" s="1"/>
      <c r="W22" s="1"/>
      <c r="X22" s="1"/>
      <c r="Y22" s="36"/>
      <c r="Z22" s="36"/>
      <c r="AA22" s="1"/>
      <c r="AB22" s="1"/>
      <c r="AC22" s="1"/>
      <c r="AD22" s="36"/>
      <c r="AE22" s="36"/>
      <c r="AF22" s="55"/>
      <c r="AG22" s="56"/>
      <c r="AH22" s="56"/>
      <c r="AI22" s="63"/>
      <c r="AJ22" s="36"/>
      <c r="AK22" s="55"/>
      <c r="AL22" s="56"/>
      <c r="AM22" s="56"/>
      <c r="AN22" s="63"/>
      <c r="AO22" s="36"/>
      <c r="AP22" s="55"/>
      <c r="AQ22" s="56"/>
      <c r="AR22" s="56"/>
      <c r="AS22" s="63"/>
      <c r="AT22" s="36"/>
      <c r="AU22" s="55"/>
      <c r="AV22" s="56"/>
      <c r="AW22" s="56"/>
      <c r="AX22" s="65">
        <v>2.0</v>
      </c>
      <c r="AY22" s="36">
        <f>((AU22*12*if(AU21=1,2,1)*if(AV21=1,1.5,1)*if(AW21=1,1.25,1)+AV22*8*if(AV21=1,1.5,1)*if(AU21=1,1.5,1)*if(AW21=1,1.15,1)+AW22*5*if(AU21=1,1.25,1)*if(AV21=1,1.15,1))*if(AW21=1,1.05,1)+AX22)*(1/('Athlenet historique'!$T$30-$A22))</f>
        <v>2</v>
      </c>
      <c r="AZ22" s="55"/>
      <c r="BA22" s="56"/>
      <c r="BB22" s="56"/>
      <c r="BC22" s="63"/>
      <c r="BD22" s="36"/>
      <c r="BE22" s="55"/>
      <c r="BF22" s="56"/>
      <c r="BG22" s="56"/>
      <c r="BH22" s="36"/>
      <c r="BI22" s="55"/>
      <c r="BJ22" s="55"/>
      <c r="BK22" s="56"/>
      <c r="BL22" s="56"/>
      <c r="BM22" s="36"/>
      <c r="BN22" s="55"/>
      <c r="BO22" s="55"/>
      <c r="BP22" s="56"/>
      <c r="BQ22" s="56"/>
      <c r="BR22" s="36"/>
      <c r="BS22" s="55"/>
      <c r="BT22" s="55"/>
      <c r="BU22" s="56"/>
      <c r="BV22" s="61">
        <v>1.0</v>
      </c>
      <c r="BW22" s="53"/>
      <c r="BX22" s="36">
        <f>((BT22*12*if(BT21=1,2,1)*if(BU21=1,1.5,1)*if(BV21=1,1.25,1)+BU22*8*if(BU21=1,1.5,1)*if(BT21=1,1.5,1)*if(BV21=1,1.15,1)+BV22*5*if(BT21=1,1.25,1)*if(BU21=1,1.15,1))*if(BV21=1,1.05,1)+BW22)*(1/('Athlenet historique'!$T$30-$A22))</f>
        <v>5</v>
      </c>
      <c r="BY22" s="55"/>
      <c r="BZ22" s="56"/>
      <c r="CA22" s="56"/>
      <c r="CB22" s="38">
        <v>3.0</v>
      </c>
      <c r="CC22" s="36">
        <f>((BY22*12*if(BY21=1,2,1)*if(BZ21=1,1.5,1)*if(CA21=1,1.25,1)+BZ22*8*if(BZ21=1,1.5,1)*if(BY21=1,1.5,1)*if(CA21=1,1.15,1)+CA22*5*if(BY21=1,1.25,1)*if(BZ21=1,1.15,1))*if(CA21=1,1.05,1)+CB22)*(1/('Athlenet historique'!$T$30-$A22))</f>
        <v>3</v>
      </c>
      <c r="CD22" s="55"/>
      <c r="CE22" s="56"/>
      <c r="CF22" s="56"/>
      <c r="CG22" s="36"/>
      <c r="CH22" s="55"/>
      <c r="CI22" s="55"/>
      <c r="CJ22" s="56"/>
      <c r="CK22" s="56"/>
      <c r="CL22" s="53">
        <v>1.0</v>
      </c>
      <c r="CM22" s="36">
        <f>((CI22*12*if(CI21=1,2,1)*if(CJ21=1,1.5,1)*if(CK21=1,1.25,1)+CJ22*8*if(CJ21=1,1.5,1)*if(CI21=1,1.5,1)*if(CK21=1,1.15,1)+CK22*5*if(CI21=1,1.25,1)*if(CJ21=1,1.15,1))*if(CK21=1,1.05,1)+CL22)*(1/('Athlenet historique'!$T$30-$A22))</f>
        <v>1</v>
      </c>
      <c r="CN22" s="58"/>
      <c r="CO22" s="61"/>
      <c r="CP22" s="56"/>
      <c r="CQ22" s="38"/>
      <c r="CR22" s="36"/>
      <c r="CS22" s="58">
        <v>1.0</v>
      </c>
      <c r="CT22" s="56"/>
      <c r="CU22" s="56"/>
      <c r="CV22" s="36">
        <f>((CU22*5*if(CU21=1,1.5,1)+CT22*3*if(CT21=1,1.5,1)+CS22*if(CS21=1,1.25,1))+if(CT22=1,if(CU22=1,6,0)))*(1/('HLM 2'!$P$2-$A22))</f>
        <v>0.0004962779156</v>
      </c>
      <c r="CW22" s="58">
        <v>1.0</v>
      </c>
      <c r="CX22" s="56"/>
      <c r="CY22" s="61">
        <v>1.0</v>
      </c>
      <c r="CZ22" s="36">
        <f>((CY22*5*if(CY21=1,1.5,1)+CX22*3*if(CX21=1,1.5,1)+CW22*if(CW21=1,1.25,1))+if(CX22=1,if(CY22=1,6,0)))*(1/('HLM 2'!$P$2-$A22))</f>
        <v>0.002977667494</v>
      </c>
      <c r="DA22" s="58"/>
      <c r="DB22" s="56"/>
      <c r="DC22" s="61"/>
      <c r="DD22" s="36">
        <f>((DC22*5*if(DC21=1,1.5,1)+DB22*3*if(DB21=1,1.5,1)+DA22*if(DA21=1,1.25,1))+if(DB22=1,if(DC22=1,6,0)))*(1/('HLM 2'!$P$2-$A22))</f>
        <v>0</v>
      </c>
      <c r="DE22" s="58"/>
      <c r="DF22" s="56"/>
      <c r="DG22" s="61"/>
      <c r="DH22" s="36">
        <f>((DG22*5*if(DG21=1,1.5,1)+DF22*3*if(DF21=1,1.5,1)+DE22*if(DE21=1,1.25,1))+if(DF22=1,if(DG22=1,6,0)))*(1/('HLM 2'!$P$2-$A22))</f>
        <v>0</v>
      </c>
      <c r="DI22" s="55"/>
      <c r="DJ22" s="56"/>
      <c r="DK22" s="56"/>
      <c r="DL22" s="36">
        <f>((DK22*5*if(DK21=1,1.5,1)+DJ22*3*if(DJ21=1,1.5,1)+DI22*if(DI21=1,1.25,1))+if(DJ22=1,if(DK22=1,6,0)))*(1/('HLM 2'!$P$2-$A22))</f>
        <v>0</v>
      </c>
    </row>
    <row r="23">
      <c r="A23" s="1">
        <v>21.0</v>
      </c>
      <c r="B23" s="1"/>
      <c r="C23" s="1"/>
      <c r="D23" s="1"/>
      <c r="E23" s="36"/>
      <c r="F23" s="36"/>
      <c r="G23" s="1"/>
      <c r="H23" s="1"/>
      <c r="I23" s="1"/>
      <c r="J23" s="36"/>
      <c r="K23" s="36"/>
      <c r="L23" s="1"/>
      <c r="M23" s="1"/>
      <c r="N23" s="1"/>
      <c r="O23" s="36"/>
      <c r="P23" s="36"/>
      <c r="Q23" s="1"/>
      <c r="R23" s="1"/>
      <c r="S23" s="1"/>
      <c r="T23" s="36"/>
      <c r="U23" s="36"/>
      <c r="V23" s="1"/>
      <c r="W23" s="1"/>
      <c r="X23" s="1"/>
      <c r="Y23" s="36"/>
      <c r="Z23" s="36"/>
      <c r="AA23" s="1"/>
      <c r="AB23" s="1"/>
      <c r="AC23" s="1"/>
      <c r="AD23" s="36"/>
      <c r="AE23" s="36"/>
      <c r="AF23" s="55"/>
      <c r="AG23" s="56"/>
      <c r="AH23" s="56"/>
      <c r="AI23" s="59"/>
      <c r="AJ23" s="59"/>
      <c r="AK23" s="55"/>
      <c r="AL23" s="56"/>
      <c r="AM23" s="56"/>
      <c r="AN23" s="59"/>
      <c r="AO23" s="59"/>
      <c r="AP23" s="55"/>
      <c r="AQ23" s="56"/>
      <c r="AR23" s="56"/>
      <c r="AS23" s="59"/>
      <c r="AT23" s="59"/>
      <c r="AU23" s="55"/>
      <c r="AV23" s="56"/>
      <c r="AW23" s="56"/>
      <c r="AX23" s="59"/>
      <c r="AY23" s="59"/>
      <c r="AZ23" s="55"/>
      <c r="BA23" s="56"/>
      <c r="BB23" s="56"/>
      <c r="BC23" s="59"/>
      <c r="BD23" s="59"/>
      <c r="BE23" s="55"/>
      <c r="BF23" s="56"/>
      <c r="BG23" s="56"/>
      <c r="BH23" s="59"/>
      <c r="BI23" s="55"/>
      <c r="BJ23" s="55"/>
      <c r="BK23" s="56"/>
      <c r="BL23" s="56"/>
      <c r="BM23" s="59"/>
      <c r="BN23" s="55"/>
      <c r="BO23" s="55"/>
      <c r="BP23" s="56"/>
      <c r="BQ23" s="56"/>
      <c r="BR23" s="59"/>
      <c r="BS23" s="55"/>
      <c r="BT23" s="55"/>
      <c r="BU23" s="56"/>
      <c r="BV23" s="56"/>
      <c r="BW23" s="59"/>
      <c r="BX23" s="55"/>
      <c r="BY23" s="55"/>
      <c r="BZ23" s="56"/>
      <c r="CA23" s="56"/>
      <c r="CB23" s="59"/>
      <c r="CC23" s="55"/>
      <c r="CD23" s="55"/>
      <c r="CE23" s="56"/>
      <c r="CF23" s="56"/>
      <c r="CG23" s="59"/>
      <c r="CH23" s="55"/>
      <c r="CI23" s="55"/>
      <c r="CJ23" s="56"/>
      <c r="CK23" s="56"/>
      <c r="CL23" s="59"/>
      <c r="CM23" s="55"/>
      <c r="CN23" s="58"/>
      <c r="CO23" s="61"/>
      <c r="CP23" s="56"/>
      <c r="CQ23" s="38"/>
      <c r="CR23" s="36"/>
      <c r="CS23" s="55"/>
      <c r="CT23" s="56"/>
      <c r="CU23" s="56"/>
      <c r="CV23" s="59"/>
      <c r="CW23" s="58">
        <v>1.0</v>
      </c>
      <c r="CX23" s="56"/>
      <c r="CY23" s="61">
        <v>1.0</v>
      </c>
      <c r="CZ23" s="36">
        <f>((CY23*5*if(CY22=1,1.5,1)+CX23*3*if(CX22=1,1.5,1)+CW23*if(CW22=1,1.25,1))+if(CX23=1,if(CY23=1,6,0)))*(1/('HLM 2'!$P$2-$A23))</f>
        <v>0.004344587885</v>
      </c>
      <c r="DA23" s="58"/>
      <c r="DB23" s="56"/>
      <c r="DC23" s="61"/>
      <c r="DD23" s="36">
        <f>((DC23*5*if(DC22=1,1.5,1)+DB23*3*if(DB22=1,1.5,1)+DA23*if(DA22=1,1.25,1))+if(DB23=1,if(DC23=1,6,0)))*(1/('HLM 2'!$P$2-$A23))</f>
        <v>0</v>
      </c>
      <c r="DE23" s="58"/>
      <c r="DF23" s="56"/>
      <c r="DG23" s="61"/>
      <c r="DH23" s="36">
        <f>((DG23*5*if(DG22=1,1.5,1)+DF23*3*if(DF22=1,1.5,1)+DE23*if(DE22=1,1.25,1))+if(DF23=1,if(DG23=1,6,0)))*(1/('HLM 2'!$P$2-$A23))</f>
        <v>0</v>
      </c>
      <c r="DI23" s="55"/>
      <c r="DJ23" s="56"/>
      <c r="DK23" s="56"/>
      <c r="DL23" s="59"/>
    </row>
    <row r="24">
      <c r="A24" s="1">
        <v>22.0</v>
      </c>
      <c r="B24" s="1"/>
      <c r="C24" s="1"/>
      <c r="D24" s="1"/>
      <c r="E24" s="36"/>
      <c r="F24" s="36"/>
      <c r="G24" s="1"/>
      <c r="H24" s="1"/>
      <c r="I24" s="1"/>
      <c r="J24" s="36"/>
      <c r="K24" s="36"/>
      <c r="L24" s="1"/>
      <c r="M24" s="1"/>
      <c r="N24" s="1"/>
      <c r="O24" s="36"/>
      <c r="P24" s="36"/>
      <c r="Q24" s="1"/>
      <c r="R24" s="1"/>
      <c r="S24" s="1"/>
      <c r="T24" s="36"/>
      <c r="U24" s="36"/>
      <c r="V24" s="1"/>
      <c r="W24" s="1"/>
      <c r="X24" s="1"/>
      <c r="Y24" s="36"/>
      <c r="Z24" s="36"/>
      <c r="AA24" s="1"/>
      <c r="AB24" s="1"/>
      <c r="AC24" s="1"/>
      <c r="AD24" s="36"/>
      <c r="AE24" s="36"/>
      <c r="AF24" s="55"/>
      <c r="AG24" s="56"/>
      <c r="AH24" s="56"/>
      <c r="AI24" s="59"/>
      <c r="AJ24" s="59"/>
      <c r="AK24" s="55"/>
      <c r="AL24" s="56"/>
      <c r="AM24" s="56"/>
      <c r="AN24" s="59"/>
      <c r="AO24" s="59"/>
      <c r="AP24" s="55"/>
      <c r="AQ24" s="56"/>
      <c r="AR24" s="56"/>
      <c r="AS24" s="59"/>
      <c r="AT24" s="59"/>
      <c r="AU24" s="55"/>
      <c r="AV24" s="56"/>
      <c r="AW24" s="56"/>
      <c r="AX24" s="59"/>
      <c r="AY24" s="59"/>
      <c r="AZ24" s="55"/>
      <c r="BA24" s="56"/>
      <c r="BB24" s="56"/>
      <c r="BC24" s="59"/>
      <c r="BD24" s="59"/>
      <c r="BE24" s="55"/>
      <c r="BF24" s="56"/>
      <c r="BG24" s="56"/>
      <c r="BH24" s="59"/>
      <c r="BI24" s="55"/>
      <c r="BJ24" s="55"/>
      <c r="BK24" s="56"/>
      <c r="BL24" s="56"/>
      <c r="BM24" s="59"/>
      <c r="BN24" s="55"/>
      <c r="BO24" s="55"/>
      <c r="BP24" s="56"/>
      <c r="BQ24" s="56"/>
      <c r="BR24" s="59"/>
      <c r="BS24" s="55"/>
      <c r="BT24" s="55"/>
      <c r="BU24" s="56"/>
      <c r="BV24" s="56"/>
      <c r="BW24" s="59"/>
      <c r="BX24" s="55"/>
      <c r="BY24" s="55"/>
      <c r="BZ24" s="56"/>
      <c r="CA24" s="56"/>
      <c r="CB24" s="59"/>
      <c r="CC24" s="55"/>
      <c r="CD24" s="55"/>
      <c r="CE24" s="56"/>
      <c r="CF24" s="56"/>
      <c r="CG24" s="59"/>
      <c r="CH24" s="55"/>
      <c r="CI24" s="55"/>
      <c r="CJ24" s="56"/>
      <c r="CK24" s="56"/>
      <c r="CL24" s="59"/>
      <c r="CM24" s="55"/>
      <c r="CN24" s="58"/>
      <c r="CO24" s="61"/>
      <c r="CP24" s="56"/>
      <c r="CQ24" s="38"/>
      <c r="CR24" s="36"/>
      <c r="CS24" s="55"/>
      <c r="CT24" s="56"/>
      <c r="CU24" s="56"/>
      <c r="CV24" s="59"/>
      <c r="CW24" s="55"/>
      <c r="CX24" s="56"/>
      <c r="CY24" s="56"/>
      <c r="CZ24" s="59"/>
      <c r="DA24" s="55"/>
      <c r="DB24" s="56"/>
      <c r="DC24" s="56"/>
      <c r="DD24" s="36">
        <f>((DC24*5*if(DC23=1,1.5,1)+DB24*3*if(DB23=1,1.5,1)+DA24*if(DA23=1,1.25,1))+if(DB24=1,if(DC24=1,6,0)))*(1/('HLM 2'!$P$2-$A24))</f>
        <v>0</v>
      </c>
      <c r="DE24" s="55"/>
      <c r="DF24" s="56"/>
      <c r="DG24" s="56"/>
      <c r="DH24" s="36">
        <f>((DG24*5*if(DG23=1,1.5,1)+DF24*3*if(DF23=1,1.5,1)+DE24*if(DE23=1,1.25,1))+if(DF24=1,if(DG24=1,6,0)))*(1/('HLM 2'!$P$2-$A24))</f>
        <v>0</v>
      </c>
      <c r="DI24" s="55"/>
      <c r="DJ24" s="56"/>
      <c r="DK24" s="56"/>
      <c r="DL24" s="59"/>
    </row>
    <row r="25">
      <c r="A25" s="1">
        <v>23.0</v>
      </c>
      <c r="B25" s="1"/>
      <c r="C25" s="1"/>
      <c r="D25" s="1"/>
      <c r="E25" s="36"/>
      <c r="F25" s="36"/>
      <c r="G25" s="1"/>
      <c r="H25" s="1"/>
      <c r="I25" s="1"/>
      <c r="J25" s="36"/>
      <c r="K25" s="36"/>
      <c r="L25" s="1"/>
      <c r="M25" s="1"/>
      <c r="N25" s="1"/>
      <c r="O25" s="36"/>
      <c r="P25" s="36"/>
      <c r="Q25" s="1"/>
      <c r="R25" s="1"/>
      <c r="S25" s="1"/>
      <c r="T25" s="36"/>
      <c r="U25" s="36"/>
      <c r="V25" s="1"/>
      <c r="W25" s="1"/>
      <c r="X25" s="1"/>
      <c r="Y25" s="36"/>
      <c r="Z25" s="36"/>
      <c r="AA25" s="1"/>
      <c r="AB25" s="1"/>
      <c r="AC25" s="1"/>
      <c r="AD25" s="36"/>
      <c r="AE25" s="36"/>
      <c r="AF25" s="55"/>
      <c r="AG25" s="56"/>
      <c r="AH25" s="56"/>
      <c r="AI25" s="59"/>
      <c r="AJ25" s="59"/>
      <c r="AK25" s="55"/>
      <c r="AL25" s="56"/>
      <c r="AM25" s="56"/>
      <c r="AN25" s="59"/>
      <c r="AO25" s="59"/>
      <c r="AP25" s="55"/>
      <c r="AQ25" s="56"/>
      <c r="AR25" s="56"/>
      <c r="AS25" s="59"/>
      <c r="AT25" s="59"/>
      <c r="AU25" s="55"/>
      <c r="AV25" s="56"/>
      <c r="AW25" s="56"/>
      <c r="AX25" s="59"/>
      <c r="AY25" s="59"/>
      <c r="AZ25" s="55"/>
      <c r="BA25" s="56"/>
      <c r="BB25" s="56"/>
      <c r="BC25" s="59"/>
      <c r="BD25" s="59"/>
      <c r="BE25" s="55"/>
      <c r="BF25" s="56"/>
      <c r="BG25" s="56"/>
      <c r="BH25" s="59"/>
      <c r="BI25" s="55"/>
      <c r="BJ25" s="55"/>
      <c r="BK25" s="56"/>
      <c r="BL25" s="56"/>
      <c r="BM25" s="59"/>
      <c r="BN25" s="55"/>
      <c r="BO25" s="55"/>
      <c r="BP25" s="56"/>
      <c r="BQ25" s="56"/>
      <c r="BR25" s="59"/>
      <c r="BS25" s="55"/>
      <c r="BT25" s="55"/>
      <c r="BU25" s="56"/>
      <c r="BV25" s="56"/>
      <c r="BW25" s="59"/>
      <c r="BX25" s="55"/>
      <c r="BY25" s="55"/>
      <c r="BZ25" s="56"/>
      <c r="CA25" s="56"/>
      <c r="CB25" s="59"/>
      <c r="CC25" s="55"/>
      <c r="CD25" s="55"/>
      <c r="CE25" s="56"/>
      <c r="CF25" s="56"/>
      <c r="CG25" s="59"/>
      <c r="CH25" s="55"/>
      <c r="CI25" s="55"/>
      <c r="CJ25" s="56"/>
      <c r="CK25" s="56"/>
      <c r="CL25" s="59"/>
      <c r="CM25" s="55"/>
      <c r="CN25" s="58"/>
      <c r="CO25" s="61"/>
      <c r="CP25" s="56"/>
      <c r="CQ25" s="38"/>
      <c r="CR25" s="36"/>
      <c r="CS25" s="55"/>
      <c r="CT25" s="56"/>
      <c r="CU25" s="56"/>
      <c r="CV25" s="59"/>
      <c r="CW25" s="55"/>
      <c r="CX25" s="56"/>
      <c r="CY25" s="56"/>
      <c r="CZ25" s="59"/>
      <c r="DA25" s="55"/>
      <c r="DB25" s="56"/>
      <c r="DC25" s="56"/>
      <c r="DD25" s="36">
        <f>((DC25*5*if(DC24=1,1.5,1)+DB25*3*if(DB24=1,1.5,1)+DA25*if(DA24=1,1.25,1))+if(DB25=1,if(DC25=1,6,0)))*(1/('HLM 2'!$P$2-$A25))</f>
        <v>0</v>
      </c>
      <c r="DE25" s="55"/>
      <c r="DF25" s="56"/>
      <c r="DG25" s="56"/>
      <c r="DH25" s="36">
        <f>((DG25*5*if(DG24=1,1.5,1)+DF25*3*if(DF24=1,1.5,1)+DE25*if(DE24=1,1.25,1))+if(DF25=1,if(DG25=1,6,0)))*(1/('HLM 2'!$P$2-$A25))</f>
        <v>0</v>
      </c>
      <c r="DI25" s="55"/>
      <c r="DJ25" s="56"/>
      <c r="DK25" s="56"/>
      <c r="DL25" s="59"/>
    </row>
    <row r="26">
      <c r="A26" s="1">
        <v>24.0</v>
      </c>
      <c r="B26" s="1"/>
      <c r="C26" s="1"/>
      <c r="D26" s="1"/>
      <c r="E26" s="36"/>
      <c r="F26" s="36"/>
      <c r="G26" s="1"/>
      <c r="H26" s="1"/>
      <c r="I26" s="1"/>
      <c r="J26" s="36"/>
      <c r="K26" s="36"/>
      <c r="L26" s="1"/>
      <c r="M26" s="1"/>
      <c r="N26" s="1"/>
      <c r="O26" s="36"/>
      <c r="P26" s="36"/>
      <c r="Q26" s="1"/>
      <c r="R26" s="1"/>
      <c r="S26" s="1"/>
      <c r="T26" s="36"/>
      <c r="U26" s="36"/>
      <c r="V26" s="1"/>
      <c r="W26" s="1"/>
      <c r="X26" s="1"/>
      <c r="Y26" s="36"/>
      <c r="Z26" s="36"/>
      <c r="AA26" s="1"/>
      <c r="AB26" s="1"/>
      <c r="AC26" s="1"/>
      <c r="AD26" s="36"/>
      <c r="AE26" s="36"/>
      <c r="AF26" s="55"/>
      <c r="AG26" s="56"/>
      <c r="AH26" s="56"/>
      <c r="AI26" s="59"/>
      <c r="AJ26" s="59"/>
      <c r="AK26" s="55"/>
      <c r="AL26" s="56"/>
      <c r="AM26" s="56"/>
      <c r="AN26" s="59"/>
      <c r="AO26" s="59"/>
      <c r="AP26" s="55"/>
      <c r="AQ26" s="56"/>
      <c r="AR26" s="56"/>
      <c r="AS26" s="59"/>
      <c r="AT26" s="59"/>
      <c r="AU26" s="55"/>
      <c r="AV26" s="56"/>
      <c r="AW26" s="56"/>
      <c r="AX26" s="59"/>
      <c r="AY26" s="59"/>
      <c r="AZ26" s="55"/>
      <c r="BA26" s="56"/>
      <c r="BB26" s="56"/>
      <c r="BC26" s="59"/>
      <c r="BD26" s="59"/>
      <c r="BE26" s="55"/>
      <c r="BF26" s="56"/>
      <c r="BG26" s="56"/>
      <c r="BH26" s="59"/>
      <c r="BI26" s="55"/>
      <c r="BJ26" s="55"/>
      <c r="BK26" s="56"/>
      <c r="BL26" s="56"/>
      <c r="BM26" s="59"/>
      <c r="BN26" s="55"/>
      <c r="BO26" s="55"/>
      <c r="BP26" s="56"/>
      <c r="BQ26" s="56"/>
      <c r="BR26" s="59"/>
      <c r="BS26" s="55"/>
      <c r="BT26" s="55"/>
      <c r="BU26" s="56"/>
      <c r="BV26" s="56"/>
      <c r="BW26" s="59"/>
      <c r="BX26" s="55"/>
      <c r="BY26" s="55"/>
      <c r="BZ26" s="56"/>
      <c r="CA26" s="56"/>
      <c r="CB26" s="59"/>
      <c r="CC26" s="55"/>
      <c r="CD26" s="55"/>
      <c r="CE26" s="56"/>
      <c r="CF26" s="56"/>
      <c r="CG26" s="59"/>
      <c r="CH26" s="55"/>
      <c r="CI26" s="55"/>
      <c r="CJ26" s="56"/>
      <c r="CK26" s="56"/>
      <c r="CL26" s="59"/>
      <c r="CM26" s="55"/>
      <c r="CN26" s="58"/>
      <c r="CO26" s="61"/>
      <c r="CP26" s="56"/>
      <c r="CQ26" s="38"/>
      <c r="CR26" s="36"/>
      <c r="CS26" s="55"/>
      <c r="CT26" s="56"/>
      <c r="CU26" s="56"/>
      <c r="CV26" s="59"/>
      <c r="CW26" s="55"/>
      <c r="CX26" s="56"/>
      <c r="CY26" s="56"/>
      <c r="CZ26" s="59"/>
      <c r="DA26" s="55"/>
      <c r="DB26" s="56"/>
      <c r="DC26" s="56"/>
      <c r="DD26" s="36">
        <f>((DC26*5*if(DC25=1,1.5,1)+DB26*3*if(DB25=1,1.5,1)+DA26*if(DA25=1,1.25,1))+if(DB26=1,if(DC26=1,6,0)))*(1/('HLM 2'!$P$2-$A26))</f>
        <v>0</v>
      </c>
      <c r="DE26" s="55"/>
      <c r="DF26" s="56"/>
      <c r="DG26" s="56"/>
      <c r="DH26" s="36">
        <f>((DG26*5*if(DG25=1,1.5,1)+DF26*3*if(DF25=1,1.5,1)+DE26*if(DE25=1,1.25,1))+if(DF26=1,if(DG26=1,6,0)))*(1/('HLM 2'!$P$2-$A26))</f>
        <v>0</v>
      </c>
      <c r="DI26" s="55"/>
      <c r="DJ26" s="56"/>
      <c r="DK26" s="56"/>
      <c r="DL26" s="59"/>
    </row>
    <row r="27">
      <c r="A27" s="1">
        <v>25.0</v>
      </c>
      <c r="B27" s="1"/>
      <c r="C27" s="1"/>
      <c r="D27" s="1"/>
      <c r="E27" s="36"/>
      <c r="F27" s="36"/>
      <c r="G27" s="1"/>
      <c r="H27" s="1"/>
      <c r="I27" s="1"/>
      <c r="J27" s="36"/>
      <c r="K27" s="36"/>
      <c r="L27" s="1"/>
      <c r="M27" s="1"/>
      <c r="N27" s="1"/>
      <c r="O27" s="36"/>
      <c r="P27" s="36"/>
      <c r="Q27" s="1"/>
      <c r="R27" s="1"/>
      <c r="S27" s="1"/>
      <c r="T27" s="36"/>
      <c r="U27" s="36"/>
      <c r="V27" s="1"/>
      <c r="W27" s="1"/>
      <c r="X27" s="1"/>
      <c r="Y27" s="36"/>
      <c r="Z27" s="36"/>
      <c r="AA27" s="1"/>
      <c r="AB27" s="1"/>
      <c r="AC27" s="1"/>
      <c r="AD27" s="36"/>
      <c r="AE27" s="36"/>
      <c r="AF27" s="55"/>
      <c r="AG27" s="56"/>
      <c r="AH27" s="56"/>
      <c r="AI27" s="59"/>
      <c r="AJ27" s="59"/>
      <c r="AK27" s="55"/>
      <c r="AL27" s="56"/>
      <c r="AM27" s="56"/>
      <c r="AN27" s="59"/>
      <c r="AO27" s="59"/>
      <c r="AP27" s="55"/>
      <c r="AQ27" s="56"/>
      <c r="AR27" s="56"/>
      <c r="AS27" s="59"/>
      <c r="AT27" s="59"/>
      <c r="AU27" s="55"/>
      <c r="AV27" s="56"/>
      <c r="AW27" s="56"/>
      <c r="AX27" s="59"/>
      <c r="AY27" s="59"/>
      <c r="AZ27" s="55"/>
      <c r="BA27" s="56"/>
      <c r="BB27" s="56"/>
      <c r="BC27" s="59"/>
      <c r="BD27" s="59"/>
      <c r="BE27" s="55"/>
      <c r="BF27" s="56"/>
      <c r="BG27" s="56"/>
      <c r="BH27" s="59"/>
      <c r="BI27" s="55"/>
      <c r="BJ27" s="55"/>
      <c r="BK27" s="56"/>
      <c r="BL27" s="56"/>
      <c r="BM27" s="59"/>
      <c r="BN27" s="55"/>
      <c r="BO27" s="55"/>
      <c r="BP27" s="56"/>
      <c r="BQ27" s="56"/>
      <c r="BR27" s="59"/>
      <c r="BS27" s="55"/>
      <c r="BT27" s="55"/>
      <c r="BU27" s="56"/>
      <c r="BV27" s="56"/>
      <c r="BW27" s="59"/>
      <c r="BX27" s="55"/>
      <c r="BY27" s="55"/>
      <c r="BZ27" s="56"/>
      <c r="CA27" s="56"/>
      <c r="CB27" s="59"/>
      <c r="CC27" s="55"/>
      <c r="CD27" s="55"/>
      <c r="CE27" s="56"/>
      <c r="CF27" s="56"/>
      <c r="CG27" s="59"/>
      <c r="CH27" s="55"/>
      <c r="CI27" s="55"/>
      <c r="CJ27" s="56"/>
      <c r="CK27" s="56"/>
      <c r="CL27" s="59"/>
      <c r="CM27" s="55"/>
      <c r="CN27" s="58"/>
      <c r="CO27" s="61"/>
      <c r="CP27" s="56"/>
      <c r="CQ27" s="38"/>
      <c r="CR27" s="36"/>
      <c r="CS27" s="55"/>
      <c r="CT27" s="56"/>
      <c r="CU27" s="56"/>
      <c r="CV27" s="59"/>
      <c r="CW27" s="55"/>
      <c r="CX27" s="56"/>
      <c r="CY27" s="56"/>
      <c r="CZ27" s="59"/>
      <c r="DA27" s="58">
        <v>1.0</v>
      </c>
      <c r="DB27" s="56"/>
      <c r="DC27" s="61">
        <v>1.0</v>
      </c>
      <c r="DD27" s="36">
        <f>((DC27*5*if(DC26=1,1.5,1)+DB27*3*if(DB26=1,1.5,1)+DA27*if(DA26=1,1.25,1))+if(DB27=1,if(DC27=1,6,0)))*(1/('HLM 2'!$P$2-$A27))</f>
        <v>0.002985074627</v>
      </c>
      <c r="DE27" s="58">
        <v>1.0</v>
      </c>
      <c r="DF27" s="56"/>
      <c r="DG27" s="56"/>
      <c r="DH27" s="36">
        <f>((DG27*5*if(DG26=1,1.5,1)+DF27*3*if(DF26=1,1.5,1)+DE27*if(DE26=1,1.25,1))+if(DF27=1,if(DG27=1,6,0)))*(1/('HLM 2'!$P$2-$A27))</f>
        <v>0.0004975124378</v>
      </c>
      <c r="DI27" s="55"/>
      <c r="DJ27" s="56"/>
      <c r="DK27" s="56"/>
      <c r="DL27" s="59"/>
    </row>
  </sheetData>
  <mergeCells count="25"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CW1:CZ1"/>
    <mergeCell ref="DA1:DD1"/>
    <mergeCell ref="DE1:DH1"/>
    <mergeCell ref="DI1:DL1"/>
    <mergeCell ref="BO1:BS1"/>
    <mergeCell ref="BT1:BX1"/>
    <mergeCell ref="BY1:CC1"/>
    <mergeCell ref="CD1:CH1"/>
    <mergeCell ref="CI1:CM1"/>
    <mergeCell ref="CN1:CR1"/>
    <mergeCell ref="CS1:CV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5"/>
    <col customWidth="1" min="3" max="3" width="6.13"/>
    <col customWidth="1" min="4" max="4" width="6.5"/>
    <col customWidth="1" min="5" max="5" width="12.38"/>
    <col customWidth="1" min="6" max="6" width="6.13"/>
    <col customWidth="1" min="7" max="7" width="6.5"/>
    <col customWidth="1" min="10" max="10" width="5.88"/>
    <col customWidth="1" min="11" max="11" width="5.5"/>
    <col customWidth="1" min="12" max="12" width="6.13"/>
    <col customWidth="1" min="13" max="13" width="6.5"/>
    <col customWidth="1" min="14" max="14" width="12.38"/>
    <col customWidth="1" min="15" max="15" width="6.13"/>
    <col customWidth="1" min="16" max="16" width="6.88"/>
    <col customWidth="1" min="17" max="18" width="9.75"/>
    <col customWidth="1" min="19" max="19" width="5.88"/>
    <col customWidth="1" min="20" max="20" width="5.5"/>
    <col customWidth="1" min="21" max="21" width="11.5"/>
    <col customWidth="1" min="22" max="22" width="6.5"/>
    <col customWidth="1" min="23" max="23" width="13.13"/>
    <col customWidth="1" min="24" max="25" width="6.88"/>
  </cols>
  <sheetData>
    <row r="1">
      <c r="B1" s="22" t="s">
        <v>137</v>
      </c>
      <c r="C1" s="23"/>
      <c r="D1" s="23"/>
      <c r="E1" s="23"/>
      <c r="F1" s="23"/>
      <c r="G1" s="24"/>
      <c r="K1" s="22" t="s">
        <v>279</v>
      </c>
      <c r="L1" s="23"/>
      <c r="M1" s="23"/>
      <c r="N1" s="23"/>
      <c r="O1" s="23"/>
      <c r="P1" s="24"/>
      <c r="Q1" s="4"/>
      <c r="R1" s="4"/>
      <c r="T1" s="22" t="s">
        <v>280</v>
      </c>
      <c r="U1" s="23"/>
      <c r="V1" s="23"/>
      <c r="W1" s="23"/>
      <c r="X1" s="23"/>
      <c r="Y1" s="24"/>
    </row>
    <row r="2">
      <c r="B2" s="22" t="s">
        <v>182</v>
      </c>
      <c r="C2" s="23"/>
      <c r="D2" s="24"/>
      <c r="E2" s="22" t="s">
        <v>183</v>
      </c>
      <c r="F2" s="23"/>
      <c r="G2" s="24"/>
      <c r="K2" s="22" t="s">
        <v>182</v>
      </c>
      <c r="L2" s="23"/>
      <c r="M2" s="24"/>
      <c r="N2" s="22" t="s">
        <v>183</v>
      </c>
      <c r="O2" s="23"/>
      <c r="P2" s="24"/>
      <c r="Q2" s="4"/>
      <c r="R2" s="4"/>
      <c r="T2" s="22" t="s">
        <v>182</v>
      </c>
      <c r="U2" s="23"/>
      <c r="V2" s="24"/>
      <c r="W2" s="22" t="s">
        <v>183</v>
      </c>
      <c r="X2" s="23"/>
      <c r="Y2" s="24"/>
    </row>
    <row r="3">
      <c r="A3" s="1" t="s">
        <v>7</v>
      </c>
      <c r="B3" s="1" t="s">
        <v>144</v>
      </c>
      <c r="C3" s="1" t="s">
        <v>160</v>
      </c>
      <c r="D3" s="1" t="s">
        <v>184</v>
      </c>
      <c r="E3" s="1" t="s">
        <v>144</v>
      </c>
      <c r="F3" s="1" t="s">
        <v>160</v>
      </c>
      <c r="G3" s="1" t="s">
        <v>184</v>
      </c>
      <c r="H3" s="1" t="s">
        <v>281</v>
      </c>
      <c r="J3" s="1" t="s">
        <v>7</v>
      </c>
      <c r="K3" s="1" t="s">
        <v>144</v>
      </c>
      <c r="L3" s="1" t="s">
        <v>160</v>
      </c>
      <c r="M3" s="1" t="s">
        <v>184</v>
      </c>
      <c r="N3" s="1" t="s">
        <v>144</v>
      </c>
      <c r="O3" s="1" t="s">
        <v>160</v>
      </c>
      <c r="P3" s="1" t="s">
        <v>184</v>
      </c>
      <c r="Q3" s="1" t="s">
        <v>282</v>
      </c>
      <c r="R3" s="4"/>
      <c r="S3" s="1" t="s">
        <v>7</v>
      </c>
      <c r="T3" s="1" t="s">
        <v>144</v>
      </c>
      <c r="U3" s="1" t="s">
        <v>160</v>
      </c>
      <c r="V3" s="1" t="s">
        <v>184</v>
      </c>
      <c r="W3" s="1" t="s">
        <v>144</v>
      </c>
      <c r="X3" s="1" t="s">
        <v>160</v>
      </c>
      <c r="Y3" s="1" t="s">
        <v>184</v>
      </c>
      <c r="Z3" s="1" t="s">
        <v>282</v>
      </c>
    </row>
    <row r="4">
      <c r="A4" s="1">
        <v>8.0</v>
      </c>
      <c r="B4" s="1">
        <v>462.0</v>
      </c>
      <c r="C4" s="1">
        <v>244.0</v>
      </c>
      <c r="D4" s="26">
        <f t="shared" ref="D4:D25" si="1">B4/C4</f>
        <v>1.893442623</v>
      </c>
      <c r="E4" s="1">
        <v>28039.0</v>
      </c>
      <c r="F4" s="1">
        <v>23947.0</v>
      </c>
      <c r="G4" s="26">
        <f t="shared" ref="G4:G25" si="2">E4/F4</f>
        <v>1.170877354</v>
      </c>
      <c r="H4" s="7"/>
      <c r="J4" s="1">
        <v>8.0</v>
      </c>
      <c r="K4" s="67"/>
      <c r="L4" s="67"/>
      <c r="M4" s="68"/>
      <c r="N4" s="67"/>
      <c r="O4" s="67"/>
      <c r="P4" s="68"/>
      <c r="Q4" s="7"/>
      <c r="R4" s="3"/>
      <c r="S4" s="1">
        <v>8.0</v>
      </c>
      <c r="T4" s="67"/>
      <c r="U4" s="67"/>
      <c r="V4" s="68"/>
      <c r="W4" s="67"/>
      <c r="X4" s="67"/>
      <c r="Y4" s="68"/>
      <c r="Z4" s="7"/>
    </row>
    <row r="5">
      <c r="A5" s="1">
        <v>9.0</v>
      </c>
      <c r="B5" s="1">
        <v>495.0</v>
      </c>
      <c r="C5" s="30">
        <v>280.0</v>
      </c>
      <c r="D5" s="26">
        <f t="shared" si="1"/>
        <v>1.767857143</v>
      </c>
      <c r="E5" s="1">
        <v>29201.0</v>
      </c>
      <c r="F5" s="30">
        <v>25107.0</v>
      </c>
      <c r="G5" s="26">
        <f t="shared" si="2"/>
        <v>1.163062094</v>
      </c>
      <c r="H5" s="7"/>
      <c r="J5" s="1">
        <v>9.0</v>
      </c>
      <c r="K5" s="67"/>
      <c r="L5" s="69"/>
      <c r="M5" s="68"/>
      <c r="N5" s="67"/>
      <c r="O5" s="69"/>
      <c r="P5" s="68"/>
      <c r="Q5" s="7"/>
      <c r="S5" s="1">
        <v>9.0</v>
      </c>
      <c r="T5" s="67"/>
      <c r="U5" s="69"/>
      <c r="V5" s="68"/>
      <c r="W5" s="67"/>
      <c r="X5" s="69"/>
      <c r="Y5" s="68"/>
      <c r="Z5" s="7"/>
    </row>
    <row r="6">
      <c r="A6" s="1">
        <v>10.0</v>
      </c>
      <c r="B6" s="1">
        <v>509.0</v>
      </c>
      <c r="C6" s="30">
        <v>281.0</v>
      </c>
      <c r="D6" s="26">
        <f t="shared" si="1"/>
        <v>1.8113879</v>
      </c>
      <c r="E6" s="1">
        <v>32145.0</v>
      </c>
      <c r="F6" s="1">
        <v>25752.0</v>
      </c>
      <c r="G6" s="26">
        <f t="shared" si="2"/>
        <v>1.248252563</v>
      </c>
      <c r="H6" s="7"/>
      <c r="J6" s="1">
        <v>10.0</v>
      </c>
      <c r="K6" s="67"/>
      <c r="L6" s="69"/>
      <c r="M6" s="68"/>
      <c r="N6" s="67"/>
      <c r="O6" s="67"/>
      <c r="P6" s="68"/>
      <c r="Q6" s="7"/>
      <c r="S6" s="1">
        <v>10.0</v>
      </c>
      <c r="T6" s="67"/>
      <c r="U6" s="69"/>
      <c r="V6" s="68"/>
      <c r="W6" s="67"/>
      <c r="X6" s="67"/>
      <c r="Y6" s="68"/>
      <c r="Z6" s="7"/>
    </row>
    <row r="7">
      <c r="A7" s="1">
        <v>11.0</v>
      </c>
      <c r="B7" s="1">
        <v>504.0</v>
      </c>
      <c r="C7" s="30">
        <v>275.0</v>
      </c>
      <c r="D7" s="26">
        <f t="shared" si="1"/>
        <v>1.832727273</v>
      </c>
      <c r="E7" s="1">
        <v>32809.0</v>
      </c>
      <c r="F7" s="1">
        <v>27883.0</v>
      </c>
      <c r="G7" s="26">
        <f t="shared" si="2"/>
        <v>1.176666786</v>
      </c>
      <c r="H7" s="7"/>
      <c r="J7" s="1">
        <v>11.0</v>
      </c>
      <c r="K7" s="67"/>
      <c r="L7" s="69"/>
      <c r="M7" s="68"/>
      <c r="N7" s="67"/>
      <c r="O7" s="67"/>
      <c r="P7" s="68"/>
      <c r="Q7" s="7"/>
      <c r="S7" s="1">
        <v>11.0</v>
      </c>
      <c r="T7" s="67"/>
      <c r="U7" s="69"/>
      <c r="V7" s="68"/>
      <c r="W7" s="67"/>
      <c r="X7" s="67"/>
      <c r="Y7" s="68"/>
      <c r="Z7" s="7"/>
    </row>
    <row r="8">
      <c r="A8" s="1">
        <v>12.0</v>
      </c>
      <c r="B8" s="1">
        <v>487.0</v>
      </c>
      <c r="C8" s="1">
        <v>245.0</v>
      </c>
      <c r="D8" s="26">
        <f t="shared" si="1"/>
        <v>1.987755102</v>
      </c>
      <c r="E8" s="1">
        <v>33805.0</v>
      </c>
      <c r="F8" s="1">
        <v>28695.0</v>
      </c>
      <c r="G8" s="26">
        <f t="shared" si="2"/>
        <v>1.178079805</v>
      </c>
      <c r="H8" s="7"/>
      <c r="J8" s="1">
        <v>12.0</v>
      </c>
      <c r="K8" s="67"/>
      <c r="L8" s="67"/>
      <c r="M8" s="68"/>
      <c r="N8" s="67"/>
      <c r="O8" s="67"/>
      <c r="P8" s="68"/>
      <c r="Q8" s="7"/>
      <c r="S8" s="1">
        <v>12.0</v>
      </c>
      <c r="T8" s="67"/>
      <c r="U8" s="67"/>
      <c r="V8" s="68"/>
      <c r="W8" s="67"/>
      <c r="X8" s="67"/>
      <c r="Y8" s="68"/>
      <c r="Z8" s="7"/>
    </row>
    <row r="9">
      <c r="A9" s="1">
        <v>13.0</v>
      </c>
      <c r="B9" s="1">
        <v>478.0</v>
      </c>
      <c r="C9" s="1">
        <v>254.0</v>
      </c>
      <c r="D9" s="26">
        <f t="shared" si="1"/>
        <v>1.881889764</v>
      </c>
      <c r="E9" s="1">
        <v>33997.0</v>
      </c>
      <c r="F9" s="1">
        <v>29852.0</v>
      </c>
      <c r="G9" s="70">
        <f t="shared" si="2"/>
        <v>1.138851668</v>
      </c>
      <c r="H9" s="7"/>
      <c r="J9" s="1">
        <v>13.0</v>
      </c>
      <c r="K9" s="67"/>
      <c r="L9" s="67"/>
      <c r="M9" s="68"/>
      <c r="N9" s="67"/>
      <c r="O9" s="67"/>
      <c r="P9" s="68"/>
      <c r="Q9" s="7"/>
      <c r="S9" s="1">
        <v>13.0</v>
      </c>
      <c r="T9" s="67"/>
      <c r="U9" s="67"/>
      <c r="V9" s="68"/>
      <c r="W9" s="67"/>
      <c r="X9" s="67"/>
      <c r="Y9" s="68"/>
      <c r="Z9" s="7"/>
    </row>
    <row r="10">
      <c r="A10" s="1">
        <v>14.0</v>
      </c>
      <c r="B10" s="1">
        <v>528.0</v>
      </c>
      <c r="C10" s="1">
        <v>262.0</v>
      </c>
      <c r="D10" s="26">
        <f t="shared" si="1"/>
        <v>2.015267176</v>
      </c>
      <c r="E10" s="30">
        <v>37142.0</v>
      </c>
      <c r="F10" s="1">
        <v>31805.0</v>
      </c>
      <c r="G10" s="70">
        <f t="shared" si="2"/>
        <v>1.167803804</v>
      </c>
      <c r="H10" s="27">
        <v>0.0527</v>
      </c>
      <c r="J10" s="1">
        <v>14.0</v>
      </c>
      <c r="K10" s="1">
        <v>378.0</v>
      </c>
      <c r="L10" s="1">
        <v>226.0</v>
      </c>
      <c r="M10" s="26">
        <f t="shared" ref="M10:M25" si="3">K10/L10</f>
        <v>1.672566372</v>
      </c>
      <c r="N10" s="30">
        <v>23623.0</v>
      </c>
      <c r="O10" s="1">
        <v>20317.0</v>
      </c>
      <c r="P10" s="26">
        <f t="shared" ref="P10:P25" si="4">N10/O10</f>
        <v>1.162720874</v>
      </c>
      <c r="Q10" s="27">
        <v>0.0471</v>
      </c>
      <c r="S10" s="1">
        <v>14.0</v>
      </c>
      <c r="T10" s="1">
        <v>411.0</v>
      </c>
      <c r="U10" s="1">
        <v>242.0</v>
      </c>
      <c r="V10" s="26">
        <f t="shared" ref="V10:V25" si="5">T10/U10</f>
        <v>1.698347107</v>
      </c>
      <c r="W10" s="30">
        <v>25004.0</v>
      </c>
      <c r="X10" s="1">
        <v>20592.0</v>
      </c>
      <c r="Y10" s="26">
        <f t="shared" ref="Y10:Y25" si="6">W10/X10</f>
        <v>1.214257964</v>
      </c>
      <c r="Z10" s="27">
        <v>0.0483</v>
      </c>
    </row>
    <row r="11">
      <c r="A11" s="1">
        <v>15.0</v>
      </c>
      <c r="B11" s="1">
        <v>510.0</v>
      </c>
      <c r="C11" s="1">
        <v>267.0</v>
      </c>
      <c r="D11" s="26">
        <f t="shared" si="1"/>
        <v>1.91011236</v>
      </c>
      <c r="E11" s="1">
        <v>37682.0</v>
      </c>
      <c r="F11" s="1">
        <v>33147.0</v>
      </c>
      <c r="G11" s="70">
        <f t="shared" si="2"/>
        <v>1.136814795</v>
      </c>
      <c r="H11" s="27">
        <v>0.0517</v>
      </c>
      <c r="J11" s="1">
        <v>15.0</v>
      </c>
      <c r="K11" s="1">
        <v>370.0</v>
      </c>
      <c r="L11" s="1">
        <v>225.0</v>
      </c>
      <c r="M11" s="26">
        <f t="shared" si="3"/>
        <v>1.644444444</v>
      </c>
      <c r="N11" s="1">
        <v>24592.0</v>
      </c>
      <c r="O11" s="1">
        <v>21373.0</v>
      </c>
      <c r="P11" s="26">
        <f t="shared" si="4"/>
        <v>1.150610583</v>
      </c>
      <c r="Q11" s="27">
        <v>0.0434</v>
      </c>
      <c r="S11" s="1">
        <v>15.0</v>
      </c>
      <c r="T11" s="1">
        <v>412.0</v>
      </c>
      <c r="U11" s="1">
        <v>224.0</v>
      </c>
      <c r="V11" s="26">
        <f t="shared" si="5"/>
        <v>1.839285714</v>
      </c>
      <c r="W11" s="1">
        <v>24839.0</v>
      </c>
      <c r="X11" s="1">
        <v>19890.0</v>
      </c>
      <c r="Y11" s="26">
        <f t="shared" si="6"/>
        <v>1.248818502</v>
      </c>
      <c r="Z11" s="27">
        <v>0.0634</v>
      </c>
    </row>
    <row r="12">
      <c r="A12" s="1">
        <v>16.0</v>
      </c>
      <c r="B12" s="1">
        <v>520.0</v>
      </c>
      <c r="C12" s="1">
        <v>290.0</v>
      </c>
      <c r="D12" s="26">
        <f t="shared" si="1"/>
        <v>1.793103448</v>
      </c>
      <c r="E12" s="1">
        <v>38295.0</v>
      </c>
      <c r="F12" s="1">
        <v>32391.0</v>
      </c>
      <c r="G12" s="70">
        <f t="shared" si="2"/>
        <v>1.182272854</v>
      </c>
      <c r="H12" s="71"/>
      <c r="J12" s="1">
        <v>16.0</v>
      </c>
      <c r="K12" s="1"/>
      <c r="L12" s="1"/>
      <c r="M12" s="26" t="str">
        <f t="shared" si="3"/>
        <v>#DIV/0!</v>
      </c>
      <c r="N12" s="1"/>
      <c r="O12" s="1"/>
      <c r="P12" s="26" t="str">
        <f t="shared" si="4"/>
        <v>#DIV/0!</v>
      </c>
      <c r="Q12" s="27"/>
      <c r="S12" s="1">
        <v>16.0</v>
      </c>
      <c r="T12" s="1"/>
      <c r="U12" s="1"/>
      <c r="V12" s="26" t="str">
        <f t="shared" si="5"/>
        <v>#DIV/0!</v>
      </c>
      <c r="W12" s="1"/>
      <c r="X12" s="1"/>
      <c r="Y12" s="26" t="str">
        <f t="shared" si="6"/>
        <v>#DIV/0!</v>
      </c>
      <c r="Z12" s="27"/>
    </row>
    <row r="13">
      <c r="A13" s="1">
        <v>17.0</v>
      </c>
      <c r="B13" s="1">
        <v>515.0</v>
      </c>
      <c r="C13" s="1">
        <v>280.0</v>
      </c>
      <c r="D13" s="26">
        <f t="shared" si="1"/>
        <v>1.839285714</v>
      </c>
      <c r="E13" s="30">
        <v>39057.0</v>
      </c>
      <c r="F13" s="1">
        <v>34218.0</v>
      </c>
      <c r="G13" s="70">
        <f t="shared" si="2"/>
        <v>1.141416798</v>
      </c>
      <c r="H13" s="27">
        <v>0.0559</v>
      </c>
      <c r="J13" s="1">
        <v>17.0</v>
      </c>
      <c r="K13" s="1">
        <v>408.0</v>
      </c>
      <c r="L13" s="1">
        <v>256.0</v>
      </c>
      <c r="M13" s="26">
        <f t="shared" si="3"/>
        <v>1.59375</v>
      </c>
      <c r="N13" s="30">
        <v>26738.0</v>
      </c>
      <c r="O13" s="1">
        <v>22824.0</v>
      </c>
      <c r="P13" s="26">
        <f t="shared" si="4"/>
        <v>1.171486155</v>
      </c>
      <c r="Q13" s="27">
        <v>0.0521</v>
      </c>
      <c r="S13" s="1">
        <v>17.0</v>
      </c>
      <c r="T13" s="1">
        <v>414.0</v>
      </c>
      <c r="U13" s="1">
        <v>203.0</v>
      </c>
      <c r="V13" s="26">
        <f t="shared" si="5"/>
        <v>2.039408867</v>
      </c>
      <c r="W13" s="30">
        <v>25484.0</v>
      </c>
      <c r="X13" s="1">
        <v>20120.0</v>
      </c>
      <c r="Y13" s="26">
        <f t="shared" si="6"/>
        <v>1.266600398</v>
      </c>
      <c r="Z13" s="27">
        <v>0.0884</v>
      </c>
    </row>
    <row r="14">
      <c r="A14" s="1">
        <v>18.0</v>
      </c>
      <c r="B14" s="1">
        <v>514.0</v>
      </c>
      <c r="C14" s="1">
        <v>239.0</v>
      </c>
      <c r="D14" s="26">
        <f t="shared" si="1"/>
        <v>2.150627615</v>
      </c>
      <c r="E14" s="1">
        <v>39470.0</v>
      </c>
      <c r="F14" s="1">
        <v>33802.0</v>
      </c>
      <c r="G14" s="70">
        <f t="shared" si="2"/>
        <v>1.167682386</v>
      </c>
      <c r="H14" s="27">
        <v>0.0526</v>
      </c>
      <c r="J14" s="1">
        <v>18.0</v>
      </c>
      <c r="K14" s="1">
        <v>379.0</v>
      </c>
      <c r="L14" s="1">
        <v>249.0</v>
      </c>
      <c r="M14" s="26">
        <f t="shared" si="3"/>
        <v>1.522088353</v>
      </c>
      <c r="N14" s="1">
        <v>24646.0</v>
      </c>
      <c r="O14" s="1">
        <v>21593.0</v>
      </c>
      <c r="P14" s="26">
        <f t="shared" si="4"/>
        <v>1.141388413</v>
      </c>
      <c r="Q14" s="27">
        <v>0.0428</v>
      </c>
      <c r="S14" s="1">
        <v>18.0</v>
      </c>
      <c r="T14" s="1">
        <v>373.0</v>
      </c>
      <c r="U14" s="1">
        <v>205.0</v>
      </c>
      <c r="V14" s="26">
        <f t="shared" si="5"/>
        <v>1.819512195</v>
      </c>
      <c r="W14" s="1">
        <v>24828.0</v>
      </c>
      <c r="X14" s="1">
        <v>20597.0</v>
      </c>
      <c r="Y14" s="26">
        <f t="shared" si="6"/>
        <v>1.205418265</v>
      </c>
      <c r="Z14" s="27">
        <v>0.0593</v>
      </c>
    </row>
    <row r="15">
      <c r="A15" s="1">
        <v>19.0</v>
      </c>
      <c r="B15" s="1">
        <v>487.0</v>
      </c>
      <c r="C15" s="1">
        <v>254.0</v>
      </c>
      <c r="D15" s="26">
        <f t="shared" si="1"/>
        <v>1.917322835</v>
      </c>
      <c r="E15" s="1">
        <v>39445.0</v>
      </c>
      <c r="F15" s="1">
        <v>34752.0</v>
      </c>
      <c r="G15" s="70">
        <f t="shared" si="2"/>
        <v>1.135042587</v>
      </c>
      <c r="H15" s="27">
        <v>0.0421</v>
      </c>
      <c r="J15" s="1">
        <v>19.0</v>
      </c>
      <c r="K15" s="1">
        <v>356.0</v>
      </c>
      <c r="L15" s="1">
        <v>212.0</v>
      </c>
      <c r="M15" s="26">
        <f t="shared" si="3"/>
        <v>1.679245283</v>
      </c>
      <c r="N15" s="1">
        <v>25933.0</v>
      </c>
      <c r="O15" s="1">
        <v>22257.0</v>
      </c>
      <c r="P15" s="26">
        <f t="shared" si="4"/>
        <v>1.165161522</v>
      </c>
      <c r="Q15" s="27">
        <v>0.0419</v>
      </c>
      <c r="S15" s="1">
        <v>19.0</v>
      </c>
      <c r="T15" s="1">
        <v>393.0</v>
      </c>
      <c r="U15" s="1">
        <v>180.0</v>
      </c>
      <c r="V15" s="26">
        <f t="shared" si="5"/>
        <v>2.183333333</v>
      </c>
      <c r="W15" s="1">
        <v>25766.0</v>
      </c>
      <c r="X15" s="1">
        <v>20127.0</v>
      </c>
      <c r="Y15" s="26">
        <f t="shared" si="6"/>
        <v>1.280170915</v>
      </c>
      <c r="Z15" s="1">
        <v>8.13</v>
      </c>
    </row>
    <row r="16">
      <c r="A16" s="1">
        <v>20.0</v>
      </c>
      <c r="B16" s="1">
        <v>503.0</v>
      </c>
      <c r="C16" s="1">
        <v>250.0</v>
      </c>
      <c r="D16" s="26">
        <f t="shared" si="1"/>
        <v>2.012</v>
      </c>
      <c r="E16" s="1">
        <v>39691.0</v>
      </c>
      <c r="F16" s="1">
        <v>33715.0</v>
      </c>
      <c r="G16" s="70">
        <f t="shared" si="2"/>
        <v>1.177250482</v>
      </c>
      <c r="H16" s="27">
        <v>0.0591</v>
      </c>
      <c r="J16" s="1">
        <v>20.0</v>
      </c>
      <c r="K16" s="8"/>
      <c r="L16" s="8"/>
      <c r="M16" s="26" t="str">
        <f t="shared" si="3"/>
        <v>#DIV/0!</v>
      </c>
      <c r="N16" s="8"/>
      <c r="O16" s="8"/>
      <c r="P16" s="26" t="str">
        <f t="shared" si="4"/>
        <v>#DIV/0!</v>
      </c>
      <c r="Q16" s="8"/>
      <c r="S16" s="1">
        <v>20.0</v>
      </c>
      <c r="T16" s="8"/>
      <c r="U16" s="8"/>
      <c r="V16" s="26" t="str">
        <f t="shared" si="5"/>
        <v>#DIV/0!</v>
      </c>
      <c r="W16" s="8"/>
      <c r="X16" s="8"/>
      <c r="Y16" s="26" t="str">
        <f t="shared" si="6"/>
        <v>#DIV/0!</v>
      </c>
      <c r="Z16" s="8"/>
    </row>
    <row r="17">
      <c r="A17" s="1">
        <v>21.0</v>
      </c>
      <c r="B17" s="8"/>
      <c r="C17" s="8"/>
      <c r="D17" s="26" t="str">
        <f t="shared" si="1"/>
        <v>#DIV/0!</v>
      </c>
      <c r="E17" s="8"/>
      <c r="F17" s="8"/>
      <c r="G17" s="26" t="str">
        <f t="shared" si="2"/>
        <v>#DIV/0!</v>
      </c>
      <c r="H17" s="8"/>
      <c r="J17" s="1">
        <v>21.0</v>
      </c>
      <c r="K17" s="8"/>
      <c r="L17" s="8"/>
      <c r="M17" s="26" t="str">
        <f t="shared" si="3"/>
        <v>#DIV/0!</v>
      </c>
      <c r="N17" s="8"/>
      <c r="O17" s="8"/>
      <c r="P17" s="26" t="str">
        <f t="shared" si="4"/>
        <v>#DIV/0!</v>
      </c>
      <c r="Q17" s="8"/>
      <c r="S17" s="1">
        <v>21.0</v>
      </c>
      <c r="T17" s="8"/>
      <c r="U17" s="8"/>
      <c r="V17" s="26" t="str">
        <f t="shared" si="5"/>
        <v>#DIV/0!</v>
      </c>
      <c r="W17" s="8"/>
      <c r="X17" s="8"/>
      <c r="Y17" s="26" t="str">
        <f t="shared" si="6"/>
        <v>#DIV/0!</v>
      </c>
      <c r="Z17" s="8"/>
    </row>
    <row r="18">
      <c r="A18" s="1">
        <v>22.0</v>
      </c>
      <c r="B18" s="8"/>
      <c r="C18" s="8"/>
      <c r="D18" s="26" t="str">
        <f t="shared" si="1"/>
        <v>#DIV/0!</v>
      </c>
      <c r="E18" s="8"/>
      <c r="F18" s="8"/>
      <c r="G18" s="26" t="str">
        <f t="shared" si="2"/>
        <v>#DIV/0!</v>
      </c>
      <c r="H18" s="8"/>
      <c r="J18" s="1">
        <v>22.0</v>
      </c>
      <c r="K18" s="8"/>
      <c r="L18" s="8"/>
      <c r="M18" s="26" t="str">
        <f t="shared" si="3"/>
        <v>#DIV/0!</v>
      </c>
      <c r="N18" s="8"/>
      <c r="O18" s="8"/>
      <c r="P18" s="26" t="str">
        <f t="shared" si="4"/>
        <v>#DIV/0!</v>
      </c>
      <c r="Q18" s="8"/>
      <c r="S18" s="1">
        <v>22.0</v>
      </c>
      <c r="T18" s="8"/>
      <c r="U18" s="8"/>
      <c r="V18" s="26" t="str">
        <f t="shared" si="5"/>
        <v>#DIV/0!</v>
      </c>
      <c r="W18" s="8"/>
      <c r="X18" s="8"/>
      <c r="Y18" s="26" t="str">
        <f t="shared" si="6"/>
        <v>#DIV/0!</v>
      </c>
      <c r="Z18" s="8"/>
    </row>
    <row r="19">
      <c r="A19" s="1">
        <v>23.0</v>
      </c>
      <c r="B19" s="8"/>
      <c r="C19" s="8"/>
      <c r="D19" s="26" t="str">
        <f t="shared" si="1"/>
        <v>#DIV/0!</v>
      </c>
      <c r="E19" s="8"/>
      <c r="F19" s="8"/>
      <c r="G19" s="26" t="str">
        <f t="shared" si="2"/>
        <v>#DIV/0!</v>
      </c>
      <c r="H19" s="8"/>
      <c r="J19" s="1">
        <v>23.0</v>
      </c>
      <c r="K19" s="8"/>
      <c r="L19" s="8"/>
      <c r="M19" s="26" t="str">
        <f t="shared" si="3"/>
        <v>#DIV/0!</v>
      </c>
      <c r="N19" s="8"/>
      <c r="O19" s="8"/>
      <c r="P19" s="26" t="str">
        <f t="shared" si="4"/>
        <v>#DIV/0!</v>
      </c>
      <c r="Q19" s="8"/>
      <c r="S19" s="1">
        <v>23.0</v>
      </c>
      <c r="T19" s="8"/>
      <c r="U19" s="8"/>
      <c r="V19" s="26" t="str">
        <f t="shared" si="5"/>
        <v>#DIV/0!</v>
      </c>
      <c r="W19" s="8"/>
      <c r="X19" s="8"/>
      <c r="Y19" s="26" t="str">
        <f t="shared" si="6"/>
        <v>#DIV/0!</v>
      </c>
      <c r="Z19" s="8"/>
    </row>
    <row r="20">
      <c r="A20" s="1">
        <v>24.0</v>
      </c>
      <c r="B20" s="8"/>
      <c r="C20" s="8"/>
      <c r="D20" s="26" t="str">
        <f t="shared" si="1"/>
        <v>#DIV/0!</v>
      </c>
      <c r="E20" s="8"/>
      <c r="F20" s="8"/>
      <c r="G20" s="26" t="str">
        <f t="shared" si="2"/>
        <v>#DIV/0!</v>
      </c>
      <c r="H20" s="8"/>
      <c r="J20" s="1">
        <v>24.0</v>
      </c>
      <c r="K20" s="8"/>
      <c r="L20" s="8"/>
      <c r="M20" s="26" t="str">
        <f t="shared" si="3"/>
        <v>#DIV/0!</v>
      </c>
      <c r="N20" s="8"/>
      <c r="O20" s="8"/>
      <c r="P20" s="26" t="str">
        <f t="shared" si="4"/>
        <v>#DIV/0!</v>
      </c>
      <c r="Q20" s="8"/>
      <c r="S20" s="1">
        <v>24.0</v>
      </c>
      <c r="T20" s="8"/>
      <c r="U20" s="8"/>
      <c r="V20" s="26" t="str">
        <f t="shared" si="5"/>
        <v>#DIV/0!</v>
      </c>
      <c r="W20" s="8"/>
      <c r="X20" s="8"/>
      <c r="Y20" s="26" t="str">
        <f t="shared" si="6"/>
        <v>#DIV/0!</v>
      </c>
      <c r="Z20" s="8"/>
    </row>
    <row r="21">
      <c r="A21" s="1">
        <v>25.0</v>
      </c>
      <c r="B21" s="8"/>
      <c r="C21" s="8"/>
      <c r="D21" s="26" t="str">
        <f t="shared" si="1"/>
        <v>#DIV/0!</v>
      </c>
      <c r="E21" s="8"/>
      <c r="F21" s="8"/>
      <c r="G21" s="26" t="str">
        <f t="shared" si="2"/>
        <v>#DIV/0!</v>
      </c>
      <c r="H21" s="8"/>
      <c r="J21" s="1">
        <v>25.0</v>
      </c>
      <c r="K21" s="8"/>
      <c r="L21" s="8"/>
      <c r="M21" s="26" t="str">
        <f t="shared" si="3"/>
        <v>#DIV/0!</v>
      </c>
      <c r="N21" s="8"/>
      <c r="O21" s="8"/>
      <c r="P21" s="26" t="str">
        <f t="shared" si="4"/>
        <v>#DIV/0!</v>
      </c>
      <c r="Q21" s="8"/>
      <c r="S21" s="1">
        <v>25.0</v>
      </c>
      <c r="T21" s="8"/>
      <c r="U21" s="8"/>
      <c r="V21" s="26" t="str">
        <f t="shared" si="5"/>
        <v>#DIV/0!</v>
      </c>
      <c r="W21" s="8"/>
      <c r="X21" s="8"/>
      <c r="Y21" s="26" t="str">
        <f t="shared" si="6"/>
        <v>#DIV/0!</v>
      </c>
      <c r="Z21" s="8"/>
    </row>
    <row r="22">
      <c r="A22" s="1">
        <v>26.0</v>
      </c>
      <c r="B22" s="8"/>
      <c r="C22" s="8"/>
      <c r="D22" s="26" t="str">
        <f t="shared" si="1"/>
        <v>#DIV/0!</v>
      </c>
      <c r="E22" s="8"/>
      <c r="F22" s="8"/>
      <c r="G22" s="26" t="str">
        <f t="shared" si="2"/>
        <v>#DIV/0!</v>
      </c>
      <c r="H22" s="8"/>
      <c r="J22" s="1">
        <v>26.0</v>
      </c>
      <c r="K22" s="8"/>
      <c r="L22" s="8"/>
      <c r="M22" s="26" t="str">
        <f t="shared" si="3"/>
        <v>#DIV/0!</v>
      </c>
      <c r="N22" s="8"/>
      <c r="O22" s="8"/>
      <c r="P22" s="26" t="str">
        <f t="shared" si="4"/>
        <v>#DIV/0!</v>
      </c>
      <c r="Q22" s="8"/>
      <c r="S22" s="1">
        <v>26.0</v>
      </c>
      <c r="T22" s="8"/>
      <c r="U22" s="8"/>
      <c r="V22" s="26" t="str">
        <f t="shared" si="5"/>
        <v>#DIV/0!</v>
      </c>
      <c r="W22" s="8"/>
      <c r="X22" s="8"/>
      <c r="Y22" s="26" t="str">
        <f t="shared" si="6"/>
        <v>#DIV/0!</v>
      </c>
      <c r="Z22" s="8"/>
    </row>
    <row r="23">
      <c r="A23" s="1">
        <v>27.0</v>
      </c>
      <c r="B23" s="8"/>
      <c r="C23" s="8"/>
      <c r="D23" s="26" t="str">
        <f t="shared" si="1"/>
        <v>#DIV/0!</v>
      </c>
      <c r="E23" s="8"/>
      <c r="F23" s="8"/>
      <c r="G23" s="26" t="str">
        <f t="shared" si="2"/>
        <v>#DIV/0!</v>
      </c>
      <c r="H23" s="8"/>
      <c r="J23" s="1">
        <v>27.0</v>
      </c>
      <c r="K23" s="8"/>
      <c r="L23" s="8"/>
      <c r="M23" s="26" t="str">
        <f t="shared" si="3"/>
        <v>#DIV/0!</v>
      </c>
      <c r="N23" s="8"/>
      <c r="O23" s="8"/>
      <c r="P23" s="26" t="str">
        <f t="shared" si="4"/>
        <v>#DIV/0!</v>
      </c>
      <c r="Q23" s="8"/>
      <c r="S23" s="1">
        <v>27.0</v>
      </c>
      <c r="T23" s="8"/>
      <c r="U23" s="8"/>
      <c r="V23" s="26" t="str">
        <f t="shared" si="5"/>
        <v>#DIV/0!</v>
      </c>
      <c r="W23" s="8"/>
      <c r="X23" s="8"/>
      <c r="Y23" s="26" t="str">
        <f t="shared" si="6"/>
        <v>#DIV/0!</v>
      </c>
      <c r="Z23" s="8"/>
    </row>
    <row r="24">
      <c r="A24" s="1">
        <v>28.0</v>
      </c>
      <c r="B24" s="8"/>
      <c r="C24" s="8"/>
      <c r="D24" s="26" t="str">
        <f t="shared" si="1"/>
        <v>#DIV/0!</v>
      </c>
      <c r="E24" s="8"/>
      <c r="F24" s="8"/>
      <c r="G24" s="26" t="str">
        <f t="shared" si="2"/>
        <v>#DIV/0!</v>
      </c>
      <c r="H24" s="8"/>
      <c r="J24" s="1">
        <v>28.0</v>
      </c>
      <c r="K24" s="8"/>
      <c r="L24" s="8"/>
      <c r="M24" s="26" t="str">
        <f t="shared" si="3"/>
        <v>#DIV/0!</v>
      </c>
      <c r="N24" s="8"/>
      <c r="O24" s="8"/>
      <c r="P24" s="26" t="str">
        <f t="shared" si="4"/>
        <v>#DIV/0!</v>
      </c>
      <c r="Q24" s="8"/>
      <c r="S24" s="1">
        <v>28.0</v>
      </c>
      <c r="T24" s="8"/>
      <c r="U24" s="8"/>
      <c r="V24" s="26" t="str">
        <f t="shared" si="5"/>
        <v>#DIV/0!</v>
      </c>
      <c r="W24" s="8"/>
      <c r="X24" s="8"/>
      <c r="Y24" s="26" t="str">
        <f t="shared" si="6"/>
        <v>#DIV/0!</v>
      </c>
      <c r="Z24" s="8"/>
    </row>
    <row r="25">
      <c r="A25" s="1">
        <v>29.0</v>
      </c>
      <c r="B25" s="8"/>
      <c r="C25" s="8"/>
      <c r="D25" s="26" t="str">
        <f t="shared" si="1"/>
        <v>#DIV/0!</v>
      </c>
      <c r="E25" s="8"/>
      <c r="F25" s="8"/>
      <c r="G25" s="26" t="str">
        <f t="shared" si="2"/>
        <v>#DIV/0!</v>
      </c>
      <c r="H25" s="8"/>
      <c r="J25" s="1">
        <v>29.0</v>
      </c>
      <c r="K25" s="8"/>
      <c r="L25" s="8"/>
      <c r="M25" s="26" t="str">
        <f t="shared" si="3"/>
        <v>#DIV/0!</v>
      </c>
      <c r="N25" s="8"/>
      <c r="O25" s="8"/>
      <c r="P25" s="26" t="str">
        <f t="shared" si="4"/>
        <v>#DIV/0!</v>
      </c>
      <c r="Q25" s="8"/>
      <c r="S25" s="1">
        <v>29.0</v>
      </c>
      <c r="T25" s="8"/>
      <c r="U25" s="8"/>
      <c r="V25" s="26" t="str">
        <f t="shared" si="5"/>
        <v>#DIV/0!</v>
      </c>
      <c r="W25" s="8"/>
      <c r="X25" s="8"/>
      <c r="Y25" s="26" t="str">
        <f t="shared" si="6"/>
        <v>#DIV/0!</v>
      </c>
      <c r="Z25" s="8"/>
    </row>
    <row r="26">
      <c r="G26" s="4"/>
      <c r="H26" s="72"/>
      <c r="I26" s="72"/>
      <c r="J26" s="72"/>
      <c r="K26" s="72"/>
      <c r="L26" s="72"/>
      <c r="M26" s="72"/>
      <c r="S26" s="4"/>
    </row>
    <row r="27">
      <c r="G27" s="4"/>
      <c r="H27" s="72"/>
      <c r="I27" s="72"/>
      <c r="J27" s="72"/>
      <c r="K27" s="72"/>
      <c r="L27" s="72"/>
      <c r="M27" s="72"/>
      <c r="S27" s="4"/>
    </row>
    <row r="28">
      <c r="G28" s="4"/>
      <c r="H28" s="72"/>
      <c r="I28" s="72"/>
      <c r="J28" s="72"/>
      <c r="K28" s="72"/>
      <c r="L28" s="72"/>
      <c r="M28" s="72"/>
      <c r="S28" s="4"/>
    </row>
    <row r="29">
      <c r="G29" s="4"/>
      <c r="H29" s="72"/>
      <c r="I29" s="72"/>
      <c r="J29" s="72"/>
      <c r="K29" s="72"/>
      <c r="L29" s="72"/>
      <c r="M29" s="72"/>
      <c r="S29" s="4"/>
    </row>
    <row r="30">
      <c r="G30" s="4"/>
      <c r="H30" s="72"/>
      <c r="I30" s="72">
        <f>23623/28</f>
        <v>843.6785714</v>
      </c>
      <c r="J30" s="72"/>
      <c r="K30" s="72"/>
      <c r="L30" s="72"/>
      <c r="M30" s="72"/>
    </row>
    <row r="31">
      <c r="D31" s="4"/>
      <c r="E31" s="72"/>
      <c r="G31" s="72"/>
      <c r="H31" s="72"/>
      <c r="I31" s="72">
        <f>31786/36</f>
        <v>882.9444444</v>
      </c>
      <c r="J31" s="72"/>
      <c r="K31" s="72"/>
      <c r="O31" s="4"/>
      <c r="P31" s="4"/>
    </row>
    <row r="32">
      <c r="D32" s="4"/>
      <c r="E32" s="72"/>
      <c r="G32" s="4"/>
      <c r="H32" s="4"/>
      <c r="I32" s="4"/>
      <c r="J32" s="72"/>
      <c r="K32" s="72"/>
      <c r="O32" s="4"/>
      <c r="P32" s="4"/>
      <c r="S32" s="73" t="s">
        <v>283</v>
      </c>
      <c r="T32" s="74" t="s">
        <v>225</v>
      </c>
      <c r="U32" s="73">
        <v>503.0</v>
      </c>
      <c r="V32" s="75">
        <v>39691.0</v>
      </c>
      <c r="W32" s="76"/>
      <c r="Z32" s="1" t="s">
        <v>284</v>
      </c>
      <c r="AA32" s="1" t="s">
        <v>285</v>
      </c>
      <c r="AB32" s="1" t="s">
        <v>282</v>
      </c>
    </row>
    <row r="33">
      <c r="D33" s="4"/>
      <c r="E33" s="72"/>
      <c r="G33" s="4"/>
      <c r="H33" s="4"/>
      <c r="I33" s="4"/>
      <c r="J33" s="72"/>
      <c r="K33" s="72"/>
      <c r="O33" s="3"/>
      <c r="P33" s="3"/>
      <c r="S33" s="73" t="s">
        <v>286</v>
      </c>
      <c r="T33" s="74" t="s">
        <v>229</v>
      </c>
      <c r="U33" s="73">
        <v>495.0</v>
      </c>
      <c r="V33" s="75">
        <v>39804.0</v>
      </c>
      <c r="W33" s="76"/>
      <c r="Z33" s="54">
        <f>STDEV(V32:V41)</f>
        <v>2218.846086</v>
      </c>
      <c r="AA33" s="77">
        <f>AVERAGE(V32:V41)</f>
        <v>37563.8</v>
      </c>
      <c r="AB33" s="37">
        <f>Z33/AA33</f>
        <v>0.05906873337</v>
      </c>
    </row>
    <row r="34">
      <c r="D34" s="4"/>
      <c r="E34" s="72"/>
      <c r="G34" s="4"/>
      <c r="H34" s="4"/>
      <c r="I34" s="4"/>
      <c r="J34" s="72"/>
      <c r="K34" s="72"/>
      <c r="O34" s="4"/>
      <c r="P34" s="4"/>
      <c r="S34" s="73" t="s">
        <v>287</v>
      </c>
      <c r="T34" s="74" t="s">
        <v>227</v>
      </c>
      <c r="U34" s="73">
        <v>469.0</v>
      </c>
      <c r="V34" s="75">
        <v>39268.0</v>
      </c>
      <c r="W34" s="76"/>
    </row>
    <row r="35">
      <c r="D35" s="4"/>
      <c r="E35" s="72"/>
      <c r="G35" s="4"/>
      <c r="H35" s="4"/>
      <c r="I35" s="4"/>
      <c r="J35" s="72"/>
      <c r="K35" s="72"/>
      <c r="O35" s="4"/>
      <c r="P35" s="4"/>
      <c r="S35" s="73" t="s">
        <v>288</v>
      </c>
      <c r="T35" s="74" t="s">
        <v>235</v>
      </c>
      <c r="U35" s="73">
        <v>425.0</v>
      </c>
      <c r="V35" s="75">
        <v>38411.0</v>
      </c>
      <c r="W35" s="76"/>
    </row>
    <row r="36">
      <c r="D36" s="4"/>
      <c r="E36" s="72"/>
      <c r="G36" s="72"/>
      <c r="H36" s="72"/>
      <c r="I36" s="72"/>
      <c r="J36" s="72"/>
      <c r="K36" s="72"/>
      <c r="O36" s="4"/>
      <c r="P36" s="4"/>
      <c r="S36" s="73" t="s">
        <v>289</v>
      </c>
      <c r="T36" s="74" t="s">
        <v>228</v>
      </c>
      <c r="U36" s="73">
        <v>421.0</v>
      </c>
      <c r="V36" s="75">
        <v>38272.0</v>
      </c>
      <c r="W36" s="76"/>
    </row>
    <row r="37">
      <c r="D37" s="4"/>
      <c r="E37" s="72"/>
      <c r="O37" s="4"/>
      <c r="P37" s="4"/>
      <c r="S37" s="73" t="s">
        <v>290</v>
      </c>
      <c r="T37" s="74" t="s">
        <v>291</v>
      </c>
      <c r="U37" s="73">
        <v>407.0</v>
      </c>
      <c r="V37" s="75">
        <v>37935.0</v>
      </c>
      <c r="W37" s="76"/>
    </row>
    <row r="38">
      <c r="D38" s="4"/>
      <c r="E38" s="72"/>
      <c r="G38" s="72"/>
      <c r="H38" s="72"/>
      <c r="I38" s="72"/>
      <c r="S38" s="73" t="s">
        <v>292</v>
      </c>
      <c r="T38" s="74" t="s">
        <v>241</v>
      </c>
      <c r="U38" s="73">
        <v>367.0</v>
      </c>
      <c r="V38" s="75">
        <v>37433.0</v>
      </c>
      <c r="W38" s="76"/>
    </row>
    <row r="39">
      <c r="D39" s="4"/>
      <c r="E39" s="72"/>
      <c r="G39" s="4"/>
      <c r="H39" s="4"/>
      <c r="I39" s="4"/>
      <c r="O39" s="4"/>
      <c r="P39" s="4"/>
      <c r="S39" s="73" t="s">
        <v>293</v>
      </c>
      <c r="T39" s="74" t="s">
        <v>243</v>
      </c>
      <c r="U39" s="73">
        <v>327.0</v>
      </c>
      <c r="V39" s="75">
        <v>36525.0</v>
      </c>
      <c r="W39" s="76"/>
    </row>
    <row r="40">
      <c r="D40" s="4"/>
      <c r="E40" s="72"/>
      <c r="G40" s="4"/>
      <c r="H40" s="4"/>
      <c r="I40" s="4"/>
      <c r="O40" s="4"/>
      <c r="P40" s="4"/>
      <c r="S40" s="73" t="s">
        <v>294</v>
      </c>
      <c r="T40" s="74" t="s">
        <v>246</v>
      </c>
      <c r="U40" s="73">
        <v>311.0</v>
      </c>
      <c r="V40" s="75">
        <v>35895.0</v>
      </c>
      <c r="W40" s="76"/>
    </row>
    <row r="41">
      <c r="D41" s="4"/>
      <c r="E41" s="72"/>
      <c r="G41" s="4"/>
      <c r="H41" s="4"/>
      <c r="I41" s="4"/>
      <c r="O41" s="4"/>
      <c r="P41" s="4"/>
      <c r="S41" s="78" t="s">
        <v>295</v>
      </c>
      <c r="T41" s="79" t="s">
        <v>244</v>
      </c>
      <c r="U41" s="78">
        <v>250.0</v>
      </c>
      <c r="V41" s="80">
        <v>32404.0</v>
      </c>
      <c r="W41" s="81"/>
    </row>
    <row r="42">
      <c r="D42" s="4"/>
      <c r="E42" s="72"/>
      <c r="G42" s="72"/>
      <c r="H42" s="72"/>
      <c r="I42" s="72"/>
      <c r="S42" s="82"/>
      <c r="T42" s="83"/>
      <c r="U42" s="84"/>
      <c r="V42" s="80"/>
      <c r="W42" s="76"/>
    </row>
    <row r="43">
      <c r="D43" s="4"/>
      <c r="E43" s="72"/>
      <c r="G43" s="4"/>
      <c r="H43" s="4"/>
      <c r="I43" s="4"/>
      <c r="O43" s="4"/>
      <c r="P43" s="4"/>
      <c r="S43" s="82"/>
      <c r="T43" s="79"/>
      <c r="U43" s="78"/>
      <c r="V43" s="80"/>
    </row>
    <row r="44">
      <c r="D44" s="4"/>
      <c r="E44" s="72"/>
      <c r="O44" s="4"/>
      <c r="P44" s="4"/>
    </row>
    <row r="45">
      <c r="D45" s="4"/>
      <c r="E45" s="72"/>
      <c r="O45" s="4"/>
      <c r="P45" s="4"/>
    </row>
    <row r="46">
      <c r="D46" s="4"/>
      <c r="E46" s="72"/>
      <c r="O46" s="4"/>
      <c r="P46" s="4"/>
    </row>
    <row r="48">
      <c r="O48" s="4"/>
      <c r="P48" s="4"/>
    </row>
    <row r="49">
      <c r="O49" s="4"/>
      <c r="P49" s="4"/>
    </row>
    <row r="50">
      <c r="O50" s="3"/>
      <c r="P50" s="3"/>
    </row>
    <row r="51">
      <c r="L51" s="3"/>
      <c r="M51" s="3"/>
      <c r="O51" s="3"/>
      <c r="P51" s="3"/>
    </row>
    <row r="52">
      <c r="L52" s="3"/>
      <c r="M52" s="3"/>
    </row>
  </sheetData>
  <mergeCells count="11">
    <mergeCell ref="T2:V2"/>
    <mergeCell ref="W2:Y2"/>
    <mergeCell ref="A44:A45"/>
    <mergeCell ref="A46:A47"/>
    <mergeCell ref="B1:G1"/>
    <mergeCell ref="K1:P1"/>
    <mergeCell ref="T1:Y1"/>
    <mergeCell ref="B2:D2"/>
    <mergeCell ref="E2:G2"/>
    <mergeCell ref="K2:M2"/>
    <mergeCell ref="N2:P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5.63"/>
    <col customWidth="1" min="3" max="3" width="17.13"/>
    <col customWidth="1" min="4" max="4" width="15.13"/>
    <col customWidth="1" min="5" max="5" width="15.75"/>
    <col customWidth="1" min="6" max="6" width="10.88"/>
    <col customWidth="1" min="7" max="7" width="15.63"/>
    <col customWidth="1" min="8" max="8" width="19.75"/>
    <col customWidth="1" min="9" max="9" width="15.13"/>
    <col customWidth="1" min="10" max="10" width="12.88"/>
    <col customWidth="1" min="11" max="11" width="10.88"/>
    <col customWidth="1" min="12" max="12" width="15.63"/>
    <col customWidth="1" min="13" max="13" width="20.63"/>
    <col customWidth="1" min="14" max="14" width="14.63"/>
    <col customWidth="1" min="15" max="15" width="12.13"/>
    <col customWidth="1" min="16" max="16" width="10.88"/>
    <col customWidth="1" min="17" max="17" width="15.63"/>
    <col customWidth="1" min="18" max="18" width="17.25"/>
    <col customWidth="1" min="19" max="19" width="14.25"/>
    <col customWidth="1" min="20" max="20" width="12.38"/>
    <col customWidth="1" min="21" max="21" width="10.88"/>
    <col customWidth="1" min="22" max="22" width="15.63"/>
    <col customWidth="1" min="23" max="23" width="21.63"/>
    <col customWidth="1" min="24" max="24" width="16.5"/>
    <col customWidth="1" min="25" max="25" width="13.75"/>
    <col customWidth="1" min="26" max="26" width="10.88"/>
    <col customWidth="1" min="27" max="27" width="15.63"/>
    <col customWidth="1" min="28" max="28" width="6.63"/>
    <col customWidth="1" min="29" max="29" width="6.88"/>
    <col customWidth="1" min="30" max="30" width="10.88"/>
    <col customWidth="1" min="31" max="31" width="14.88"/>
    <col customWidth="1" min="32" max="32" width="17.25"/>
    <col customWidth="1" min="33" max="33" width="14.25"/>
    <col customWidth="1" min="34" max="34" width="12.38"/>
    <col customWidth="1" min="35" max="35" width="10.88"/>
    <col customWidth="1" min="36" max="36" width="15.63"/>
    <col customWidth="1" min="37" max="37" width="6.63"/>
    <col customWidth="1" min="38" max="38" width="6.88"/>
    <col customWidth="1" min="39" max="39" width="10.88"/>
    <col customWidth="1" min="40" max="40" width="14.88"/>
    <col customWidth="1" min="41" max="41" width="17.25"/>
    <col customWidth="1" min="42" max="42" width="14.25"/>
    <col customWidth="1" min="43" max="43" width="12.38"/>
    <col customWidth="1" min="44" max="44" width="10.88"/>
    <col customWidth="1" min="45" max="45" width="15.63"/>
    <col customWidth="1" min="46" max="46" width="6.63"/>
    <col customWidth="1" min="47" max="47" width="6.88"/>
    <col customWidth="1" min="48" max="48" width="10.88"/>
    <col customWidth="1" min="49" max="49" width="14.88"/>
    <col customWidth="1" min="50" max="50" width="17.25"/>
    <col customWidth="1" min="51" max="51" width="14.25"/>
    <col customWidth="1" min="52" max="52" width="12.38"/>
    <col customWidth="1" min="53" max="53" width="10.88"/>
    <col customWidth="1" min="54" max="54" width="15.63"/>
    <col customWidth="1" min="55" max="55" width="6.63"/>
    <col customWidth="1" min="56" max="56" width="6.88"/>
    <col customWidth="1" min="57" max="57" width="10.88"/>
    <col customWidth="1" min="58" max="58" width="15.63"/>
    <col customWidth="1" min="59" max="59" width="19.5"/>
    <col customWidth="1" min="60" max="61" width="15.13"/>
    <col customWidth="1" min="62" max="62" width="14.63"/>
    <col customWidth="1" min="63" max="63" width="14.88"/>
    <col customWidth="1" min="64" max="64" width="17.25"/>
    <col customWidth="1" min="65" max="65" width="14.25"/>
    <col customWidth="1" min="66" max="66" width="12.38"/>
    <col customWidth="1" min="67" max="67" width="10.88"/>
    <col customWidth="1" min="68" max="68" width="14.88"/>
    <col customWidth="1" min="69" max="69" width="17.25"/>
    <col customWidth="1" min="70" max="70" width="14.25"/>
    <col customWidth="1" min="71" max="71" width="12.38"/>
    <col customWidth="1" min="73" max="73" width="14.88"/>
    <col customWidth="1" min="74" max="74" width="17.25"/>
    <col customWidth="1" min="75" max="75" width="14.25"/>
    <col customWidth="1" min="76" max="76" width="12.38"/>
    <col customWidth="1" min="77" max="77" width="10.88"/>
    <col customWidth="1" min="78" max="78" width="14.88"/>
    <col customWidth="1" min="79" max="79" width="17.25"/>
    <col customWidth="1" min="80" max="80" width="14.25"/>
    <col customWidth="1" min="81" max="81" width="12.38"/>
    <col customWidth="1" min="82" max="82" width="10.88"/>
    <col customWidth="1" min="83" max="83" width="20.38"/>
    <col customWidth="1" min="84" max="84" width="18.63"/>
    <col customWidth="1" min="85" max="85" width="15.75"/>
    <col customWidth="1" min="86" max="86" width="13.63"/>
    <col customWidth="1" min="87" max="87" width="10.88"/>
    <col customWidth="1" min="88" max="88" width="15.63"/>
    <col customWidth="1" min="89" max="89" width="6.63"/>
    <col customWidth="1" min="90" max="90" width="6.88"/>
    <col customWidth="1" min="91" max="91" width="10.88"/>
    <col customWidth="1" min="92" max="92" width="15.63"/>
    <col customWidth="1" min="93" max="93" width="17.25"/>
    <col customWidth="1" min="94" max="94" width="14.25"/>
    <col customWidth="1" min="95" max="95" width="12.38"/>
    <col customWidth="1" min="97" max="97" width="15.63"/>
    <col customWidth="1" min="98" max="98" width="6.63"/>
    <col customWidth="1" min="99" max="99" width="6.88"/>
    <col customWidth="1" min="100" max="100" width="10.88"/>
    <col customWidth="1" min="101" max="101" width="15.63"/>
    <col customWidth="1" min="102" max="102" width="6.63"/>
    <col customWidth="1" min="103" max="103" width="6.88"/>
    <col customWidth="1" min="104" max="104" width="10.88"/>
    <col customWidth="1" min="105" max="105" width="15.63"/>
    <col customWidth="1" min="106" max="106" width="6.63"/>
    <col customWidth="1" min="107" max="107" width="6.88"/>
    <col customWidth="1" min="108" max="108" width="10.88"/>
    <col customWidth="1" min="109" max="109" width="14.88"/>
    <col customWidth="1" min="110" max="110" width="17.25"/>
    <col customWidth="1" min="111" max="111" width="14.25"/>
    <col customWidth="1" min="112" max="112" width="12.38"/>
    <col customWidth="1" min="113" max="113" width="10.88"/>
    <col customWidth="1" min="114" max="114" width="14.88"/>
    <col customWidth="1" min="115" max="115" width="17.25"/>
    <col customWidth="1" min="116" max="116" width="14.25"/>
    <col customWidth="1" min="117" max="117" width="12.38"/>
    <col customWidth="1" min="118" max="118" width="10.88"/>
    <col customWidth="1" min="119" max="119" width="14.88"/>
    <col customWidth="1" min="120" max="120" width="17.25"/>
    <col customWidth="1" min="121" max="121" width="14.25"/>
    <col customWidth="1" min="122" max="122" width="12.38"/>
    <col customWidth="1" min="123" max="123" width="10.88"/>
    <col customWidth="1" min="124" max="124" width="14.88"/>
    <col customWidth="1" min="125" max="125" width="17.25"/>
    <col customWidth="1" min="126" max="126" width="14.25"/>
    <col customWidth="1" min="129" max="129" width="15.13"/>
    <col customWidth="1" min="130" max="130" width="17.13"/>
    <col customWidth="1" min="134" max="134" width="16.63"/>
    <col customWidth="1" min="135" max="135" width="18.13"/>
    <col customWidth="1" min="136" max="136" width="15.63"/>
    <col customWidth="1" min="139" max="139" width="18.13"/>
    <col customWidth="1" min="140" max="140" width="17.75"/>
    <col customWidth="1" min="141" max="141" width="17.5"/>
    <col customWidth="1" min="144" max="144" width="14.88"/>
    <col customWidth="1" min="145" max="145" width="17.25"/>
    <col customWidth="1" min="146" max="146" width="14.25"/>
    <col customWidth="1" min="147" max="147" width="12.38"/>
    <col customWidth="1" min="148" max="148" width="10.88"/>
  </cols>
  <sheetData>
    <row r="1">
      <c r="A1" s="52" t="s">
        <v>7</v>
      </c>
      <c r="B1" s="22" t="s">
        <v>296</v>
      </c>
      <c r="C1" s="23"/>
      <c r="D1" s="23"/>
      <c r="E1" s="23"/>
      <c r="F1" s="24"/>
      <c r="G1" s="22" t="s">
        <v>297</v>
      </c>
      <c r="H1" s="23"/>
      <c r="I1" s="23"/>
      <c r="J1" s="23"/>
      <c r="K1" s="24"/>
      <c r="L1" s="22" t="s">
        <v>298</v>
      </c>
      <c r="M1" s="23"/>
      <c r="N1" s="23"/>
      <c r="O1" s="23"/>
      <c r="P1" s="24"/>
      <c r="Q1" s="22" t="s">
        <v>299</v>
      </c>
      <c r="R1" s="23"/>
      <c r="S1" s="23"/>
      <c r="T1" s="23"/>
      <c r="U1" s="24"/>
      <c r="V1" s="22" t="s">
        <v>300</v>
      </c>
      <c r="W1" s="23"/>
      <c r="X1" s="23"/>
      <c r="Y1" s="23"/>
      <c r="Z1" s="24"/>
      <c r="AA1" s="22" t="s">
        <v>301</v>
      </c>
      <c r="AB1" s="23"/>
      <c r="AC1" s="23"/>
      <c r="AD1" s="24"/>
      <c r="AE1" s="62" t="s">
        <v>302</v>
      </c>
      <c r="AF1" s="23"/>
      <c r="AG1" s="23"/>
      <c r="AH1" s="23"/>
      <c r="AI1" s="24"/>
      <c r="AJ1" s="62" t="s">
        <v>303</v>
      </c>
      <c r="AK1" s="23"/>
      <c r="AL1" s="23"/>
      <c r="AM1" s="24"/>
      <c r="AN1" s="62" t="s">
        <v>304</v>
      </c>
      <c r="AO1" s="23"/>
      <c r="AP1" s="23"/>
      <c r="AQ1" s="23"/>
      <c r="AR1" s="24"/>
      <c r="AS1" s="62" t="s">
        <v>305</v>
      </c>
      <c r="AT1" s="23"/>
      <c r="AU1" s="23"/>
      <c r="AV1" s="24"/>
      <c r="AW1" s="62" t="s">
        <v>306</v>
      </c>
      <c r="AX1" s="23"/>
      <c r="AY1" s="23"/>
      <c r="AZ1" s="23"/>
      <c r="BA1" s="24"/>
      <c r="BB1" s="62" t="s">
        <v>307</v>
      </c>
      <c r="BC1" s="23"/>
      <c r="BD1" s="23"/>
      <c r="BE1" s="24"/>
      <c r="BF1" s="62" t="s">
        <v>308</v>
      </c>
      <c r="BG1" s="23"/>
      <c r="BH1" s="23"/>
      <c r="BI1" s="23"/>
      <c r="BJ1" s="24"/>
      <c r="BK1" s="62" t="s">
        <v>309</v>
      </c>
      <c r="BL1" s="23"/>
      <c r="BM1" s="23"/>
      <c r="BN1" s="23"/>
      <c r="BO1" s="24"/>
      <c r="BP1" s="62" t="s">
        <v>310</v>
      </c>
      <c r="BQ1" s="23"/>
      <c r="BR1" s="23"/>
      <c r="BS1" s="23"/>
      <c r="BT1" s="24"/>
      <c r="BU1" s="62" t="s">
        <v>311</v>
      </c>
      <c r="BV1" s="23"/>
      <c r="BW1" s="23"/>
      <c r="BX1" s="23"/>
      <c r="BY1" s="24"/>
      <c r="BZ1" s="62" t="s">
        <v>312</v>
      </c>
      <c r="CA1" s="23"/>
      <c r="CB1" s="23"/>
      <c r="CC1" s="23"/>
      <c r="CD1" s="24"/>
      <c r="CE1" s="62" t="s">
        <v>313</v>
      </c>
      <c r="CF1" s="23"/>
      <c r="CG1" s="23"/>
      <c r="CH1" s="23"/>
      <c r="CI1" s="24"/>
      <c r="CJ1" s="62" t="s">
        <v>314</v>
      </c>
      <c r="CK1" s="23"/>
      <c r="CL1" s="23"/>
      <c r="CM1" s="24"/>
      <c r="CN1" s="62" t="s">
        <v>315</v>
      </c>
      <c r="CO1" s="23"/>
      <c r="CP1" s="23"/>
      <c r="CQ1" s="23"/>
      <c r="CR1" s="24"/>
      <c r="CS1" s="62" t="s">
        <v>270</v>
      </c>
      <c r="CT1" s="23"/>
      <c r="CU1" s="23"/>
      <c r="CV1" s="24"/>
      <c r="CW1" s="62" t="s">
        <v>271</v>
      </c>
      <c r="CX1" s="23"/>
      <c r="CY1" s="23"/>
      <c r="CZ1" s="24"/>
      <c r="DA1" s="62" t="s">
        <v>272</v>
      </c>
      <c r="DB1" s="23"/>
      <c r="DC1" s="23"/>
      <c r="DD1" s="24"/>
      <c r="DE1" s="62" t="s">
        <v>273</v>
      </c>
      <c r="DF1" s="23"/>
      <c r="DG1" s="23"/>
      <c r="DH1" s="23"/>
      <c r="DI1" s="24"/>
      <c r="DJ1" s="62" t="s">
        <v>316</v>
      </c>
      <c r="DK1" s="23"/>
      <c r="DL1" s="23"/>
      <c r="DM1" s="23"/>
      <c r="DN1" s="24"/>
      <c r="DO1" s="62" t="s">
        <v>274</v>
      </c>
      <c r="DP1" s="23"/>
      <c r="DQ1" s="23"/>
      <c r="DR1" s="23"/>
      <c r="DS1" s="24"/>
      <c r="DT1" s="62" t="s">
        <v>317</v>
      </c>
      <c r="DU1" s="23"/>
      <c r="DV1" s="23"/>
      <c r="DW1" s="23"/>
      <c r="DX1" s="24"/>
      <c r="DY1" s="62" t="s">
        <v>318</v>
      </c>
      <c r="DZ1" s="23"/>
      <c r="EA1" s="23"/>
      <c r="EB1" s="23"/>
      <c r="EC1" s="24"/>
      <c r="ED1" s="62" t="s">
        <v>319</v>
      </c>
      <c r="EE1" s="23"/>
      <c r="EF1" s="23"/>
      <c r="EG1" s="23"/>
      <c r="EH1" s="24"/>
      <c r="EI1" s="62" t="s">
        <v>320</v>
      </c>
      <c r="EJ1" s="23"/>
      <c r="EK1" s="23"/>
      <c r="EL1" s="23"/>
      <c r="EM1" s="24"/>
      <c r="EN1" s="62" t="s">
        <v>321</v>
      </c>
      <c r="EO1" s="23"/>
      <c r="EP1" s="23"/>
      <c r="EQ1" s="23"/>
      <c r="ER1" s="24"/>
    </row>
    <row r="2">
      <c r="A2" s="35"/>
      <c r="B2" s="1" t="s">
        <v>322</v>
      </c>
      <c r="C2" s="1" t="s">
        <v>323</v>
      </c>
      <c r="D2" s="1" t="s">
        <v>324</v>
      </c>
      <c r="E2" s="1" t="s">
        <v>325</v>
      </c>
      <c r="F2" s="1" t="s">
        <v>267</v>
      </c>
      <c r="G2" s="1" t="s">
        <v>322</v>
      </c>
      <c r="H2" s="1" t="s">
        <v>323</v>
      </c>
      <c r="I2" s="1" t="s">
        <v>324</v>
      </c>
      <c r="J2" s="1" t="s">
        <v>325</v>
      </c>
      <c r="K2" s="1" t="s">
        <v>267</v>
      </c>
      <c r="L2" s="1" t="s">
        <v>322</v>
      </c>
      <c r="M2" s="1" t="s">
        <v>323</v>
      </c>
      <c r="N2" s="1" t="s">
        <v>324</v>
      </c>
      <c r="O2" s="1" t="s">
        <v>325</v>
      </c>
      <c r="P2" s="1" t="s">
        <v>267</v>
      </c>
      <c r="Q2" s="1" t="s">
        <v>322</v>
      </c>
      <c r="R2" s="1" t="s">
        <v>323</v>
      </c>
      <c r="S2" s="1" t="s">
        <v>324</v>
      </c>
      <c r="T2" s="1" t="s">
        <v>325</v>
      </c>
      <c r="U2" s="1" t="s">
        <v>267</v>
      </c>
      <c r="V2" s="1" t="s">
        <v>322</v>
      </c>
      <c r="W2" s="1" t="s">
        <v>323</v>
      </c>
      <c r="X2" s="1" t="s">
        <v>324</v>
      </c>
      <c r="Y2" s="1" t="s">
        <v>325</v>
      </c>
      <c r="Z2" s="1" t="s">
        <v>267</v>
      </c>
      <c r="AA2" s="1" t="s">
        <v>276</v>
      </c>
      <c r="AB2" s="1" t="s">
        <v>277</v>
      </c>
      <c r="AC2" s="1" t="s">
        <v>278</v>
      </c>
      <c r="AD2" s="1" t="s">
        <v>267</v>
      </c>
      <c r="AE2" s="1" t="s">
        <v>322</v>
      </c>
      <c r="AF2" s="1" t="s">
        <v>323</v>
      </c>
      <c r="AG2" s="1" t="s">
        <v>324</v>
      </c>
      <c r="AH2" s="1" t="s">
        <v>325</v>
      </c>
      <c r="AI2" s="1" t="s">
        <v>267</v>
      </c>
      <c r="AJ2" s="55" t="s">
        <v>276</v>
      </c>
      <c r="AK2" s="56" t="s">
        <v>277</v>
      </c>
      <c r="AL2" s="56" t="s">
        <v>278</v>
      </c>
      <c r="AM2" s="56" t="s">
        <v>267</v>
      </c>
      <c r="AN2" s="1" t="s">
        <v>322</v>
      </c>
      <c r="AO2" s="1" t="s">
        <v>323</v>
      </c>
      <c r="AP2" s="1" t="s">
        <v>324</v>
      </c>
      <c r="AQ2" s="1" t="s">
        <v>325</v>
      </c>
      <c r="AR2" s="1" t="s">
        <v>267</v>
      </c>
      <c r="AS2" s="55" t="s">
        <v>276</v>
      </c>
      <c r="AT2" s="56" t="s">
        <v>277</v>
      </c>
      <c r="AU2" s="56" t="s">
        <v>278</v>
      </c>
      <c r="AV2" s="56" t="s">
        <v>267</v>
      </c>
      <c r="AW2" s="1" t="s">
        <v>322</v>
      </c>
      <c r="AX2" s="1" t="s">
        <v>323</v>
      </c>
      <c r="AY2" s="1" t="s">
        <v>324</v>
      </c>
      <c r="AZ2" s="1" t="s">
        <v>325</v>
      </c>
      <c r="BA2" s="1" t="s">
        <v>267</v>
      </c>
      <c r="BB2" s="55" t="s">
        <v>276</v>
      </c>
      <c r="BC2" s="56" t="s">
        <v>277</v>
      </c>
      <c r="BD2" s="56" t="s">
        <v>278</v>
      </c>
      <c r="BE2" s="56" t="s">
        <v>267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267</v>
      </c>
      <c r="BK2" s="1" t="s">
        <v>322</v>
      </c>
      <c r="BL2" s="1" t="s">
        <v>323</v>
      </c>
      <c r="BM2" s="1" t="s">
        <v>324</v>
      </c>
      <c r="BN2" s="1" t="s">
        <v>325</v>
      </c>
      <c r="BO2" s="1" t="s">
        <v>267</v>
      </c>
      <c r="BP2" s="1" t="s">
        <v>322</v>
      </c>
      <c r="BQ2" s="1" t="s">
        <v>323</v>
      </c>
      <c r="BR2" s="1" t="s">
        <v>324</v>
      </c>
      <c r="BS2" s="1" t="s">
        <v>325</v>
      </c>
      <c r="BT2" s="1" t="s">
        <v>267</v>
      </c>
      <c r="BU2" s="1" t="s">
        <v>322</v>
      </c>
      <c r="BV2" s="1" t="s">
        <v>323</v>
      </c>
      <c r="BW2" s="1" t="s">
        <v>324</v>
      </c>
      <c r="BX2" s="1" t="s">
        <v>325</v>
      </c>
      <c r="BY2" s="1" t="s">
        <v>267</v>
      </c>
      <c r="BZ2" s="1" t="s">
        <v>322</v>
      </c>
      <c r="CA2" s="1" t="s">
        <v>323</v>
      </c>
      <c r="CB2" s="1" t="s">
        <v>324</v>
      </c>
      <c r="CC2" s="1" t="s">
        <v>325</v>
      </c>
      <c r="CD2" s="1" t="s">
        <v>267</v>
      </c>
      <c r="CE2" s="1" t="s">
        <v>322</v>
      </c>
      <c r="CF2" s="1" t="s">
        <v>323</v>
      </c>
      <c r="CG2" s="1" t="s">
        <v>324</v>
      </c>
      <c r="CH2" s="1" t="s">
        <v>325</v>
      </c>
      <c r="CI2" s="1" t="s">
        <v>267</v>
      </c>
      <c r="CJ2" s="55" t="s">
        <v>276</v>
      </c>
      <c r="CK2" s="56" t="s">
        <v>277</v>
      </c>
      <c r="CL2" s="56" t="s">
        <v>278</v>
      </c>
      <c r="CM2" s="56" t="s">
        <v>267</v>
      </c>
      <c r="CN2" s="1" t="s">
        <v>322</v>
      </c>
      <c r="CO2" s="1" t="s">
        <v>323</v>
      </c>
      <c r="CP2" s="1" t="s">
        <v>324</v>
      </c>
      <c r="CQ2" s="1" t="s">
        <v>325</v>
      </c>
      <c r="CR2" s="1" t="s">
        <v>267</v>
      </c>
      <c r="CS2" s="55" t="s">
        <v>276</v>
      </c>
      <c r="CT2" s="56" t="s">
        <v>277</v>
      </c>
      <c r="CU2" s="56" t="s">
        <v>278</v>
      </c>
      <c r="CV2" s="56" t="s">
        <v>267</v>
      </c>
      <c r="CW2" s="55" t="s">
        <v>276</v>
      </c>
      <c r="CX2" s="56" t="s">
        <v>277</v>
      </c>
      <c r="CY2" s="56" t="s">
        <v>278</v>
      </c>
      <c r="CZ2" s="56" t="s">
        <v>267</v>
      </c>
      <c r="DA2" s="55" t="s">
        <v>276</v>
      </c>
      <c r="DB2" s="56" t="s">
        <v>277</v>
      </c>
      <c r="DC2" s="56" t="s">
        <v>278</v>
      </c>
      <c r="DD2" s="56" t="s">
        <v>267</v>
      </c>
      <c r="DE2" s="1" t="s">
        <v>322</v>
      </c>
      <c r="DF2" s="1" t="s">
        <v>323</v>
      </c>
      <c r="DG2" s="1" t="s">
        <v>324</v>
      </c>
      <c r="DH2" s="1" t="s">
        <v>325</v>
      </c>
      <c r="DI2" s="1" t="s">
        <v>267</v>
      </c>
      <c r="DJ2" s="1" t="s">
        <v>322</v>
      </c>
      <c r="DK2" s="1" t="s">
        <v>323</v>
      </c>
      <c r="DL2" s="1" t="s">
        <v>324</v>
      </c>
      <c r="DM2" s="1" t="s">
        <v>325</v>
      </c>
      <c r="DN2" s="1" t="s">
        <v>267</v>
      </c>
      <c r="DO2" s="1" t="s">
        <v>322</v>
      </c>
      <c r="DP2" s="1" t="s">
        <v>323</v>
      </c>
      <c r="DQ2" s="1" t="s">
        <v>324</v>
      </c>
      <c r="DR2" s="1" t="s">
        <v>325</v>
      </c>
      <c r="DS2" s="1" t="s">
        <v>267</v>
      </c>
      <c r="DT2" s="1" t="s">
        <v>322</v>
      </c>
      <c r="DU2" s="1" t="s">
        <v>323</v>
      </c>
      <c r="DV2" s="1" t="s">
        <v>324</v>
      </c>
      <c r="DW2" s="1" t="s">
        <v>325</v>
      </c>
      <c r="DX2" s="1" t="s">
        <v>267</v>
      </c>
      <c r="DY2" s="1" t="s">
        <v>322</v>
      </c>
      <c r="DZ2" s="1" t="s">
        <v>323</v>
      </c>
      <c r="EA2" s="1" t="s">
        <v>324</v>
      </c>
      <c r="EB2" s="1" t="s">
        <v>325</v>
      </c>
      <c r="EC2" s="1" t="s">
        <v>267</v>
      </c>
      <c r="ED2" s="1" t="s">
        <v>322</v>
      </c>
      <c r="EE2" s="1" t="s">
        <v>323</v>
      </c>
      <c r="EF2" s="1" t="s">
        <v>324</v>
      </c>
      <c r="EG2" s="1" t="s">
        <v>325</v>
      </c>
      <c r="EH2" s="1" t="s">
        <v>267</v>
      </c>
      <c r="EI2" s="1" t="s">
        <v>322</v>
      </c>
      <c r="EJ2" s="1" t="s">
        <v>323</v>
      </c>
      <c r="EK2" s="1" t="s">
        <v>324</v>
      </c>
      <c r="EL2" s="1" t="s">
        <v>325</v>
      </c>
      <c r="EM2" s="1" t="s">
        <v>267</v>
      </c>
      <c r="EN2" s="1" t="s">
        <v>322</v>
      </c>
      <c r="EO2" s="1" t="s">
        <v>323</v>
      </c>
      <c r="EP2" s="1" t="s">
        <v>324</v>
      </c>
      <c r="EQ2" s="1" t="s">
        <v>325</v>
      </c>
      <c r="ER2" s="1" t="s">
        <v>267</v>
      </c>
    </row>
    <row r="3">
      <c r="A3" s="1">
        <v>2024.0</v>
      </c>
      <c r="B3" s="1">
        <v>1.0</v>
      </c>
      <c r="C3" s="1"/>
      <c r="D3" s="1"/>
      <c r="E3" s="1"/>
      <c r="F3" s="36">
        <f>((E3*10+D3*5+C3*2+B3))*(1/('HLM 2'!$P$2-$A3))</f>
        <v>0.09090909091</v>
      </c>
      <c r="G3" s="1">
        <v>1.0</v>
      </c>
      <c r="H3" s="1">
        <v>1.0</v>
      </c>
      <c r="I3" s="1">
        <v>1.0</v>
      </c>
      <c r="J3" s="1"/>
      <c r="K3" s="36">
        <f>((J3*10+I3*5+H3*2+G3))*(1/('HLM 2'!$P$2-$A3))</f>
        <v>0.7272727273</v>
      </c>
      <c r="L3" s="1">
        <v>1.0</v>
      </c>
      <c r="M3" s="1">
        <v>1.0</v>
      </c>
      <c r="N3" s="1"/>
      <c r="O3" s="1"/>
      <c r="P3" s="36">
        <f>((O3*10+N3*5+M3*2+L3))*(1/('HLM 2'!$P$2-$A3))</f>
        <v>0.2727272727</v>
      </c>
      <c r="Q3" s="1"/>
      <c r="R3" s="1"/>
      <c r="S3" s="1"/>
      <c r="T3" s="1"/>
      <c r="U3" s="36">
        <f>((T3*10+S3*5+R3*2+Q3))*(1/('HLM 2'!$P$2-$A3))</f>
        <v>0</v>
      </c>
      <c r="V3" s="1">
        <v>1.0</v>
      </c>
      <c r="W3" s="1"/>
      <c r="X3" s="1"/>
      <c r="Y3" s="1">
        <v>1.0</v>
      </c>
      <c r="Z3" s="36">
        <f>((Y3*10+X3*5+W3*2+V3))*(1/('HLM 2'!$P$2-$A3))</f>
        <v>1</v>
      </c>
      <c r="AA3" s="1"/>
      <c r="AB3" s="1"/>
      <c r="AC3" s="1"/>
      <c r="AD3" s="36">
        <f>((AC3*5+AB3*3+AA3)+if(AB3=1,if(AC3=1,6,0)))*(1/('HLM 2'!$P$2-$A3))</f>
        <v>0</v>
      </c>
      <c r="AE3" s="1"/>
      <c r="AF3" s="1"/>
      <c r="AG3" s="1"/>
      <c r="AH3" s="1"/>
      <c r="AI3" s="36">
        <f>((AH3*10+AG3*5+AF3*2+AE3))*(1/('HLM 2'!$P$2-$A3))</f>
        <v>0</v>
      </c>
      <c r="AJ3" s="55"/>
      <c r="AK3" s="56"/>
      <c r="AL3" s="56"/>
      <c r="AM3" s="59">
        <f>((AL3*5+AK3*3+AJ3)+IF(AK3=1,IF(AL3=1,6,0)))*(1/('HLM 2'!$P$2-$A3))</f>
        <v>0</v>
      </c>
      <c r="AN3" s="1"/>
      <c r="AO3" s="1"/>
      <c r="AP3" s="1"/>
      <c r="AQ3" s="1"/>
      <c r="AR3" s="36">
        <f>((AQ3*10+AP3*5+AO3*2+AN3))*(1/('HLM 2'!$P$2-$A3))</f>
        <v>0</v>
      </c>
      <c r="AS3" s="55"/>
      <c r="AT3" s="56"/>
      <c r="AU3" s="56"/>
      <c r="AV3" s="59">
        <f>((AU3*5+AT3*3+AS3)+IF(AT3=1,IF(AU3=1,6,0)))*(1/('HLM 2'!$P$2-$A3))</f>
        <v>0</v>
      </c>
      <c r="AW3" s="1"/>
      <c r="AX3" s="1"/>
      <c r="AY3" s="1"/>
      <c r="AZ3" s="1"/>
      <c r="BA3" s="36">
        <f>((AZ3*10+AY3*5+AX3*2+AW3))*(1/('HLM 2'!$P$2-$A3))</f>
        <v>0</v>
      </c>
      <c r="BB3" s="55"/>
      <c r="BC3" s="56"/>
      <c r="BD3" s="56"/>
      <c r="BE3" s="59">
        <f>((BD3*5+BC3*3+BB3)+IF(BC3=1,IF(BD3=1,6,0)))*(1/('HLM 2'!$P$2-$A3))</f>
        <v>0</v>
      </c>
      <c r="BF3" s="1"/>
      <c r="BG3" s="1"/>
      <c r="BH3" s="1"/>
      <c r="BI3" s="1"/>
      <c r="BJ3" s="36">
        <f>((BI3*10+BH3*5+BG3*2+BF3))*(1/('HLM 2'!$P$2-$A3))</f>
        <v>0</v>
      </c>
      <c r="BK3" s="1"/>
      <c r="BL3" s="1"/>
      <c r="BM3" s="1"/>
      <c r="BN3" s="1"/>
      <c r="BO3" s="36">
        <f>((BN3*10+BM3*5+BL3*2+BK3))*(1/('HLM 2'!$P$2-$A3))</f>
        <v>0</v>
      </c>
      <c r="BP3" s="1"/>
      <c r="BQ3" s="1"/>
      <c r="BR3" s="1"/>
      <c r="BS3" s="1"/>
      <c r="BT3" s="36">
        <f>((BS3*10+BR3*5+BQ3*2+BP3))*(1/('HLM 2'!$P$2-$A3))</f>
        <v>0</v>
      </c>
      <c r="BU3" s="1"/>
      <c r="BV3" s="1"/>
      <c r="BW3" s="1"/>
      <c r="BX3" s="1"/>
      <c r="BY3" s="36">
        <f>((BX3*10+BW3*5+BV3*2+BU3))*(1/('HLM 2'!$P$2-$A3))</f>
        <v>0</v>
      </c>
      <c r="BZ3" s="1"/>
      <c r="CA3" s="1"/>
      <c r="CB3" s="1"/>
      <c r="CC3" s="1"/>
      <c r="CD3" s="36">
        <f>((CC3*10+CB3*5+CA3*2+BZ3))*(1/('HLM 2'!$P$2-$A3))</f>
        <v>0</v>
      </c>
      <c r="CE3" s="1"/>
      <c r="CF3" s="1"/>
      <c r="CG3" s="1"/>
      <c r="CH3" s="1"/>
      <c r="CI3" s="36">
        <f>((CH3*10+CG3*5+CF3*2+CE3))*(1/('HLM 2'!$P$2-$A3))</f>
        <v>0</v>
      </c>
      <c r="CJ3" s="55"/>
      <c r="CK3" s="56"/>
      <c r="CL3" s="56"/>
      <c r="CM3" s="59">
        <f>((CL3*5+CK3*3+CJ3)+IF(CK3=1,IF(CL3=1,6,0)))*(1/('HLM 2'!$P$2-$A3))</f>
        <v>0</v>
      </c>
      <c r="CN3" s="1"/>
      <c r="CO3" s="1"/>
      <c r="CP3" s="1"/>
      <c r="CQ3" s="1"/>
      <c r="CR3" s="36">
        <f>((CQ3*10+CP3*5+CO3*2+CN3))*(1/('HLM 2'!$P$2-$A3))</f>
        <v>0</v>
      </c>
      <c r="CS3" s="55"/>
      <c r="CT3" s="56"/>
      <c r="CU3" s="56"/>
      <c r="CV3" s="59">
        <f>((CU3*5+CT3*3+CS3)+IF(CT3=1,IF(CU3=1,6,0)))*(1/('HLM 2'!$P$2-$A3))</f>
        <v>0</v>
      </c>
      <c r="CW3" s="55"/>
      <c r="CX3" s="56"/>
      <c r="CY3" s="56"/>
      <c r="CZ3" s="59">
        <f>((CY3*5+CX3*3+CW3)+IF(CX3=1,IF(CY3=1,6,0)))*(1/('HLM 2'!$P$2-$A3))</f>
        <v>0</v>
      </c>
      <c r="DA3" s="55"/>
      <c r="DB3" s="56"/>
      <c r="DC3" s="56"/>
      <c r="DD3" s="59">
        <f>((DC3*5+DB3*3+DA3)+IF(DB3=1,IF(DC3=1,6,0)))*(1/('HLM 2'!$P$2-$A3))</f>
        <v>0</v>
      </c>
      <c r="DE3" s="1"/>
      <c r="DF3" s="1"/>
      <c r="DG3" s="1"/>
      <c r="DH3" s="1"/>
      <c r="DI3" s="36">
        <f>((DH3*10+DG3*5+DF3*2+DE3))*(1/('HLM 2'!$P$2-$A3))</f>
        <v>0</v>
      </c>
      <c r="DJ3" s="1"/>
      <c r="DK3" s="1"/>
      <c r="DL3" s="1"/>
      <c r="DM3" s="1"/>
      <c r="DN3" s="36">
        <f>((DM3*10+DL3*5+DK3*2+DJ3))*(1/('HLM 2'!$P$2-$A3))</f>
        <v>0</v>
      </c>
      <c r="DO3" s="1"/>
      <c r="DP3" s="1"/>
      <c r="DQ3" s="1"/>
      <c r="DR3" s="1"/>
      <c r="DS3" s="36">
        <f>((DR3*10+DQ3*5+DP3*2+DO3))*(1/('HLM 2'!$P$2-$A3))</f>
        <v>0</v>
      </c>
      <c r="DT3" s="1"/>
      <c r="DU3" s="1"/>
      <c r="DV3" s="1"/>
      <c r="DW3" s="1"/>
      <c r="DX3" s="36">
        <f>((DW3*10+DV3*5+DU3*2+DT3))*(1/('HLM 2'!$P$2-$A3))</f>
        <v>0</v>
      </c>
      <c r="DY3" s="1"/>
      <c r="DZ3" s="1"/>
      <c r="EA3" s="1"/>
      <c r="EB3" s="1"/>
      <c r="EC3" s="36">
        <f>((EB3*10+EA3*5+DZ3*2+DY3))*(1/('HLM 2'!$P$2-$A3))</f>
        <v>0</v>
      </c>
      <c r="ED3" s="1"/>
      <c r="EE3" s="1"/>
      <c r="EF3" s="1"/>
      <c r="EG3" s="1"/>
      <c r="EH3" s="36">
        <f>((EG3*10+EF3*5+EE3*2+ED3))*(1/('HLM 2'!$P$2-$A3))</f>
        <v>0</v>
      </c>
      <c r="EI3" s="1"/>
      <c r="EJ3" s="1"/>
      <c r="EK3" s="1"/>
      <c r="EL3" s="1"/>
      <c r="EM3" s="36">
        <f>((EL3*10+EK3*5+EJ3*2+EI3))*(1/('HLM 2'!$P$2-$A3))</f>
        <v>0</v>
      </c>
      <c r="EN3" s="1"/>
      <c r="EO3" s="1"/>
      <c r="EP3" s="1"/>
      <c r="EQ3" s="1"/>
      <c r="ER3" s="36">
        <f>((EQ3*10+EP3*5+EO3*2+EN3))*(1/('HLM 2'!$P$2-$A3))</f>
        <v>0</v>
      </c>
    </row>
    <row r="4">
      <c r="A4" s="1">
        <v>2025.0</v>
      </c>
      <c r="B4" s="1"/>
      <c r="C4" s="1"/>
      <c r="D4" s="1"/>
      <c r="E4" s="1">
        <v>1.0</v>
      </c>
      <c r="F4" s="36">
        <f>((E4*10*IF(E3=1,1.5,1)+D4*5*IF(D3=1,1.5,1)+C4*2*IF(C3=1,1.25,1)+B4*IF(B3=1,1.1,1)))*(1/('HLM 2'!$P$2-$A4))</f>
        <v>1</v>
      </c>
      <c r="G4" s="1"/>
      <c r="H4" s="1"/>
      <c r="I4" s="1"/>
      <c r="J4" s="1"/>
      <c r="K4" s="36">
        <f>((J4*10*IF(J3=1,1.5,1)+I4*5*IF(I3=1,1.5,1)+H4*2*IF(H3=1,1.25,1)+G4*IF(G3=1,1.1,1)))*(1/('HLM 2'!$P$2-$A4))</f>
        <v>0</v>
      </c>
      <c r="L4" s="1">
        <v>1.0</v>
      </c>
      <c r="M4" s="1">
        <v>1.0</v>
      </c>
      <c r="N4" s="1">
        <v>1.0</v>
      </c>
      <c r="O4" s="1"/>
      <c r="P4" s="36">
        <f>((O4*10*IF(O3=1,1.5,1)+N4*5*IF(N3=1,1.5,1)+M4*2*IF(M3=1,1.25,1)+L4*IF(L3=1,1.1,1)))*(1/('HLM 2'!$P$2-$A4))</f>
        <v>0.86</v>
      </c>
      <c r="Q4" s="1"/>
      <c r="R4" s="1"/>
      <c r="S4" s="1"/>
      <c r="T4" s="1"/>
      <c r="U4" s="36">
        <f>((T4*10*IF(T3=1,1.5,1)+S4*5*IF(S3=1,1.5,1)+R4*2*IF(R3=1,1.25,1)+Q4*IF(Q3=1,1.1,1)))*(1/('HLM 2'!$P$2-$A4))</f>
        <v>0</v>
      </c>
      <c r="V4" s="1">
        <v>1.0</v>
      </c>
      <c r="W4" s="1"/>
      <c r="X4" s="1"/>
      <c r="Y4" s="1"/>
      <c r="Z4" s="36">
        <f>((Y4*10*IF(Y3=1,1.5,1)+X4*5*IF(X3=1,1.5,1)+W4*2*IF(W3=1,1.25,1)+V4*IF(V3=1,1.1,1)))*(1/('HLM 2'!$P$2-$A4))</f>
        <v>0.11</v>
      </c>
      <c r="AA4" s="1"/>
      <c r="AB4" s="1"/>
      <c r="AC4" s="1"/>
      <c r="AD4" s="36">
        <f>((AC4*5*if(AC3=1,1.5,1)+AB4*3*if(AB3=1,1.5,1)+AA4*if(AA3=1,1.25,1))+if(AB4=1,if(AC4=1,6,0)))*(1/('HLM 2'!$P$2-$A4))</f>
        <v>0</v>
      </c>
      <c r="AE4" s="1"/>
      <c r="AF4" s="1"/>
      <c r="AG4" s="1"/>
      <c r="AH4" s="1"/>
      <c r="AI4" s="36">
        <f>((AH4*10*IF(AH3=1,1.5,1)+AG4*5*IF(AG3=1,1.5,1)+AF4*2*IF(AF3=1,1.25,1)+AE4*IF(AE3=1,1.1,1)))*(1/('HLM 2'!$P$2-$A4))</f>
        <v>0</v>
      </c>
      <c r="AJ4" s="55"/>
      <c r="AK4" s="56"/>
      <c r="AL4" s="56"/>
      <c r="AM4" s="36">
        <f>((AL4*5*if(AL3=1,1.5,1)+AK4*3*if(AK3=1,1.5,1)+AJ4*if(AJ3=1,1.25,1))+if(AK4=1,if(AL4=1,6,0)))*(1/('HLM 2'!$P$2-$A4))</f>
        <v>0</v>
      </c>
      <c r="AN4" s="1"/>
      <c r="AO4" s="1"/>
      <c r="AP4" s="1"/>
      <c r="AQ4" s="1"/>
      <c r="AR4" s="36">
        <f>((AQ4*10*IF(AQ3=1,1.5,1)+AP4*5*IF(AP3=1,1.5,1)+AO4*2*IF(AO3=1,1.25,1)+AN4*IF(AN3=1,1.1,1)))*(1/('HLM 2'!$P$2-$A4))</f>
        <v>0</v>
      </c>
      <c r="AS4" s="55"/>
      <c r="AT4" s="56"/>
      <c r="AU4" s="56"/>
      <c r="AV4" s="36">
        <f>((AU4*5*if(AU3=1,1.5,1)+AT4*3*if(AT3=1,1.5,1)+AS4*if(AS3=1,1.25,1))+if(AT4=1,if(AU4=1,6,0)))*(1/('HLM 2'!$P$2-$A4))</f>
        <v>0</v>
      </c>
      <c r="AW4" s="1"/>
      <c r="AX4" s="1"/>
      <c r="AY4" s="1"/>
      <c r="AZ4" s="1"/>
      <c r="BA4" s="36">
        <f>((AZ4*10*IF(AZ3=1,1.5,1)+AY4*5*IF(AY3=1,1.5,1)+AX4*2*IF(AX3=1,1.25,1)+AW4*IF(AW3=1,1.1,1)))*(1/('HLM 2'!$P$2-$A4))</f>
        <v>0</v>
      </c>
      <c r="BB4" s="55"/>
      <c r="BC4" s="56"/>
      <c r="BD4" s="56"/>
      <c r="BE4" s="36">
        <f>((BD4*5*if(BD3=1,1.5,1)+BC4*3*if(BC3=1,1.5,1)+BB4*if(BB3=1,1.25,1))+if(BC4=1,if(BD4=1,6,0)))*(1/('HLM 2'!$P$2-$A4))</f>
        <v>0</v>
      </c>
      <c r="BF4" s="1"/>
      <c r="BG4" s="1"/>
      <c r="BH4" s="1"/>
      <c r="BI4" s="1"/>
      <c r="BJ4" s="36">
        <f>((BI4*10*IF(BI3=1,1.5,1)+BH4*5*IF(BH3=1,1.5,1)+BG4*2*IF(BG3=1,1.25,1)+BF4*IF(BF3=1,1.1,1)))*(1/('HLM 2'!$P$2-$A4))</f>
        <v>0</v>
      </c>
      <c r="BK4" s="1"/>
      <c r="BL4" s="1"/>
      <c r="BM4" s="1"/>
      <c r="BN4" s="1"/>
      <c r="BO4" s="36">
        <f>((BN4*10*IF(BN3=1,1.5,1)+BM4*5*IF(BM3=1,1.5,1)+BL4*2*IF(BL3=1,1.25,1)+BK4*IF(BK3=1,1.1,1)))*(1/('HLM 2'!$P$2-$A4))</f>
        <v>0</v>
      </c>
      <c r="BP4" s="1"/>
      <c r="BQ4" s="1"/>
      <c r="BR4" s="1"/>
      <c r="BS4" s="1"/>
      <c r="BT4" s="36">
        <f>((BS4*10*IF(BS3=1,1.5,1)+BR4*5*IF(BR3=1,1.5,1)+BQ4*2*IF(BQ3=1,1.25,1)+BP4*IF(BP3=1,1.1,1)))*(1/('HLM 2'!$P$2-$A4))</f>
        <v>0</v>
      </c>
      <c r="BU4" s="1"/>
      <c r="BV4" s="1"/>
      <c r="BW4" s="1"/>
      <c r="BX4" s="1"/>
      <c r="BY4" s="36">
        <f>((BX4*10*IF(BX3=1,1.5,1)+BW4*5*IF(BW3=1,1.5,1)+BV4*2*IF(BV3=1,1.25,1)+BU4*IF(BU3=1,1.1,1)))*(1/('HLM 2'!$P$2-$A4))</f>
        <v>0</v>
      </c>
      <c r="BZ4" s="1"/>
      <c r="CA4" s="1"/>
      <c r="CB4" s="1"/>
      <c r="CC4" s="1"/>
      <c r="CD4" s="36">
        <f>((CC4*10*IF(CC3=1,1.5,1)+CB4*5*IF(CB3=1,1.5,1)+CA4*2*IF(CA3=1,1.25,1)+BZ4*IF(BZ3=1,1.1,1)))*(1/('HLM 2'!$P$2-$A4))</f>
        <v>0</v>
      </c>
      <c r="CE4" s="1">
        <v>1.0</v>
      </c>
      <c r="CF4" s="1">
        <v>1.0</v>
      </c>
      <c r="CG4" s="1"/>
      <c r="CH4" s="1"/>
      <c r="CI4" s="36">
        <f>((CH4*10*IF(CH3=1,1.5,1)+CG4*5*IF(CG3=1,1.5,1)+CF4*2*IF(CF3=1,1.25,1)+CE4*IF(CE3=1,1.1,1)))*(1/('HLM 2'!$P$2-$A4))</f>
        <v>0.3</v>
      </c>
      <c r="CJ4" s="55"/>
      <c r="CK4" s="56"/>
      <c r="CL4" s="56"/>
      <c r="CM4" s="59">
        <f>((CL4*5*IF(CL3=1,1.5,1)+CK4*3*IF(CK3=1,1.5,1)+CJ4*IF(CJ3=1,1.25,1))+IF(CK4=1,IF(CL4=1,6,0)))*(1/('HLM 2'!$P$2-$A4))</f>
        <v>0</v>
      </c>
      <c r="CN4" s="1"/>
      <c r="CO4" s="1"/>
      <c r="CP4" s="1"/>
      <c r="CQ4" s="1"/>
      <c r="CR4" s="36">
        <f>((CQ4*10*IF(CQ3=1,1.5,1)+CP4*5*IF(CP3=1,1.5,1)+CO4*2*IF(CO3=1,1.25,1)+CN4*IF(CN3=1,1.1,1)))*(1/('HLM 2'!$P$2-$A4))</f>
        <v>0</v>
      </c>
      <c r="CS4" s="55"/>
      <c r="CT4" s="56"/>
      <c r="CU4" s="56"/>
      <c r="CV4" s="59">
        <f>((CU4*5*IF(CU3=1,1.5,1)+CT4*3*IF(CT3=1,1.5,1)+CS4*IF(CS3=1,1.25,1))+IF(CT4=1,IF(CU4=1,6,0)))*(1/('HLM 2'!$P$2-$A4))</f>
        <v>0</v>
      </c>
      <c r="CW4" s="55"/>
      <c r="CX4" s="56"/>
      <c r="CY4" s="56"/>
      <c r="CZ4" s="59">
        <f>((CY4*5*IF(CY3=1,1.5,1)+CX4*3*IF(CX3=1,1.5,1)+CW4*IF(CW3=1,1.25,1))+IF(CX4=1,IF(CY4=1,6,0)))*(1/('HLM 2'!$P$2-$A4))</f>
        <v>0</v>
      </c>
      <c r="DA4" s="55"/>
      <c r="DB4" s="56"/>
      <c r="DC4" s="56"/>
      <c r="DD4" s="59">
        <f>((DC4*5*IF(DC3=1,1.5,1)+DB4*3*IF(DB3=1,1.5,1)+DA4*IF(DA3=1,1.25,1))+IF(DB4=1,IF(DC4=1,6,0)))*(1/('HLM 2'!$P$2-$A4))</f>
        <v>0</v>
      </c>
      <c r="DE4" s="1"/>
      <c r="DF4" s="1"/>
      <c r="DG4" s="1"/>
      <c r="DH4" s="1"/>
      <c r="DI4" s="36">
        <f>((DH4*10*IF(DH3=1,1.5,1)+DG4*5*IF(DG3=1,1.5,1)+DF4*2*IF(DF3=1,1.25,1)+DE4*IF(DE3=1,1.1,1)))*(1/('HLM 2'!$P$2-$A4))</f>
        <v>0</v>
      </c>
      <c r="DJ4" s="1"/>
      <c r="DK4" s="1"/>
      <c r="DL4" s="1"/>
      <c r="DM4" s="1"/>
      <c r="DN4" s="36">
        <f>((DM4*10*IF(DM3=1,1.5,1)+DL4*5*IF(DL3=1,1.5,1)+DK4*2*IF(DK3=1,1.25,1)+DJ4*IF(DJ3=1,1.1,1)))*(1/('HLM 2'!$P$2-$A4))</f>
        <v>0</v>
      </c>
      <c r="DO4" s="1"/>
      <c r="DP4" s="1"/>
      <c r="DQ4" s="1"/>
      <c r="DR4" s="1"/>
      <c r="DS4" s="36">
        <f>((DR4*10*IF(DR3=1,1.5,1)+DQ4*5*IF(DQ3=1,1.5,1)+DP4*2*IF(DP3=1,1.25,1)+DO4*IF(DO3=1,1.1,1)))*(1/('HLM 2'!$P$2-$A4))</f>
        <v>0</v>
      </c>
      <c r="DT4" s="1"/>
      <c r="DU4" s="1"/>
      <c r="DV4" s="1"/>
      <c r="DW4" s="1"/>
      <c r="DX4" s="36">
        <f>((DW4*10*IF(DW3=1,1.5,1)+DV4*5*IF(DV3=1,1.5,1)+DU4*2*IF(DU3=1,1.25,1)+DT4*IF(DT3=1,1.1,1)))*(1/('HLM 2'!$P$2-$A4))</f>
        <v>0</v>
      </c>
      <c r="DY4" s="1">
        <v>1.0</v>
      </c>
      <c r="DZ4" s="1"/>
      <c r="EA4" s="1"/>
      <c r="EB4" s="1"/>
      <c r="EC4" s="36">
        <f>((EB4*10*IF(EB3=1,1.5,1)+EA4*5*IF(EA3=1,1.5,1)+DZ4*2*IF(DZ3=1,1.25,1)+DY4*IF(DY3=1,1.1,1)))*(1/('HLM 2'!$P$2-$A4))</f>
        <v>0.1</v>
      </c>
      <c r="ED4" s="1"/>
      <c r="EE4" s="1"/>
      <c r="EF4" s="1"/>
      <c r="EG4" s="1"/>
      <c r="EH4" s="36">
        <f>((EG4*10*IF(EG3=1,1.5,1)+EF4*5*IF(EF3=1,1.5,1)+EE4*2*IF(EE3=1,1.25,1)+ED4*IF(ED3=1,1.1,1)))*(1/('HLM 2'!$P$2-$A4))</f>
        <v>0</v>
      </c>
      <c r="EI4" s="1"/>
      <c r="EJ4" s="1"/>
      <c r="EK4" s="1"/>
      <c r="EL4" s="1"/>
      <c r="EM4" s="36">
        <f>((EL4*10*IF(EL3=1,1.5,1)+EK4*5*IF(EK3=1,1.5,1)+EJ4*2*IF(EJ3=1,1.25,1)+EI4*IF(EI3=1,1.1,1)))*(1/('HLM 2'!$P$2-$A4))</f>
        <v>0</v>
      </c>
      <c r="EN4" s="1"/>
      <c r="EO4" s="1"/>
      <c r="EP4" s="1"/>
      <c r="EQ4" s="1"/>
      <c r="ER4" s="36">
        <f>((EQ4*10*IF(EQ3=1,1.5,1)+EP4*5*IF(EP3=1,1.5,1)+EO4*2*IF(EO3=1,1.25,1)+EN4*IF(EN3=1,1.1,1)))*(1/('HLM 2'!$P$2-$A4))</f>
        <v>0</v>
      </c>
    </row>
    <row r="5">
      <c r="A5" s="1">
        <v>2026.0</v>
      </c>
      <c r="B5" s="1">
        <v>1.0</v>
      </c>
      <c r="C5" s="1">
        <v>1.0</v>
      </c>
      <c r="D5" s="1"/>
      <c r="E5" s="1">
        <v>1.0</v>
      </c>
      <c r="F5" s="36">
        <f>((E5*10*IF(E4=1,1.5,1)+D5*5*IF(D4=1,1.5,1)+C5*2*IF(C4=1,1.25,1)+B5*IF(B4=1,1.1,1)))*(1/('HLM 2'!$P$2-$A5))</f>
        <v>2</v>
      </c>
      <c r="G5" s="1"/>
      <c r="H5" s="1"/>
      <c r="I5" s="1"/>
      <c r="J5" s="1"/>
      <c r="K5" s="36">
        <f>((J5*10*IF(J4=1,1.5,1)+I5*5*IF(I4=1,1.5,1)+H5*2*IF(H4=1,1.25,1)+G5*IF(G4=1,1.1,1)))*(1/('HLM 2'!$P$2-$A5))</f>
        <v>0</v>
      </c>
      <c r="L5" s="1"/>
      <c r="M5" s="1"/>
      <c r="N5" s="1"/>
      <c r="O5" s="1"/>
      <c r="P5" s="36">
        <f>((O5*10*IF(O4=1,1.5,1)+N5*5*IF(N4=1,1.5,1)+M5*2*IF(M4=1,1.25,1)+L5*IF(L4=1,1.1,1)))*(1/('HLM 2'!$P$2-$A5))</f>
        <v>0</v>
      </c>
      <c r="Q5" s="1"/>
      <c r="R5" s="1"/>
      <c r="S5" s="1"/>
      <c r="T5" s="1"/>
      <c r="U5" s="36">
        <f>((T5*10*IF(T4=1,1.5,1)+S5*5*IF(S4=1,1.5,1)+R5*2*IF(R4=1,1.25,1)+Q5*IF(Q4=1,1.1,1)))*(1/('HLM 2'!$P$2-$A5))</f>
        <v>0</v>
      </c>
      <c r="V5" s="1"/>
      <c r="W5" s="1"/>
      <c r="X5" s="1"/>
      <c r="Y5" s="1"/>
      <c r="Z5" s="36">
        <f>((Y5*10*IF(Y4=1,1.5,1)+X5*5*IF(X4=1,1.5,1)+W5*2*IF(W4=1,1.25,1)+V5*IF(V4=1,1.1,1)))*(1/('HLM 2'!$P$2-$A5))</f>
        <v>0</v>
      </c>
      <c r="AA5" s="1">
        <v>1.0</v>
      </c>
      <c r="AB5" s="1"/>
      <c r="AC5" s="1"/>
      <c r="AD5" s="36">
        <f>((AC5*5*if(AC4=1,1.5,1)+AB5*3*if(AB4=1,1.5,1)+AA5*if(AA4=1,1.25,1))+if(AB5=1,if(AC5=1,6,0)))*(1/('HLM 2'!$P$2-$A5))</f>
        <v>0.1111111111</v>
      </c>
      <c r="AE5" s="1"/>
      <c r="AF5" s="1"/>
      <c r="AG5" s="1"/>
      <c r="AH5" s="1"/>
      <c r="AI5" s="36">
        <f>((AH5*10*IF(AH4=1,1.5,1)+AG5*5*IF(AG4=1,1.5,1)+AF5*2*IF(AF4=1,1.25,1)+AE5*IF(AE4=1,1.1,1)))*(1/('HLM 2'!$P$2-$A5))</f>
        <v>0</v>
      </c>
      <c r="AJ5" s="55"/>
      <c r="AK5" s="56"/>
      <c r="AL5" s="56"/>
      <c r="AM5" s="36">
        <f>((AL5*5*if(AL4=1,1.5,1)+AK5*3*if(AK4=1,1.5,1)+AJ5*if(AJ4=1,1.25,1))+if(AK5=1,if(AL5=1,6,0)))*(1/('HLM 2'!$P$2-$A5))</f>
        <v>0</v>
      </c>
      <c r="AN5" s="1"/>
      <c r="AO5" s="1"/>
      <c r="AP5" s="1"/>
      <c r="AQ5" s="1"/>
      <c r="AR5" s="36">
        <f>((AQ5*10*IF(AQ4=1,1.5,1)+AP5*5*IF(AP4=1,1.5,1)+AO5*2*IF(AO4=1,1.25,1)+AN5*IF(AN4=1,1.1,1)))*(1/('HLM 2'!$P$2-$A5))</f>
        <v>0</v>
      </c>
      <c r="AS5" s="55"/>
      <c r="AT5" s="56"/>
      <c r="AU5" s="56"/>
      <c r="AV5" s="36">
        <f>((AU5*5*if(AU4=1,1.5,1)+AT5*3*if(AT4=1,1.5,1)+AS5*if(AS4=1,1.25,1))+if(AT5=1,if(AU5=1,6,0)))*(1/('HLM 2'!$P$2-$A5))</f>
        <v>0</v>
      </c>
      <c r="AW5" s="1"/>
      <c r="AX5" s="1"/>
      <c r="AY5" s="1"/>
      <c r="AZ5" s="1"/>
      <c r="BA5" s="36">
        <f>((AZ5*10*IF(AZ4=1,1.5,1)+AY5*5*IF(AY4=1,1.5,1)+AX5*2*IF(AX4=1,1.25,1)+AW5*IF(AW4=1,1.1,1)))*(1/('HLM 2'!$P$2-$A5))</f>
        <v>0</v>
      </c>
      <c r="BB5" s="55"/>
      <c r="BC5" s="56"/>
      <c r="BD5" s="56"/>
      <c r="BE5" s="36">
        <f>((BD5*5*if(BD4=1,1.5,1)+BC5*3*if(BC4=1,1.5,1)+BB5*if(BB4=1,1.25,1))+if(BC5=1,if(BD5=1,6,0)))*(1/('HLM 2'!$P$2-$A5))</f>
        <v>0</v>
      </c>
      <c r="BF5" s="1"/>
      <c r="BG5" s="1"/>
      <c r="BH5" s="1"/>
      <c r="BI5" s="1"/>
      <c r="BJ5" s="36">
        <f>((BI5*10*IF(BI4=1,1.5,1)+BH5*5*IF(BH4=1,1.5,1)+BG5*2*IF(BG4=1,1.25,1)+BF5*IF(BF4=1,1.1,1)))*(1/('HLM 2'!$P$2-$A5))</f>
        <v>0</v>
      </c>
      <c r="BK5" s="1"/>
      <c r="BL5" s="1"/>
      <c r="BM5" s="1"/>
      <c r="BN5" s="1"/>
      <c r="BO5" s="36">
        <f>((BN5*10*IF(BN4=1,1.5,1)+BM5*5*IF(BM4=1,1.5,1)+BL5*2*IF(BL4=1,1.25,1)+BK5*IF(BK4=1,1.1,1)))*(1/('HLM 2'!$P$2-$A5))</f>
        <v>0</v>
      </c>
      <c r="BP5" s="1"/>
      <c r="BQ5" s="1"/>
      <c r="BR5" s="1"/>
      <c r="BS5" s="1"/>
      <c r="BT5" s="36">
        <f>((BS5*10*IF(BS4=1,1.5,1)+BR5*5*IF(BR4=1,1.5,1)+BQ5*2*IF(BQ4=1,1.25,1)+BP5*IF(BP4=1,1.1,1)))*(1/('HLM 2'!$P$2-$A5))</f>
        <v>0</v>
      </c>
      <c r="BU5" s="1"/>
      <c r="BV5" s="1"/>
      <c r="BW5" s="1"/>
      <c r="BX5" s="1"/>
      <c r="BY5" s="36">
        <f>((BX5*10*IF(BX4=1,1.5,1)+BW5*5*IF(BW4=1,1.5,1)+BV5*2*IF(BV4=1,1.25,1)+BU5*IF(BU4=1,1.1,1)))*(1/('HLM 2'!$P$2-$A5))</f>
        <v>0</v>
      </c>
      <c r="BZ5" s="55"/>
      <c r="CA5" s="56"/>
      <c r="CB5" s="56"/>
      <c r="CC5" s="56"/>
      <c r="CD5" s="36">
        <f>((CC5*10*IF(CC4=1,1.5,1)+CB5*5*IF(CB4=1,1.5,1)+CA5*2*IF(CA4=1,1.25,1)+BZ5*IF(BZ4=1,1.1,1)))*(1/('HLM 2'!$P$2-$A5))</f>
        <v>0</v>
      </c>
      <c r="CE5" s="55"/>
      <c r="CF5" s="56"/>
      <c r="CG5" s="56"/>
      <c r="CH5" s="56"/>
      <c r="CI5" s="36">
        <f>((CH5*10*IF(CH4=1,1.5,1)+CG5*5*IF(CG4=1,1.5,1)+CF5*2*IF(CF4=1,1.25,1)+CE5*IF(CE4=1,1.1,1)))*(1/('HLM 2'!$P$2-$A5))</f>
        <v>0</v>
      </c>
      <c r="CJ5" s="55"/>
      <c r="CK5" s="56"/>
      <c r="CL5" s="56"/>
      <c r="CM5" s="59">
        <f>((CL5*5*IF(CL4=1,1.5,1)+CK5*3*IF(CK4=1,1.5,1)+CJ5*IF(CJ4=1,1.25,1))+IF(CK5=1,IF(CL5=1,6,0)))*(1/('HLM 2'!$P$2-$A5))</f>
        <v>0</v>
      </c>
      <c r="CN5" s="55"/>
      <c r="CO5" s="56"/>
      <c r="CP5" s="56"/>
      <c r="CQ5" s="56"/>
      <c r="CR5" s="36">
        <f>((CQ5*10*IF(CQ4=1,1.5,1)+CP5*5*IF(CP4=1,1.5,1)+CO5*2*IF(CO4=1,1.25,1)+CN5*IF(CN4=1,1.1,1)))*(1/('HLM 2'!$P$2-$A5))</f>
        <v>0</v>
      </c>
      <c r="CS5" s="55"/>
      <c r="CT5" s="56"/>
      <c r="CU5" s="56"/>
      <c r="CV5" s="59">
        <f>((CU5*5*IF(CU4=1,1.5,1)+CT5*3*IF(CT4=1,1.5,1)+CS5*IF(CS4=1,1.25,1))+IF(CT5=1,IF(CU5=1,6,0)))*(1/('HLM 2'!$P$2-$A5))</f>
        <v>0</v>
      </c>
      <c r="CW5" s="55"/>
      <c r="CX5" s="56"/>
      <c r="CY5" s="56"/>
      <c r="CZ5" s="59">
        <f>((CY5*5*IF(CY4=1,1.5,1)+CX5*3*IF(CX4=1,1.5,1)+CW5*IF(CW4=1,1.25,1))+IF(CX5=1,IF(CY5=1,6,0)))*(1/('HLM 2'!$P$2-$A5))</f>
        <v>0</v>
      </c>
      <c r="DA5" s="55"/>
      <c r="DB5" s="56"/>
      <c r="DC5" s="56"/>
      <c r="DD5" s="59">
        <f>((DC5*5*IF(DC4=1,1.5,1)+DB5*3*IF(DB4=1,1.5,1)+DA5*IF(DA4=1,1.25,1))+IF(DB5=1,IF(DC5=1,6,0)))*(1/('HLM 2'!$P$2-$A5))</f>
        <v>0</v>
      </c>
      <c r="DE5" s="58"/>
      <c r="DF5" s="56"/>
      <c r="DG5" s="56"/>
      <c r="DH5" s="56"/>
      <c r="DI5" s="36">
        <f>((DH5*10*IF(DH4=1,1.5,1)+DG5*5*IF(DG4=1,1.5,1)+DF5*2*IF(DF4=1,1.25,1)+DE5*IF(DE4=1,1.1,1)))*(1/('HLM 2'!$P$2-$A5))</f>
        <v>0</v>
      </c>
      <c r="DJ5" s="58"/>
      <c r="DK5" s="56"/>
      <c r="DL5" s="56"/>
      <c r="DM5" s="56"/>
      <c r="DN5" s="36">
        <f>((DM5*10*IF(DM4=1,1.5,1)+DL5*5*IF(DL4=1,1.5,1)+DK5*2*IF(DK4=1,1.25,1)+DJ5*IF(DJ4=1,1.1,1)))*(1/('HLM 2'!$P$2-$A5))</f>
        <v>0</v>
      </c>
      <c r="DO5" s="58"/>
      <c r="DP5" s="56"/>
      <c r="DQ5" s="56"/>
      <c r="DR5" s="56"/>
      <c r="DS5" s="36">
        <f>((DR5*10*IF(DR4=1,1.5,1)+DQ5*5*IF(DQ4=1,1.5,1)+DP5*2*IF(DP4=1,1.25,1)+DO5*IF(DO4=1,1.1,1)))*(1/('HLM 2'!$P$2-$A5))</f>
        <v>0</v>
      </c>
      <c r="DT5" s="55"/>
      <c r="DU5" s="56"/>
      <c r="DV5" s="56"/>
      <c r="DW5" s="56"/>
      <c r="DX5" s="36">
        <f>((DW5*10*IF(DW4=1,1.5,1)+DV5*5*IF(DV4=1,1.5,1)+DU5*2*IF(DU4=1,1.25,1)+DT5*IF(DT4=1,1.1,1)))*(1/('HLM 2'!$P$2-$A5))</f>
        <v>0</v>
      </c>
      <c r="DY5" s="55"/>
      <c r="DZ5" s="56"/>
      <c r="EA5" s="56"/>
      <c r="EB5" s="56"/>
      <c r="EC5" s="36">
        <f>((EB5*10*IF(EB4=1,1.5,1)+EA5*5*IF(EA4=1,1.5,1)+DZ5*2*IF(DZ4=1,1.25,1)+DY5*IF(DY4=1,1.1,1)))*(1/('HLM 2'!$P$2-$A5))</f>
        <v>0</v>
      </c>
      <c r="ED5" s="58">
        <v>1.0</v>
      </c>
      <c r="EE5" s="56"/>
      <c r="EF5" s="56"/>
      <c r="EG5" s="56"/>
      <c r="EH5" s="36">
        <f>((EG5*10*IF(EG4=1,1.5,1)+EF5*5*IF(EF4=1,1.5,1)+EE5*2*IF(EE4=1,1.25,1)+ED5*IF(ED4=1,1.1,1)))*(1/('HLM 2'!$P$2-$A5))</f>
        <v>0.1111111111</v>
      </c>
      <c r="EI5" s="58">
        <v>1.0</v>
      </c>
      <c r="EJ5" s="61">
        <v>1.0</v>
      </c>
      <c r="EK5" s="61">
        <v>1.0</v>
      </c>
      <c r="EL5" s="56"/>
      <c r="EM5" s="36">
        <f>((EL5*10*IF(EL4=1,1.5,1)+EK5*5*IF(EK4=1,1.5,1)+EJ5*2*IF(EJ4=1,1.25,1)+EI5*IF(EI4=1,1.1,1)))*(1/('HLM 2'!$P$2-$A5))</f>
        <v>0.8888888889</v>
      </c>
      <c r="EN5" s="58"/>
      <c r="EO5" s="61"/>
      <c r="EP5" s="61"/>
      <c r="EQ5" s="56"/>
      <c r="ER5" s="36">
        <f>((EQ5*10*IF(EQ4=1,1.5,1)+EP5*5*IF(EP4=1,1.5,1)+EO5*2*IF(EO4=1,1.25,1)+EN5*IF(EN4=1,1.1,1)))*(1/('HLM 2'!$P$2-$A5))</f>
        <v>0</v>
      </c>
    </row>
    <row r="6">
      <c r="A6" s="1">
        <v>2027.0</v>
      </c>
      <c r="B6" s="1"/>
      <c r="C6" s="1"/>
      <c r="D6" s="1"/>
      <c r="E6" s="1"/>
      <c r="F6" s="36">
        <f>((E6*10*IF(E5=1,1.5,1)+D6*5*IF(D5=1,1.5,1)+C6*2*IF(C5=1,1.25,1)+B6*IF(B5=1,1.1,1)))*(1/('HLM 2'!$P$2-$A6))</f>
        <v>0</v>
      </c>
      <c r="G6" s="1"/>
      <c r="H6" s="1"/>
      <c r="I6" s="1"/>
      <c r="J6" s="1"/>
      <c r="K6" s="36">
        <f>((J6*10*IF(J5=1,1.5,1)+I6*5*IF(I5=1,1.5,1)+H6*2*IF(H5=1,1.25,1)+G6*IF(G5=1,1.1,1)))*(1/('HLM 2'!$P$2-$A6))</f>
        <v>0</v>
      </c>
      <c r="L6" s="1"/>
      <c r="M6" s="1"/>
      <c r="N6" s="1"/>
      <c r="O6" s="1"/>
      <c r="P6" s="36">
        <f>((O6*10*IF(O5=1,1.5,1)+N6*5*IF(N5=1,1.5,1)+M6*2*IF(M5=1,1.25,1)+L6*IF(L5=1,1.1,1)))*(1/('HLM 2'!$P$2-$A6))</f>
        <v>0</v>
      </c>
      <c r="Q6" s="1">
        <v>1.0</v>
      </c>
      <c r="R6" s="1"/>
      <c r="S6" s="1"/>
      <c r="T6" s="1"/>
      <c r="U6" s="36">
        <f>((T6*10*IF(T5=1,1.5,1)+S6*5*IF(S5=1,1.5,1)+R6*2*IF(R5=1,1.25,1)+Q6*IF(Q5=1,1.1,1)))*(1/('HLM 2'!$P$2-$A6))</f>
        <v>0.125</v>
      </c>
      <c r="V6" s="1">
        <v>1.0</v>
      </c>
      <c r="W6" s="1">
        <v>1.0</v>
      </c>
      <c r="X6" s="1"/>
      <c r="Y6" s="1"/>
      <c r="Z6" s="36">
        <f>((Y6*10*IF(Y5=1,1.5,1)+X6*5*IF(X5=1,1.5,1)+W6*2*IF(W5=1,1.25,1)+V6*IF(V5=1,1.1,1)))*(1/('HLM 2'!$P$2-$A6))</f>
        <v>0.375</v>
      </c>
      <c r="AA6" s="1"/>
      <c r="AB6" s="1"/>
      <c r="AC6" s="1"/>
      <c r="AD6" s="36">
        <f>((AC6*5*if(AC5=1,1.5,1)+AB6*3*if(AB5=1,1.5,1)+AA6*if(AA5=1,1.25,1))+if(AB6=1,if(AC6=1,6,0)))*(1/('HLM 2'!$P$2-$A6))</f>
        <v>0</v>
      </c>
      <c r="AE6" s="1"/>
      <c r="AF6" s="1"/>
      <c r="AG6" s="1"/>
      <c r="AH6" s="1"/>
      <c r="AI6" s="36">
        <f>((AH6*10*IF(AH5=1,1.5,1)+AG6*5*IF(AG5=1,1.5,1)+AF6*2*IF(AF5=1,1.25,1)+AE6*IF(AE5=1,1.1,1)))*(1/('HLM 2'!$P$2-$A6))</f>
        <v>0</v>
      </c>
      <c r="AJ6" s="55"/>
      <c r="AK6" s="56"/>
      <c r="AL6" s="56"/>
      <c r="AM6" s="36">
        <f>((AL6*5*if(AL5=1,1.5,1)+AK6*3*if(AK5=1,1.5,1)+AJ6*if(AJ5=1,1.25,1))+if(AK6=1,if(AL6=1,6,0)))*(1/('HLM 2'!$P$2-$A6))</f>
        <v>0</v>
      </c>
      <c r="AN6" s="1"/>
      <c r="AO6" s="1"/>
      <c r="AP6" s="1"/>
      <c r="AQ6" s="1"/>
      <c r="AR6" s="36">
        <f>((AQ6*10*IF(AQ5=1,1.5,1)+AP6*5*IF(AP5=1,1.5,1)+AO6*2*IF(AO5=1,1.25,1)+AN6*IF(AN5=1,1.1,1)))*(1/('HLM 2'!$P$2-$A6))</f>
        <v>0</v>
      </c>
      <c r="AS6" s="55"/>
      <c r="AT6" s="56"/>
      <c r="AU6" s="56"/>
      <c r="AV6" s="36">
        <f>((AU6*5*if(AU5=1,1.5,1)+AT6*3*if(AT5=1,1.5,1)+AS6*if(AS5=1,1.25,1))+if(AT6=1,if(AU6=1,6,0)))*(1/('HLM 2'!$P$2-$A6))</f>
        <v>0</v>
      </c>
      <c r="AW6" s="1"/>
      <c r="AX6" s="1"/>
      <c r="AY6" s="1"/>
      <c r="AZ6" s="1">
        <v>1.0</v>
      </c>
      <c r="BA6" s="36">
        <f>((AZ6*10*IF(AZ5=1,1.5,1)+AY6*5*IF(AY5=1,1.5,1)+AX6*2*IF(AX5=1,1.25,1)+AW6*IF(AW5=1,1.1,1)))*(1/('HLM 2'!$P$2-$A6))</f>
        <v>1.25</v>
      </c>
      <c r="BB6" s="55"/>
      <c r="BC6" s="56"/>
      <c r="BD6" s="56"/>
      <c r="BE6" s="36">
        <f>((BD6*5*if(BD5=1,1.5,1)+BC6*3*if(BC5=1,1.5,1)+BB6*if(BB5=1,1.25,1))+if(BC6=1,if(BD6=1,6,0)))*(1/('HLM 2'!$P$2-$A6))</f>
        <v>0</v>
      </c>
      <c r="BF6" s="1">
        <v>1.0</v>
      </c>
      <c r="BG6" s="1"/>
      <c r="BH6" s="1"/>
      <c r="BI6" s="1"/>
      <c r="BJ6" s="36">
        <f>((BI6*10*IF(BI5=1,1.5,1)+BH6*5*IF(BH5=1,1.5,1)+BG6*2*IF(BG5=1,1.25,1)+BF6*IF(BF5=1,1.1,1)))*(1/('HLM 2'!$P$2-$A6))</f>
        <v>0.125</v>
      </c>
      <c r="BK6" s="1"/>
      <c r="BL6" s="1"/>
      <c r="BM6" s="1"/>
      <c r="BN6" s="1"/>
      <c r="BO6" s="36">
        <f>((BN6*10*IF(BN5=1,1.5,1)+BM6*5*IF(BM5=1,1.5,1)+BL6*2*IF(BL5=1,1.25,1)+BK6*IF(BK5=1,1.1,1)))*(1/('HLM 2'!$P$2-$A6))</f>
        <v>0</v>
      </c>
      <c r="BP6" s="1"/>
      <c r="BQ6" s="1"/>
      <c r="BR6" s="1"/>
      <c r="BS6" s="1"/>
      <c r="BT6" s="36">
        <f>((BS6*10*IF(BS5=1,1.5,1)+BR6*5*IF(BR5=1,1.5,1)+BQ6*2*IF(BQ5=1,1.25,1)+BP6*IF(BP5=1,1.1,1)))*(1/('HLM 2'!$P$2-$A6))</f>
        <v>0</v>
      </c>
      <c r="BU6" s="1"/>
      <c r="BV6" s="1"/>
      <c r="BW6" s="1"/>
      <c r="BX6" s="1"/>
      <c r="BY6" s="36">
        <f>((BX6*10*IF(BX5=1,1.5,1)+BW6*5*IF(BW5=1,1.5,1)+BV6*2*IF(BV5=1,1.25,1)+BU6*IF(BU5=1,1.1,1)))*(1/('HLM 2'!$P$2-$A6))</f>
        <v>0</v>
      </c>
      <c r="BZ6" s="55"/>
      <c r="CA6" s="56"/>
      <c r="CB6" s="56"/>
      <c r="CC6" s="56"/>
      <c r="CD6" s="36">
        <f>((CC6*10*IF(CC5=1,1.5,1)+CB6*5*IF(CB5=1,1.5,1)+CA6*2*IF(CA5=1,1.25,1)+BZ6*IF(BZ5=1,1.1,1)))*(1/('HLM 2'!$P$2-$A6))</f>
        <v>0</v>
      </c>
      <c r="CE6" s="55"/>
      <c r="CF6" s="56"/>
      <c r="CG6" s="56"/>
      <c r="CH6" s="56"/>
      <c r="CI6" s="36">
        <f>((CH6*10*IF(CH5=1,1.5,1)+CG6*5*IF(CG5=1,1.5,1)+CF6*2*IF(CF5=1,1.25,1)+CE6*IF(CE5=1,1.1,1)))*(1/('HLM 2'!$P$2-$A6))</f>
        <v>0</v>
      </c>
      <c r="CJ6" s="55"/>
      <c r="CK6" s="56"/>
      <c r="CL6" s="56"/>
      <c r="CM6" s="59">
        <f>((CL6*5*IF(CL5=1,1.5,1)+CK6*3*IF(CK5=1,1.5,1)+CJ6*IF(CJ5=1,1.25,1))+IF(CK6=1,IF(CL6=1,6,0)))*(1/('HLM 2'!$P$2-$A6))</f>
        <v>0</v>
      </c>
      <c r="CN6" s="55"/>
      <c r="CO6" s="56"/>
      <c r="CP6" s="56"/>
      <c r="CQ6" s="56"/>
      <c r="CR6" s="36">
        <f>((CQ6*10*IF(CQ5=1,1.5,1)+CP6*5*IF(CP5=1,1.5,1)+CO6*2*IF(CO5=1,1.25,1)+CN6*IF(CN5=1,1.1,1)))*(1/('HLM 2'!$P$2-$A6))</f>
        <v>0</v>
      </c>
      <c r="CS6" s="55"/>
      <c r="CT6" s="56"/>
      <c r="CU6" s="56"/>
      <c r="CV6" s="59">
        <f>((CU6*5*IF(CU5=1,1.5,1)+CT6*3*IF(CT5=1,1.5,1)+CS6*IF(CS5=1,1.25,1))+IF(CT6=1,IF(CU6=1,6,0)))*(1/('HLM 2'!$P$2-$A6))</f>
        <v>0</v>
      </c>
      <c r="CW6" s="55"/>
      <c r="CX6" s="56"/>
      <c r="CY6" s="56"/>
      <c r="CZ6" s="59">
        <f>((CY6*5*IF(CY5=1,1.5,1)+CX6*3*IF(CX5=1,1.5,1)+CW6*IF(CW5=1,1.25,1))+IF(CX6=1,IF(CY6=1,6,0)))*(1/('HLM 2'!$P$2-$A6))</f>
        <v>0</v>
      </c>
      <c r="DA6" s="55"/>
      <c r="DB6" s="56"/>
      <c r="DC6" s="56"/>
      <c r="DD6" s="59">
        <f>((DC6*5*IF(DC5=1,1.5,1)+DB6*3*IF(DB5=1,1.5,1)+DA6*IF(DA5=1,1.25,1))+IF(DB6=1,IF(DC6=1,6,0)))*(1/('HLM 2'!$P$2-$A6))</f>
        <v>0</v>
      </c>
      <c r="DE6" s="58"/>
      <c r="DF6" s="61"/>
      <c r="DG6" s="61"/>
      <c r="DH6" s="56"/>
      <c r="DI6" s="36">
        <f>((DH6*10*IF(DH5=1,1.5,1)+DG6*5*IF(DG5=1,1.5,1)+DF6*2*IF(DF5=1,1.25,1)+DE6*IF(DE5=1,1.1,1)))*(1/('HLM 2'!$P$2-$A6))</f>
        <v>0</v>
      </c>
      <c r="DJ6" s="58">
        <v>1.0</v>
      </c>
      <c r="DK6" s="61">
        <v>1.0</v>
      </c>
      <c r="DL6" s="61">
        <v>1.0</v>
      </c>
      <c r="DM6" s="56"/>
      <c r="DN6" s="36">
        <f>((DM6*10*IF(DM5=1,1.5,1)+DL6*5*IF(DL5=1,1.5,1)+DK6*2*IF(DK5=1,1.25,1)+DJ6*IF(DJ5=1,1.1,1)))*(1/('HLM 2'!$P$2-$A6))</f>
        <v>1</v>
      </c>
      <c r="DO6" s="58"/>
      <c r="DP6" s="61"/>
      <c r="DQ6" s="61"/>
      <c r="DR6" s="56"/>
      <c r="DS6" s="36">
        <f>((DR6*10*IF(DR5=1,1.5,1)+DQ6*5*IF(DQ5=1,1.5,1)+DP6*2*IF(DP5=1,1.25,1)+DO6*IF(DO5=1,1.1,1)))*(1/('HLM 2'!$P$2-$A6))</f>
        <v>0</v>
      </c>
      <c r="DT6" s="55"/>
      <c r="DU6" s="56"/>
      <c r="DV6" s="56"/>
      <c r="DW6" s="56"/>
      <c r="DX6" s="36">
        <f>((DW6*10*IF(DW5=1,1.5,1)+DV6*5*IF(DV5=1,1.5,1)+DU6*2*IF(DU5=1,1.25,1)+DT6*IF(DT5=1,1.1,1)))*(1/('HLM 2'!$P$2-$A6))</f>
        <v>0</v>
      </c>
      <c r="DY6" s="55"/>
      <c r="DZ6" s="56"/>
      <c r="EA6" s="56"/>
      <c r="EB6" s="56"/>
      <c r="EC6" s="36">
        <f>((EB6*10*IF(EB5=1,1.5,1)+EA6*5*IF(EA5=1,1.5,1)+DZ6*2*IF(DZ5=1,1.25,1)+DY6*IF(DY5=1,1.1,1)))*(1/('HLM 2'!$P$2-$A6))</f>
        <v>0</v>
      </c>
      <c r="ED6" s="55"/>
      <c r="EE6" s="56"/>
      <c r="EF6" s="56"/>
      <c r="EG6" s="56"/>
      <c r="EH6" s="36">
        <f>((EG6*10*IF(EG5=1,1.5,1)+EF6*5*IF(EF5=1,1.5,1)+EE6*2*IF(EE5=1,1.25,1)+ED6*IF(ED5=1,1.1,1)))*(1/('HLM 2'!$P$2-$A6))</f>
        <v>0</v>
      </c>
      <c r="EI6" s="55"/>
      <c r="EJ6" s="56"/>
      <c r="EK6" s="56"/>
      <c r="EL6" s="56"/>
      <c r="EM6" s="36">
        <f>((EL6*10*IF(EL5=1,1.5,1)+EK6*5*IF(EK5=1,1.5,1)+EJ6*2*IF(EJ5=1,1.25,1)+EI6*IF(EI5=1,1.1,1)))*(1/('HLM 2'!$P$2-$A6))</f>
        <v>0</v>
      </c>
      <c r="EN6" s="55"/>
      <c r="EO6" s="56"/>
      <c r="EP6" s="56"/>
      <c r="EQ6" s="56"/>
      <c r="ER6" s="36">
        <f>((EQ6*10*IF(EQ5=1,1.5,1)+EP6*5*IF(EP5=1,1.5,1)+EO6*2*IF(EO5=1,1.25,1)+EN6*IF(EN5=1,1.1,1)))*(1/('HLM 2'!$P$2-$A6))</f>
        <v>0</v>
      </c>
    </row>
    <row r="7">
      <c r="A7" s="1">
        <v>2028.0</v>
      </c>
      <c r="B7" s="1"/>
      <c r="C7" s="1"/>
      <c r="D7" s="1"/>
      <c r="E7" s="1"/>
      <c r="F7" s="36"/>
      <c r="G7" s="1"/>
      <c r="H7" s="1"/>
      <c r="I7" s="1"/>
      <c r="J7" s="1"/>
      <c r="K7" s="36"/>
      <c r="L7" s="1"/>
      <c r="M7" s="1"/>
      <c r="N7" s="1"/>
      <c r="O7" s="1"/>
      <c r="P7" s="36"/>
      <c r="Q7" s="1"/>
      <c r="R7" s="1"/>
      <c r="S7" s="1"/>
      <c r="T7" s="1"/>
      <c r="U7" s="36"/>
      <c r="V7" s="1">
        <v>1.0</v>
      </c>
      <c r="W7" s="1">
        <v>1.0</v>
      </c>
      <c r="X7" s="1">
        <v>1.0</v>
      </c>
      <c r="Y7" s="1"/>
      <c r="Z7" s="36">
        <f>((Y7*10*IF(Y6=1,1.5,1)+X7*5*IF(X6=1,1.5,1)+W7*2*IF(W6=1,1.25,1)+V7*IF(V6=1,1.1,1)))*(1/('HLM 2'!$P$2-$A7))</f>
        <v>1.228571429</v>
      </c>
      <c r="AA7" s="1"/>
      <c r="AB7" s="1"/>
      <c r="AC7" s="1"/>
      <c r="AD7" s="36">
        <f>((AC7*5*if(AC6=1,1.5,1)+AB7*3*if(AB6=1,1.5,1)+AA7*if(AA6=1,1.25,1))+if(AB7=1,if(AC7=1,6,0)))*(1/('HLM 2'!$P$2-$A7))</f>
        <v>0</v>
      </c>
      <c r="AE7" s="55"/>
      <c r="AF7" s="56"/>
      <c r="AG7" s="56"/>
      <c r="AH7" s="56"/>
      <c r="AI7" s="36">
        <f>((AH7*10*IF(AH6=1,1.5,1)+AG7*5*IF(AG6=1,1.5,1)+AF7*2*IF(AF6=1,1.25,1)+AE7*IF(AE6=1,1.1,1)))*(1/('HLM 2'!$P$2-$A7))</f>
        <v>0</v>
      </c>
      <c r="AJ7" s="55"/>
      <c r="AK7" s="56"/>
      <c r="AL7" s="56"/>
      <c r="AM7" s="36">
        <f>((AL7*5*if(AL6=1,1.5,1)+AK7*3*if(AK6=1,1.5,1)+AJ7*if(AJ6=1,1.25,1))+if(AK7=1,if(AL7=1,6,0)))*(1/('HLM 2'!$P$2-$A7))</f>
        <v>0</v>
      </c>
      <c r="AN7" s="55"/>
      <c r="AO7" s="56"/>
      <c r="AP7" s="56"/>
      <c r="AQ7" s="56"/>
      <c r="AR7" s="36">
        <f>((AQ7*10*IF(AQ6=1,1.5,1)+AP7*5*IF(AP6=1,1.5,1)+AO7*2*IF(AO6=1,1.25,1)+AN7*IF(AN6=1,1.1,1)))*(1/('HLM 2'!$P$2-$A7))</f>
        <v>0</v>
      </c>
      <c r="AS7" s="55"/>
      <c r="AT7" s="56"/>
      <c r="AU7" s="56"/>
      <c r="AV7" s="36">
        <f>((AU7*5*if(AU6=1,1.5,1)+AT7*3*if(AT6=1,1.5,1)+AS7*if(AS6=1,1.25,1))+if(AT7=1,if(AU7=1,6,0)))*(1/('HLM 2'!$P$2-$A7))</f>
        <v>0</v>
      </c>
      <c r="AW7" s="55"/>
      <c r="AX7" s="56"/>
      <c r="AY7" s="56"/>
      <c r="AZ7" s="56"/>
      <c r="BA7" s="36">
        <f>((AZ7*10*IF(AZ6=1,1.5,1)+AY7*5*IF(AY6=1,1.5,1)+AX7*2*IF(AX6=1,1.25,1)+AW7*IF(AW6=1,1.1,1)))*(1/('HLM 2'!$P$2-$A7))</f>
        <v>0</v>
      </c>
      <c r="BB7" s="55"/>
      <c r="BC7" s="56"/>
      <c r="BD7" s="56"/>
      <c r="BE7" s="36">
        <f>((BD7*5*if(BD6=1,1.5,1)+BC7*3*if(BC6=1,1.5,1)+BB7*if(BB6=1,1.25,1))+if(BC7=1,if(BD7=1,6,0)))*(1/('HLM 2'!$P$2-$A7))</f>
        <v>0</v>
      </c>
      <c r="BF7" s="58">
        <v>1.0</v>
      </c>
      <c r="BG7" s="56"/>
      <c r="BH7" s="56"/>
      <c r="BI7" s="56"/>
      <c r="BJ7" s="36">
        <f>((BI7*10*IF(BI6=1,1.5,1)+BH7*5*IF(BH6=1,1.5,1)+BG7*2*IF(BG6=1,1.25,1)+BF7*IF(BF6=1,1.1,1)))*(1/('HLM 2'!$P$2-$A7))</f>
        <v>0.1571428571</v>
      </c>
      <c r="BK7" s="58"/>
      <c r="BL7" s="56"/>
      <c r="BM7" s="56"/>
      <c r="BN7" s="56"/>
      <c r="BO7" s="36">
        <f>((BN7*10*IF(BN6=1,1.5,1)+BM7*5*IF(BM6=1,1.5,1)+BL7*2*IF(BL6=1,1.25,1)+BK7*IF(BK6=1,1.1,1)))*(1/('HLM 2'!$P$2-$A7))</f>
        <v>0</v>
      </c>
      <c r="BP7" s="58"/>
      <c r="BQ7" s="56"/>
      <c r="BR7" s="56"/>
      <c r="BS7" s="56"/>
      <c r="BT7" s="36">
        <f>((BS7*10*IF(BS6=1,1.5,1)+BR7*5*IF(BR6=1,1.5,1)+BQ7*2*IF(BQ6=1,1.25,1)+BP7*IF(BP6=1,1.1,1)))*(1/('HLM 2'!$P$2-$A7))</f>
        <v>0</v>
      </c>
      <c r="BU7" s="58"/>
      <c r="BV7" s="56"/>
      <c r="BW7" s="56"/>
      <c r="BX7" s="56"/>
      <c r="BY7" s="36">
        <f>((BX7*10*IF(BX6=1,1.5,1)+BW7*5*IF(BW6=1,1.5,1)+BV7*2*IF(BV6=1,1.25,1)+BU7*IF(BU6=1,1.1,1)))*(1/('HLM 2'!$P$2-$A7))</f>
        <v>0</v>
      </c>
      <c r="BZ7" s="58">
        <v>1.0</v>
      </c>
      <c r="CA7" s="56"/>
      <c r="CB7" s="56"/>
      <c r="CC7" s="56"/>
      <c r="CD7" s="36">
        <f>((CC7*10*IF(CC6=1,1.5,1)+CB7*5*IF(CB6=1,1.5,1)+CA7*2*IF(CA6=1,1.25,1)+BZ7*IF(BZ6=1,1.1,1)))*(1/('HLM 2'!$P$2-$A7))</f>
        <v>0.1428571429</v>
      </c>
      <c r="CE7" s="55"/>
      <c r="CF7" s="56"/>
      <c r="CG7" s="56"/>
      <c r="CH7" s="56"/>
      <c r="CI7" s="59"/>
      <c r="CJ7" s="55"/>
      <c r="CK7" s="56"/>
      <c r="CL7" s="56"/>
      <c r="CM7" s="59">
        <f>((CL7*5*IF(CL6=1,1.5,1)+CK7*3*IF(CK6=1,1.5,1)+CJ7*IF(CJ6=1,1.25,1))+IF(CK7=1,IF(CL7=1,6,0)))*(1/('HLM 2'!$P$2-$A7))</f>
        <v>0</v>
      </c>
      <c r="CN7" s="55"/>
      <c r="CO7" s="56"/>
      <c r="CP7" s="56"/>
      <c r="CQ7" s="56"/>
      <c r="CR7" s="36">
        <f>((CQ7*10*IF(CQ6=1,1.5,1)+CP7*5*IF(CP6=1,1.5,1)+CO7*2*IF(CO6=1,1.25,1)+CN7*IF(CN6=1,1.1,1)))*(1/('HLM 2'!$P$2-$A7))</f>
        <v>0</v>
      </c>
      <c r="CS7" s="55"/>
      <c r="CT7" s="56"/>
      <c r="CU7" s="56"/>
      <c r="CV7" s="59">
        <f>((CU7*5*IF(CU6=1,1.5,1)+CT7*3*IF(CT6=1,1.5,1)+CS7*IF(CS6=1,1.25,1))+IF(CT7=1,IF(CU7=1,6,0)))*(1/('HLM 2'!$P$2-$A7))</f>
        <v>0</v>
      </c>
      <c r="CW7" s="55"/>
      <c r="CX7" s="56"/>
      <c r="CY7" s="56"/>
      <c r="CZ7" s="59">
        <f>((CY7*5*IF(CY6=1,1.5,1)+CX7*3*IF(CX6=1,1.5,1)+CW7*IF(CW6=1,1.25,1))+IF(CX7=1,IF(CY7=1,6,0)))*(1/('HLM 2'!$P$2-$A7))</f>
        <v>0</v>
      </c>
      <c r="DA7" s="55"/>
      <c r="DB7" s="56"/>
      <c r="DC7" s="56"/>
      <c r="DD7" s="59">
        <f>((DC7*5*IF(DC6=1,1.5,1)+DB7*3*IF(DB6=1,1.5,1)+DA7*IF(DA6=1,1.25,1))+IF(DB7=1,IF(DC7=1,6,0)))*(1/('HLM 2'!$P$2-$A7))</f>
        <v>0</v>
      </c>
      <c r="DE7" s="58">
        <v>1.0</v>
      </c>
      <c r="DF7" s="61">
        <v>1.0</v>
      </c>
      <c r="DG7" s="56"/>
      <c r="DH7" s="56"/>
      <c r="DI7" s="36">
        <f>((DH7*10*IF(DH6=1,1.5,1)+DG7*5*IF(DG6=1,1.5,1)+DF7*2*IF(DF6=1,1.25,1)+DE7*IF(DE6=1,1.1,1)))*(1/('HLM 2'!$P$2-$A7))</f>
        <v>0.4285714286</v>
      </c>
      <c r="DJ7" s="55"/>
      <c r="DK7" s="56"/>
      <c r="DL7" s="56"/>
      <c r="DM7" s="56"/>
      <c r="DN7" s="36">
        <f>((DM7*10*IF(DM6=1,1.5,1)+DL7*5*IF(DL6=1,1.5,1)+DK7*2*IF(DK6=1,1.25,1)+DJ7*IF(DJ6=1,1.1,1)))*(1/('HLM 2'!$P$2-$A7))</f>
        <v>0</v>
      </c>
      <c r="DO7" s="55"/>
      <c r="DP7" s="56"/>
      <c r="DQ7" s="56"/>
      <c r="DR7" s="56"/>
      <c r="DS7" s="36">
        <f>((DR7*10*IF(DR6=1,1.5,1)+DQ7*5*IF(DQ6=1,1.5,1)+DP7*2*IF(DP6=1,1.25,1)+DO7*IF(DO6=1,1.1,1)))*(1/('HLM 2'!$P$2-$A7))</f>
        <v>0</v>
      </c>
      <c r="DT7" s="55"/>
      <c r="DU7" s="56"/>
      <c r="DV7" s="56"/>
      <c r="DW7" s="61"/>
      <c r="DX7" s="36">
        <f>((DW7*10*IF(DW6=1,1.5,1)+DV7*5*IF(DV6=1,1.5,1)+DU7*2*IF(DU6=1,1.25,1)+DT7*IF(DT6=1,1.1,1)))*(1/('HLM 2'!$P$2-$A7))</f>
        <v>0</v>
      </c>
      <c r="DY7" s="55"/>
      <c r="DZ7" s="56"/>
      <c r="EA7" s="56"/>
      <c r="EB7" s="61">
        <v>1.0</v>
      </c>
      <c r="EC7" s="36">
        <f>((EB7*10*IF(EB6=1,1.5,1)+EA7*5*IF(EA6=1,1.5,1)+DZ7*2*IF(DZ6=1,1.25,1)+DY7*IF(DY6=1,1.1,1)))*(1/('HLM 2'!$P$2-$A7))</f>
        <v>1.428571429</v>
      </c>
      <c r="ED7" s="55"/>
      <c r="EE7" s="56"/>
      <c r="EF7" s="56"/>
      <c r="EG7" s="56"/>
      <c r="EH7" s="36">
        <f>((EG7*10*IF(EG6=1,1.5,1)+EF7*5*IF(EF6=1,1.5,1)+EE7*2*IF(EE6=1,1.25,1)+ED7*IF(ED6=1,1.1,1)))*(1/('HLM 2'!$P$2-$A7))</f>
        <v>0</v>
      </c>
      <c r="EI7" s="55"/>
      <c r="EJ7" s="56"/>
      <c r="EK7" s="56"/>
      <c r="EL7" s="56"/>
      <c r="EM7" s="36">
        <f>((EL7*10*IF(EL6=1,1.5,1)+EK7*5*IF(EK6=1,1.5,1)+EJ7*2*IF(EJ6=1,1.25,1)+EI7*IF(EI6=1,1.1,1)))*(1/('HLM 2'!$P$2-$A7))</f>
        <v>0</v>
      </c>
      <c r="EN7" s="58"/>
      <c r="EO7" s="56"/>
      <c r="EP7" s="56"/>
      <c r="EQ7" s="56"/>
      <c r="ER7" s="36">
        <f>((EQ7*10*IF(EQ6=1,1.5,1)+EP7*5*IF(EP6=1,1.5,1)+EO7*2*IF(EO6=1,1.25,1)+EN7*IF(EN6=1,1.1,1)))*(1/('HLM 2'!$P$2-$A7))</f>
        <v>0</v>
      </c>
    </row>
    <row r="8">
      <c r="A8" s="1">
        <v>2029.0</v>
      </c>
      <c r="B8" s="1"/>
      <c r="C8" s="1"/>
      <c r="D8" s="1"/>
      <c r="E8" s="1"/>
      <c r="F8" s="36"/>
      <c r="G8" s="1"/>
      <c r="H8" s="1"/>
      <c r="I8" s="1"/>
      <c r="J8" s="1"/>
      <c r="K8" s="36"/>
      <c r="L8" s="1"/>
      <c r="M8" s="1"/>
      <c r="N8" s="1"/>
      <c r="O8" s="1"/>
      <c r="P8" s="36"/>
      <c r="Q8" s="1"/>
      <c r="R8" s="1"/>
      <c r="S8" s="1"/>
      <c r="T8" s="1"/>
      <c r="U8" s="36"/>
      <c r="V8" s="1"/>
      <c r="W8" s="1"/>
      <c r="X8" s="1"/>
      <c r="Y8" s="1"/>
      <c r="Z8" s="36">
        <f>((Y8*10*IF(Y7=1,1.5,1)+X8*5*IF(X7=1,1.5,1)+W8*2*IF(W7=1,1.25,1)+V8*IF(V7=1,1.1,1)))*(1/('HLM 2'!$P$2-$A8))</f>
        <v>0</v>
      </c>
      <c r="AA8" s="1"/>
      <c r="AB8" s="1"/>
      <c r="AC8" s="1"/>
      <c r="AD8" s="36">
        <f>((AC8*5*if(AC7=1,1.5,1)+AB8*3*if(AB7=1,1.5,1)+AA8*if(AA7=1,1.25,1))+if(AB8=1,if(AC8=1,6,0)))*(1/('HLM 2'!$P$2-$A8))</f>
        <v>0</v>
      </c>
      <c r="AE8" s="55"/>
      <c r="AF8" s="56"/>
      <c r="AG8" s="56"/>
      <c r="AH8" s="56"/>
      <c r="AI8" s="36">
        <f>((AH8*10*IF(AH7=1,1.5,1)+AG8*5*IF(AG7=1,1.5,1)+AF8*2*IF(AF7=1,1.25,1)+AE8*IF(AE7=1,1.1,1)))*(1/('HLM 2'!$P$2-$A8))</f>
        <v>0</v>
      </c>
      <c r="AJ8" s="55"/>
      <c r="AK8" s="56"/>
      <c r="AL8" s="56"/>
      <c r="AM8" s="36">
        <f>((AL8*5*if(AL7=1,1.5,1)+AK8*3*if(AK7=1,1.5,1)+AJ8*if(AJ7=1,1.25,1))+if(AK8=1,if(AL8=1,6,0)))*(1/('HLM 2'!$P$2-$A8))</f>
        <v>0</v>
      </c>
      <c r="AN8" s="55"/>
      <c r="AO8" s="56"/>
      <c r="AP8" s="56"/>
      <c r="AQ8" s="56"/>
      <c r="AR8" s="36">
        <f>((AQ8*10*IF(AQ7=1,1.5,1)+AP8*5*IF(AP7=1,1.5,1)+AO8*2*IF(AO7=1,1.25,1)+AN8*IF(AN7=1,1.1,1)))*(1/('HLM 2'!$P$2-$A8))</f>
        <v>0</v>
      </c>
      <c r="AS8" s="55"/>
      <c r="AT8" s="56"/>
      <c r="AU8" s="56"/>
      <c r="AV8" s="36">
        <f>((AU8*5*if(AU7=1,1.5,1)+AT8*3*if(AT7=1,1.5,1)+AS8*if(AS7=1,1.25,1))+if(AT8=1,if(AU8=1,6,0)))*(1/('HLM 2'!$P$2-$A8))</f>
        <v>0</v>
      </c>
      <c r="AW8" s="55"/>
      <c r="AX8" s="56"/>
      <c r="AY8" s="56"/>
      <c r="AZ8" s="56"/>
      <c r="BA8" s="36">
        <f>((AZ8*10*IF(AZ7=1,1.5,1)+AY8*5*IF(AY7=1,1.5,1)+AX8*2*IF(AX7=1,1.25,1)+AW8*IF(AW7=1,1.1,1)))*(1/('HLM 2'!$P$2-$A8))</f>
        <v>0</v>
      </c>
      <c r="BB8" s="55"/>
      <c r="BC8" s="56"/>
      <c r="BD8" s="56"/>
      <c r="BE8" s="36">
        <f>((BD8*5*if(BD7=1,1.5,1)+BC8*3*if(BC7=1,1.5,1)+BB8*if(BB7=1,1.25,1))+if(BC8=1,if(BD8=1,6,0)))*(1/('HLM 2'!$P$2-$A8))</f>
        <v>0</v>
      </c>
      <c r="BF8" s="55"/>
      <c r="BG8" s="56"/>
      <c r="BH8" s="56"/>
      <c r="BI8" s="56"/>
      <c r="BJ8" s="36">
        <f>((BI8*10*IF(BI7=1,1.5,1)+BH8*5*IF(BH7=1,1.5,1)+BG8*2*IF(BG7=1,1.25,1)+BF8*IF(BF7=1,1.1,1)))*(1/('HLM 2'!$P$2-$A8))</f>
        <v>0</v>
      </c>
      <c r="BK8" s="55"/>
      <c r="BL8" s="56"/>
      <c r="BM8" s="56"/>
      <c r="BN8" s="56"/>
      <c r="BO8" s="36">
        <f>((BN8*10*IF(BN7=1,1.5,1)+BM8*5*IF(BM7=1,1.5,1)+BL8*2*IF(BL7=1,1.25,1)+BK8*IF(BK7=1,1.1,1)))*(1/('HLM 2'!$P$2-$A8))</f>
        <v>0</v>
      </c>
      <c r="BP8" s="55"/>
      <c r="BQ8" s="56"/>
      <c r="BR8" s="56"/>
      <c r="BS8" s="56"/>
      <c r="BT8" s="36">
        <f>((BS8*10*IF(BS7=1,1.5,1)+BR8*5*IF(BR7=1,1.5,1)+BQ8*2*IF(BQ7=1,1.25,1)+BP8*IF(BP7=1,1.1,1)))*(1/('HLM 2'!$P$2-$A8))</f>
        <v>0</v>
      </c>
      <c r="BU8" s="55"/>
      <c r="BV8" s="56"/>
      <c r="BW8" s="56"/>
      <c r="BX8" s="56"/>
      <c r="BY8" s="36">
        <f>((BX8*10*IF(BX7=1,1.5,1)+BW8*5*IF(BW7=1,1.5,1)+BV8*2*IF(BV7=1,1.25,1)+BU8*IF(BU7=1,1.1,1)))*(1/('HLM 2'!$P$2-$A8))</f>
        <v>0</v>
      </c>
      <c r="BZ8" s="55"/>
      <c r="CA8" s="56"/>
      <c r="CB8" s="56"/>
      <c r="CC8" s="56"/>
      <c r="CD8" s="36"/>
      <c r="CE8" s="55"/>
      <c r="CF8" s="61"/>
      <c r="CG8" s="56"/>
      <c r="CH8" s="56"/>
      <c r="CI8" s="59"/>
      <c r="CJ8" s="55"/>
      <c r="CK8" s="56"/>
      <c r="CL8" s="56"/>
      <c r="CM8" s="59">
        <f>((CL8*5*IF(CL7=1,1.5,1)+CK8*3*IF(CK7=1,1.5,1)+CJ8*IF(CJ7=1,1.25,1))+IF(CK8=1,IF(CL8=1,6,0)))*(1/('HLM 2'!$P$2-$A8))</f>
        <v>0</v>
      </c>
      <c r="CN8" s="55"/>
      <c r="CO8" s="56"/>
      <c r="CP8" s="56"/>
      <c r="CQ8" s="56"/>
      <c r="CR8" s="36">
        <f>((CQ8*10*IF(CQ7=1,1.5,1)+CP8*5*IF(CP7=1,1.5,1)+CO8*2*IF(CO7=1,1.25,1)+CN8*IF(CN7=1,1.1,1)))*(1/('HLM 2'!$P$2-$A8))</f>
        <v>0</v>
      </c>
      <c r="CS8" s="55"/>
      <c r="CT8" s="56"/>
      <c r="CU8" s="56"/>
      <c r="CV8" s="59">
        <f>((CU8*5*IF(CU7=1,1.5,1)+CT8*3*IF(CT7=1,1.5,1)+CS8*IF(CS7=1,1.25,1))+IF(CT8=1,IF(CU8=1,6,0)))*(1/('HLM 2'!$P$2-$A8))</f>
        <v>0</v>
      </c>
      <c r="CW8" s="55"/>
      <c r="CX8" s="56"/>
      <c r="CY8" s="56"/>
      <c r="CZ8" s="59">
        <f>((CY8*5*IF(CY7=1,1.5,1)+CX8*3*IF(CX7=1,1.5,1)+CW8*IF(CW7=1,1.25,1))+IF(CX8=1,IF(CY8=1,6,0)))*(1/('HLM 2'!$P$2-$A8))</f>
        <v>0</v>
      </c>
      <c r="DA8" s="55"/>
      <c r="DB8" s="56"/>
      <c r="DC8" s="56"/>
      <c r="DD8" s="59">
        <f>((DC8*5*IF(DC7=1,1.5,1)+DB8*3*IF(DB7=1,1.5,1)+DA8*IF(DA7=1,1.25,1))+IF(DB8=1,IF(DC8=1,6,0)))*(1/('HLM 2'!$P$2-$A8))</f>
        <v>0</v>
      </c>
      <c r="DE8" s="58">
        <v>1.0</v>
      </c>
      <c r="DF8" s="56"/>
      <c r="DG8" s="56"/>
      <c r="DH8" s="56"/>
      <c r="DI8" s="36">
        <f>((DH8*10*IF(DH7=1,1.5,1)+DG8*5*IF(DG7=1,1.5,1)+DF8*2*IF(DF7=1,1.25,1)+DE8*IF(DE7=1,1.1,1)))*(1/('HLM 2'!$P$2-$A8))</f>
        <v>0.1833333333</v>
      </c>
      <c r="DJ8" s="55"/>
      <c r="DK8" s="56"/>
      <c r="DL8" s="56"/>
      <c r="DM8" s="56"/>
      <c r="DN8" s="36">
        <f>((DM8*10*IF(DM7=1,1.5,1)+DL8*5*IF(DL7=1,1.5,1)+DK8*2*IF(DK7=1,1.25,1)+DJ8*IF(DJ7=1,1.1,1)))*(1/('HLM 2'!$P$2-$A8))</f>
        <v>0</v>
      </c>
      <c r="DO8" s="58">
        <v>1.0</v>
      </c>
      <c r="DP8" s="61">
        <v>1.0</v>
      </c>
      <c r="DQ8" s="56"/>
      <c r="DR8" s="61">
        <v>1.0</v>
      </c>
      <c r="DS8" s="36">
        <f>((DR8*10*IF(DR7=1,1.5,1)+DQ8*5*IF(DQ7=1,1.5,1)+DP8*2*IF(DP7=1,1.25,1)+DO8*IF(DO7=1,1.1,1)))*(1/('HLM 2'!$P$2-$A8))</f>
        <v>2.166666667</v>
      </c>
      <c r="DT8" s="55"/>
      <c r="DU8" s="56"/>
      <c r="DV8" s="56"/>
      <c r="DW8" s="56"/>
      <c r="DX8" s="36">
        <f>((DW8*10*IF(DW7=1,1.5,1)+DV8*5*IF(DV7=1,1.5,1)+DU8*2*IF(DU7=1,1.25,1)+DT8*IF(DT7=1,1.1,1)))*(1/('HLM 2'!$P$2-$A8))</f>
        <v>0</v>
      </c>
      <c r="DY8" s="55"/>
      <c r="DZ8" s="56"/>
      <c r="EA8" s="56"/>
      <c r="EB8" s="56"/>
      <c r="EC8" s="36">
        <f>((EB8*10*IF(EB7=1,1.5,1)+EA8*5*IF(EA7=1,1.5,1)+DZ8*2*IF(DZ7=1,1.25,1)+DY8*IF(DY7=1,1.1,1)))*(1/('HLM 2'!$P$2-$A8))</f>
        <v>0</v>
      </c>
      <c r="ED8" s="55"/>
      <c r="EE8" s="56"/>
      <c r="EF8" s="56"/>
      <c r="EG8" s="56"/>
      <c r="EH8" s="36">
        <f>((EG8*10*IF(EG7=1,1.5,1)+EF8*5*IF(EF7=1,1.5,1)+EE8*2*IF(EE7=1,1.25,1)+ED8*IF(ED7=1,1.1,1)))*(1/('HLM 2'!$P$2-$A8))</f>
        <v>0</v>
      </c>
      <c r="EI8" s="58">
        <v>1.0</v>
      </c>
      <c r="EJ8" s="56"/>
      <c r="EK8" s="56"/>
      <c r="EL8" s="56"/>
      <c r="EM8" s="36">
        <f>((EL8*10*IF(EL7=1,1.5,1)+EK8*5*IF(EK7=1,1.5,1)+EJ8*2*IF(EJ7=1,1.25,1)+EI8*IF(EI7=1,1.1,1)))*(1/('HLM 2'!$P$2-$A8))</f>
        <v>0.1666666667</v>
      </c>
      <c r="EN8" s="58">
        <v>1.0</v>
      </c>
      <c r="EO8" s="61">
        <v>1.0</v>
      </c>
      <c r="EP8" s="61">
        <v>1.0</v>
      </c>
      <c r="EQ8" s="56"/>
      <c r="ER8" s="36">
        <f>((EQ8*10*IF(EQ7=1,1.5,1)+EP8*5*IF(EP7=1,1.5,1)+EO8*2*IF(EO7=1,1.25,1)+EN8*IF(EN7=1,1.1,1)))*(1/('HLM 2'!$P$2-$A8))</f>
        <v>1.333333333</v>
      </c>
    </row>
    <row r="9">
      <c r="A9" s="1">
        <v>2030.0</v>
      </c>
      <c r="B9" s="1"/>
      <c r="C9" s="1"/>
      <c r="D9" s="1"/>
      <c r="E9" s="1"/>
      <c r="F9" s="36"/>
      <c r="G9" s="1"/>
      <c r="H9" s="1"/>
      <c r="I9" s="1"/>
      <c r="J9" s="1"/>
      <c r="K9" s="36"/>
      <c r="L9" s="1"/>
      <c r="M9" s="1"/>
      <c r="N9" s="1"/>
      <c r="O9" s="1"/>
      <c r="P9" s="36"/>
      <c r="Q9" s="1"/>
      <c r="R9" s="1"/>
      <c r="S9" s="1"/>
      <c r="T9" s="1"/>
      <c r="U9" s="36"/>
      <c r="V9" s="1"/>
      <c r="W9" s="1"/>
      <c r="X9" s="1"/>
      <c r="Y9" s="1"/>
      <c r="Z9" s="36">
        <f>((Y9*10*IF(Y8=1,1.5,1)+X9*5*IF(X8=1,1.5,1)+W9*2*IF(W8=1,1.25,1)+V9*IF(V8=1,1.1,1)))*(1/('HLM 2'!$P$2-$A9))</f>
        <v>0</v>
      </c>
      <c r="AA9" s="1"/>
      <c r="AB9" s="1"/>
      <c r="AC9" s="1"/>
      <c r="AD9" s="36">
        <f>((AC9*5*if(AC8=1,1.5,1)+AB9*3*if(AB8=1,1.5,1)+AA9*if(AA8=1,1.25,1))+if(AB9=1,if(AC9=1,6,0)))*(1/('HLM 2'!$P$2-$A9))</f>
        <v>0</v>
      </c>
      <c r="AE9" s="58"/>
      <c r="AF9" s="61"/>
      <c r="AG9" s="61"/>
      <c r="AH9" s="61"/>
      <c r="AI9" s="36">
        <f>((AH9*10*IF(AH8=1,1.5,1)+AG9*5*IF(AG8=1,1.5,1)+AF9*2*IF(AF8=1,1.25,1)+AE9*IF(AE8=1,1.1,1)))*(1/('HLM 2'!$P$2-$A9))</f>
        <v>0</v>
      </c>
      <c r="AJ9" s="55"/>
      <c r="AK9" s="56"/>
      <c r="AL9" s="56"/>
      <c r="AM9" s="36">
        <f>((AL9*5*if(AL8=1,1.5,1)+AK9*3*if(AK8=1,1.5,1)+AJ9*if(AJ8=1,1.25,1))+if(AK9=1,if(AL9=1,6,0)))*(1/('HLM 2'!$P$2-$A9))</f>
        <v>0</v>
      </c>
      <c r="AN9" s="58">
        <v>1.0</v>
      </c>
      <c r="AO9" s="61">
        <v>1.0</v>
      </c>
      <c r="AP9" s="61">
        <v>1.0</v>
      </c>
      <c r="AQ9" s="61">
        <v>1.0</v>
      </c>
      <c r="AR9" s="36">
        <f>((AQ9*10*IF(AQ8=1,1.5,1)+AP9*5*IF(AP8=1,1.5,1)+AO9*2*IF(AO8=1,1.25,1)+AN9*IF(AN8=1,1.1,1)))*(1/('HLM 2'!$P$2-$A9))</f>
        <v>3.6</v>
      </c>
      <c r="AS9" s="55"/>
      <c r="AT9" s="56"/>
      <c r="AU9" s="56"/>
      <c r="AV9" s="36">
        <f>((AU9*5*if(AU8=1,1.5,1)+AT9*3*if(AT8=1,1.5,1)+AS9*if(AS8=1,1.25,1))+if(AT9=1,if(AU9=1,6,0)))*(1/('HLM 2'!$P$2-$A9))</f>
        <v>0</v>
      </c>
      <c r="AW9" s="55"/>
      <c r="AX9" s="56"/>
      <c r="AY9" s="56"/>
      <c r="AZ9" s="56"/>
      <c r="BA9" s="36">
        <f>((AZ9*10*IF(AZ8=1,1.5,1)+AY9*5*IF(AY8=1,1.5,1)+AX9*2*IF(AX8=1,1.25,1)+AW9*IF(AW8=1,1.1,1)))*(1/('HLM 2'!$P$2-$A9))</f>
        <v>0</v>
      </c>
      <c r="BB9" s="55"/>
      <c r="BC9" s="56"/>
      <c r="BD9" s="56"/>
      <c r="BE9" s="36">
        <f>((BD9*5*if(BD8=1,1.5,1)+BC9*3*if(BC8=1,1.5,1)+BB9*if(BB8=1,1.25,1))+if(BC9=1,if(BD9=1,6,0)))*(1/('HLM 2'!$P$2-$A9))</f>
        <v>0</v>
      </c>
      <c r="BF9" s="55"/>
      <c r="BG9" s="56"/>
      <c r="BH9" s="56"/>
      <c r="BI9" s="56"/>
      <c r="BJ9" s="36">
        <f>((BI9*10*IF(BI8=1,1.5,1)+BH9*5*IF(BH8=1,1.5,1)+BG9*2*IF(BG8=1,1.25,1)+BF9*IF(BF8=1,1.1,1)))*(1/('HLM 2'!$P$2-$A9))</f>
        <v>0</v>
      </c>
      <c r="BK9" s="55"/>
      <c r="BL9" s="56"/>
      <c r="BM9" s="56"/>
      <c r="BN9" s="56"/>
      <c r="BO9" s="36">
        <f>((BN9*10*IF(BN8=1,1.5,1)+BM9*5*IF(BM8=1,1.5,1)+BL9*2*IF(BL8=1,1.25,1)+BK9*IF(BK8=1,1.1,1)))*(1/('HLM 2'!$P$2-$A9))</f>
        <v>0</v>
      </c>
      <c r="BP9" s="55"/>
      <c r="BQ9" s="56"/>
      <c r="BR9" s="56"/>
      <c r="BS9" s="56"/>
      <c r="BT9" s="36">
        <f>((BS9*10*IF(BS8=1,1.5,1)+BR9*5*IF(BR8=1,1.5,1)+BQ9*2*IF(BQ8=1,1.25,1)+BP9*IF(BP8=1,1.1,1)))*(1/('HLM 2'!$P$2-$A9))</f>
        <v>0</v>
      </c>
      <c r="BU9" s="55"/>
      <c r="BV9" s="56"/>
      <c r="BW9" s="56"/>
      <c r="BX9" s="56"/>
      <c r="BY9" s="36">
        <f>((BX9*10*IF(BX8=1,1.5,1)+BW9*5*IF(BW8=1,1.5,1)+BV9*2*IF(BV8=1,1.25,1)+BU9*IF(BU8=1,1.1,1)))*(1/('HLM 2'!$P$2-$A9))</f>
        <v>0</v>
      </c>
      <c r="BZ9" s="55"/>
      <c r="CA9" s="56"/>
      <c r="CB9" s="56"/>
      <c r="CC9" s="56"/>
      <c r="CD9" s="59"/>
      <c r="CE9" s="55"/>
      <c r="CF9" s="56"/>
      <c r="CG9" s="56"/>
      <c r="CH9" s="56"/>
      <c r="CI9" s="59"/>
      <c r="CJ9" s="55"/>
      <c r="CK9" s="56"/>
      <c r="CL9" s="56"/>
      <c r="CM9" s="59">
        <f>((CL9*5*IF(CL8=1,1.5,1)+CK9*3*IF(CK8=1,1.5,1)+CJ9*IF(CJ8=1,1.25,1))+IF(CK9=1,IF(CL9=1,6,0)))*(1/('HLM 2'!$P$2-$A9))</f>
        <v>0</v>
      </c>
      <c r="CN9" s="58">
        <v>1.0</v>
      </c>
      <c r="CO9" s="61">
        <v>1.0</v>
      </c>
      <c r="CP9" s="56"/>
      <c r="CQ9" s="56"/>
      <c r="CR9" s="36">
        <f>((CQ9*10*IF(CQ8=1,1.5,1)+CP9*5*IF(CP8=1,1.5,1)+CO9*2*IF(CO8=1,1.25,1)+CN9*IF(CN8=1,1.1,1)))*(1/('HLM 2'!$P$2-$A9))</f>
        <v>0.6</v>
      </c>
      <c r="CS9" s="55"/>
      <c r="CT9" s="56"/>
      <c r="CU9" s="56"/>
      <c r="CV9" s="59">
        <f>((CU9*5*IF(CU8=1,1.5,1)+CT9*3*IF(CT8=1,1.5,1)+CS9*IF(CS8=1,1.25,1))+IF(CT9=1,IF(CU9=1,6,0)))*(1/('HLM 2'!$P$2-$A9))</f>
        <v>0</v>
      </c>
      <c r="CW9" s="55"/>
      <c r="CX9" s="56"/>
      <c r="CY9" s="56"/>
      <c r="CZ9" s="59">
        <f>((CY9*5*IF(CY8=1,1.5,1)+CX9*3*IF(CX8=1,1.5,1)+CW9*IF(CW8=1,1.25,1))+IF(CX9=1,IF(CY9=1,6,0)))*(1/('HLM 2'!$P$2-$A9))</f>
        <v>0</v>
      </c>
      <c r="DA9" s="55"/>
      <c r="DB9" s="56"/>
      <c r="DC9" s="56"/>
      <c r="DD9" s="59">
        <f>((DC9*5*IF(DC8=1,1.5,1)+DB9*3*IF(DB8=1,1.5,1)+DA9*IF(DA8=1,1.25,1))+IF(DB9=1,IF(DC9=1,6,0)))*(1/('HLM 2'!$P$2-$A9))</f>
        <v>0</v>
      </c>
      <c r="DE9" s="55"/>
      <c r="DF9" s="56"/>
      <c r="DG9" s="56"/>
      <c r="DH9" s="56"/>
      <c r="DI9" s="36"/>
      <c r="DJ9" s="55"/>
      <c r="DK9" s="56"/>
      <c r="DL9" s="56"/>
      <c r="DM9" s="56"/>
      <c r="DN9" s="36">
        <f>((DM9*10*IF(DM8=1,1.5,1)+DL9*5*IF(DL8=1,1.5,1)+DK9*2*IF(DK8=1,1.25,1)+DJ9*IF(DJ8=1,1.1,1)))*(1/('HLM 2'!$P$2-$A9))</f>
        <v>0</v>
      </c>
      <c r="DO9" s="58">
        <v>1.0</v>
      </c>
      <c r="DP9" s="56"/>
      <c r="DQ9" s="56"/>
      <c r="DR9" s="56"/>
      <c r="DS9" s="36">
        <f>((DR9*10*IF(DR8=1,1.5,1)+DQ9*5*IF(DQ8=1,1.5,1)+DP9*2*IF(DP8=1,1.25,1)+DO9*IF(DO8=1,1.1,1)))*(1/('HLM 2'!$P$2-$A9))</f>
        <v>0.22</v>
      </c>
      <c r="DT9" s="55"/>
      <c r="DU9" s="56"/>
      <c r="DV9" s="56"/>
      <c r="DW9" s="56"/>
      <c r="DX9" s="36">
        <f>((DW9*10*IF(DW8=1,1.5,1)+DV9*5*IF(DV8=1,1.5,1)+DU9*2*IF(DU8=1,1.25,1)+DT9*IF(DT8=1,1.1,1)))*(1/('HLM 2'!$P$2-$A9))</f>
        <v>0</v>
      </c>
      <c r="DY9" s="55"/>
      <c r="DZ9" s="56"/>
      <c r="EA9" s="56"/>
      <c r="EB9" s="56"/>
      <c r="EC9" s="36">
        <f>((EB9*10*IF(EB8=1,1.5,1)+EA9*5*IF(EA8=1,1.5,1)+DZ9*2*IF(DZ8=1,1.25,1)+DY9*IF(DY8=1,1.1,1)))*(1/('HLM 2'!$P$2-$A9))</f>
        <v>0</v>
      </c>
      <c r="ED9" s="55"/>
      <c r="EE9" s="56"/>
      <c r="EF9" s="56"/>
      <c r="EG9" s="56"/>
      <c r="EH9" s="36">
        <f>((EG9*10*IF(EG8=1,1.5,1)+EF9*5*IF(EF8=1,1.5,1)+EE9*2*IF(EE8=1,1.25,1)+ED9*IF(ED8=1,1.1,1)))*(1/('HLM 2'!$P$2-$A9))</f>
        <v>0</v>
      </c>
      <c r="EI9" s="55"/>
      <c r="EJ9" s="56"/>
      <c r="EK9" s="56"/>
      <c r="EL9" s="56"/>
      <c r="EM9" s="36"/>
      <c r="EN9" s="58">
        <v>1.0</v>
      </c>
      <c r="EO9" s="56"/>
      <c r="EP9" s="56"/>
      <c r="EQ9" s="56"/>
      <c r="ER9" s="36">
        <f>((EQ9*10*IF(EQ8=1,1.5,1)+EP9*5*IF(EP8=1,1.5,1)+EO9*2*IF(EO8=1,1.25,1)+EN9*IF(EN8=1,1.1,1)))*(1/('HLM 2'!$P$2-$A9))</f>
        <v>0.22</v>
      </c>
    </row>
    <row r="10">
      <c r="A10" s="1">
        <v>2031.0</v>
      </c>
      <c r="B10" s="1"/>
      <c r="C10" s="1"/>
      <c r="D10" s="1"/>
      <c r="E10" s="1"/>
      <c r="F10" s="36"/>
      <c r="G10" s="1"/>
      <c r="H10" s="1"/>
      <c r="I10" s="1"/>
      <c r="J10" s="1"/>
      <c r="K10" s="36"/>
      <c r="L10" s="1"/>
      <c r="M10" s="1"/>
      <c r="N10" s="1"/>
      <c r="O10" s="1"/>
      <c r="P10" s="36"/>
      <c r="Q10" s="1"/>
      <c r="R10" s="1"/>
      <c r="S10" s="1"/>
      <c r="T10" s="1"/>
      <c r="U10" s="36"/>
      <c r="V10" s="1"/>
      <c r="W10" s="1"/>
      <c r="X10" s="1"/>
      <c r="Y10" s="1"/>
      <c r="Z10" s="36">
        <f>((Y10*10*IF(Y9=1,1.5,1)+X10*5*IF(X9=1,1.5,1)+W10*2*IF(W9=1,1.25,1)+V10*IF(V9=1,1.1,1)))*(1/('HLM 2'!$P$2-$A10))</f>
        <v>0</v>
      </c>
      <c r="AA10" s="1"/>
      <c r="AB10" s="1"/>
      <c r="AC10" s="1"/>
      <c r="AD10" s="36">
        <f>((AC10*5*if(AC9=1,1.5,1)+AB10*3*if(AB9=1,1.5,1)+AA10*if(AA9=1,1.25,1))+if(AB10=1,if(AC10=1,6,0)))*(1/('HLM 2'!$P$2-$A10))</f>
        <v>0</v>
      </c>
      <c r="AE10" s="58"/>
      <c r="AF10" s="61"/>
      <c r="AG10" s="61"/>
      <c r="AH10" s="56"/>
      <c r="AI10" s="36">
        <f>((AH10*10*IF(AH9=1,1.5,1)+AG10*5*IF(AG9=1,1.5,1)+AF10*2*IF(AF9=1,1.25,1)+AE10*IF(AE9=1,1.1,1)))*(1/('HLM 2'!$P$2-$A10))</f>
        <v>0</v>
      </c>
      <c r="AJ10" s="55"/>
      <c r="AK10" s="56"/>
      <c r="AL10" s="56"/>
      <c r="AM10" s="36">
        <f>((AL10*5*if(AL9=1,1.5,1)+AK10*3*if(AK9=1,1.5,1)+AJ10*if(AJ9=1,1.25,1))+if(AK10=1,if(AL10=1,6,0)))*(1/('HLM 2'!$P$2-$A10))</f>
        <v>0</v>
      </c>
      <c r="AN10" s="58">
        <v>1.0</v>
      </c>
      <c r="AO10" s="61">
        <v>1.0</v>
      </c>
      <c r="AP10" s="61">
        <v>1.0</v>
      </c>
      <c r="AQ10" s="61"/>
      <c r="AR10" s="36">
        <f>((AQ10*10*IF(AQ9=1,1.5,1)+AP10*5*IF(AP9=1,1.5,1)+AO10*2*IF(AO9=1,1.25,1)+AN10*IF(AN9=1,1.1,1)))*(1/('HLM 2'!$P$2-$A10))</f>
        <v>2.775</v>
      </c>
      <c r="AS10" s="55"/>
      <c r="AT10" s="56"/>
      <c r="AU10" s="56"/>
      <c r="AV10" s="36">
        <f>((AU10*5*if(AU9=1,1.5,1)+AT10*3*if(AT9=1,1.5,1)+AS10*if(AS9=1,1.25,1))+if(AT10=1,if(AU10=1,6,0)))*(1/('HLM 2'!$P$2-$A10))</f>
        <v>0</v>
      </c>
      <c r="AW10" s="55"/>
      <c r="AX10" s="56"/>
      <c r="AY10" s="56"/>
      <c r="AZ10" s="56"/>
      <c r="BA10" s="36">
        <f>((AZ10*10*IF(AZ9=1,1.5,1)+AY10*5*IF(AY9=1,1.5,1)+AX10*2*IF(AX9=1,1.25,1)+AW10*IF(AW9=1,1.1,1)))*(1/('HLM 2'!$P$2-$A10))</f>
        <v>0</v>
      </c>
      <c r="BB10" s="55"/>
      <c r="BC10" s="56"/>
      <c r="BD10" s="56"/>
      <c r="BE10" s="36">
        <f>((BD10*5*if(BD9=1,1.5,1)+BC10*3*if(BC9=1,1.5,1)+BB10*if(BB9=1,1.25,1))+if(BC10=1,if(BD10=1,6,0)))*(1/('HLM 2'!$P$2-$A10))</f>
        <v>0</v>
      </c>
      <c r="BF10" s="58">
        <v>1.0</v>
      </c>
      <c r="BG10" s="56"/>
      <c r="BH10" s="56"/>
      <c r="BI10" s="56"/>
      <c r="BJ10" s="36">
        <f>((BI10*10*IF(BI9=1,1.5,1)+BH10*5*IF(BH9=1,1.5,1)+BG10*2*IF(BG9=1,1.25,1)+BF10*IF(BF9=1,1.1,1)))*(1/('HLM 2'!$P$2-$A10))</f>
        <v>0.25</v>
      </c>
      <c r="BK10" s="58">
        <v>1.0</v>
      </c>
      <c r="BL10" s="61">
        <v>1.0</v>
      </c>
      <c r="BM10" s="56"/>
      <c r="BN10" s="61">
        <v>1.0</v>
      </c>
      <c r="BO10" s="36">
        <f>((BN10*10*IF(BN9=1,1.5,1)+BM10*5*IF(BM9=1,1.5,1)+BL10*2*IF(BL9=1,1.25,1)+BK10*IF(BK9=1,1.1,1)))*(1/('HLM 2'!$P$2-$A10))</f>
        <v>3.25</v>
      </c>
      <c r="BP10" s="58">
        <v>1.0</v>
      </c>
      <c r="BQ10" s="61"/>
      <c r="BR10" s="56"/>
      <c r="BS10" s="61"/>
      <c r="BT10" s="36">
        <f>((BS10*10*IF(BS9=1,1.5,1)+BR10*5*IF(BR9=1,1.5,1)+BQ10*2*IF(BQ9=1,1.25,1)+BP10*IF(BP9=1,1.1,1)))*(1/('HLM 2'!$P$2-$A10))</f>
        <v>0.25</v>
      </c>
      <c r="BU10" s="58"/>
      <c r="BV10" s="61"/>
      <c r="BW10" s="56"/>
      <c r="BX10" s="61"/>
      <c r="BY10" s="36">
        <f>((BX10*10*IF(BX9=1,1.5,1)+BW10*5*IF(BW9=1,1.5,1)+BV10*2*IF(BV9=1,1.25,1)+BU10*IF(BU9=1,1.1,1)))*(1/('HLM 2'!$P$2-$A10))</f>
        <v>0</v>
      </c>
      <c r="BZ10" s="55"/>
      <c r="CA10" s="56"/>
      <c r="CB10" s="56"/>
      <c r="CC10" s="56"/>
      <c r="CD10" s="59"/>
      <c r="CE10" s="55"/>
      <c r="CF10" s="56"/>
      <c r="CG10" s="56"/>
      <c r="CH10" s="56"/>
      <c r="CI10" s="59"/>
      <c r="CJ10" s="55"/>
      <c r="CK10" s="56"/>
      <c r="CL10" s="56"/>
      <c r="CM10" s="59">
        <f>((CL10*5*IF(CL9=1,1.5,1)+CK10*3*IF(CK9=1,1.5,1)+CJ10*IF(CJ9=1,1.25,1))+IF(CK10=1,IF(CL10=1,6,0)))*(1/('HLM 2'!$P$2-$A10))</f>
        <v>0</v>
      </c>
      <c r="CN10" s="55"/>
      <c r="CO10" s="56"/>
      <c r="CP10" s="56"/>
      <c r="CQ10" s="56"/>
      <c r="CR10" s="59"/>
      <c r="CS10" s="55"/>
      <c r="CT10" s="56"/>
      <c r="CU10" s="56"/>
      <c r="CV10" s="59">
        <f>((CU10*5*IF(CU9=1,1.5,1)+CT10*3*IF(CT9=1,1.5,1)+CS10*IF(CS9=1,1.25,1))+IF(CT10=1,IF(CU10=1,6,0)))*(1/('HLM 2'!$P$2-$A10))</f>
        <v>0</v>
      </c>
      <c r="CW10" s="55"/>
      <c r="CX10" s="56"/>
      <c r="CY10" s="56"/>
      <c r="CZ10" s="59">
        <f>((CY10*5*IF(CY9=1,1.5,1)+CX10*3*IF(CX9=1,1.5,1)+CW10*IF(CW9=1,1.25,1))+IF(CX10=1,IF(CY10=1,6,0)))*(1/('HLM 2'!$P$2-$A10))</f>
        <v>0</v>
      </c>
      <c r="DA10" s="55"/>
      <c r="DB10" s="56"/>
      <c r="DC10" s="56"/>
      <c r="DD10" s="59">
        <f>((DC10*5*IF(DC9=1,1.5,1)+DB10*3*IF(DB9=1,1.5,1)+DA10*IF(DA9=1,1.25,1))+IF(DB10=1,IF(DC10=1,6,0)))*(1/('HLM 2'!$P$2-$A10))</f>
        <v>0</v>
      </c>
      <c r="DE10" s="55"/>
      <c r="DF10" s="56"/>
      <c r="DG10" s="56"/>
      <c r="DH10" s="56"/>
      <c r="DI10" s="59"/>
      <c r="DJ10" s="55"/>
      <c r="DK10" s="56"/>
      <c r="DL10" s="56"/>
      <c r="DM10" s="56"/>
      <c r="DN10" s="36">
        <f>((DM10*10*IF(DM9=1,1.5,1)+DL10*5*IF(DL9=1,1.5,1)+DK10*2*IF(DK9=1,1.25,1)+DJ10*IF(DJ9=1,1.1,1)))*(1/('HLM 2'!$P$2-$A10))</f>
        <v>0</v>
      </c>
      <c r="DO10" s="55"/>
      <c r="DP10" s="56"/>
      <c r="DQ10" s="56"/>
      <c r="DR10" s="56"/>
      <c r="DS10" s="36">
        <f>((DR10*10*IF(DR9=1,1.5,1)+DQ10*5*IF(DQ9=1,1.5,1)+DP10*2*IF(DP9=1,1.25,1)+DO10*IF(DO9=1,1.1,1)))*(1/('HLM 2'!$P$2-$A10))</f>
        <v>0</v>
      </c>
      <c r="DT10" s="58"/>
      <c r="DU10" s="56"/>
      <c r="DV10" s="56"/>
      <c r="DW10" s="56"/>
      <c r="DX10" s="36">
        <f>((DW10*10*IF(DW9=1,1.5,1)+DV10*5*IF(DV9=1,1.5,1)+DU10*2*IF(DU9=1,1.25,1)+DT10*IF(DT9=1,1.1,1)))*(1/('HLM 2'!$P$2-$A10))</f>
        <v>0</v>
      </c>
      <c r="DY10" s="58">
        <v>1.0</v>
      </c>
      <c r="DZ10" s="56"/>
      <c r="EA10" s="56"/>
      <c r="EB10" s="56"/>
      <c r="EC10" s="36">
        <f>((EB10*10*IF(EB9=1,1.5,1)+EA10*5*IF(EA9=1,1.5,1)+DZ10*2*IF(DZ9=1,1.25,1)+DY10*IF(DY9=1,1.1,1)))*(1/('HLM 2'!$P$2-$A10))</f>
        <v>0.25</v>
      </c>
      <c r="ED10" s="55"/>
      <c r="EE10" s="56"/>
      <c r="EF10" s="56"/>
      <c r="EG10" s="56"/>
      <c r="EH10" s="36">
        <f>((EG10*10*IF(EG9=1,1.5,1)+EF10*5*IF(EF9=1,1.5,1)+EE10*2*IF(EE9=1,1.25,1)+ED10*IF(ED9=1,1.1,1)))*(1/('HLM 2'!$P$2-$A10))</f>
        <v>0</v>
      </c>
      <c r="EI10" s="55"/>
      <c r="EJ10" s="56"/>
      <c r="EK10" s="56"/>
      <c r="EL10" s="56"/>
      <c r="EM10" s="36"/>
      <c r="EN10" s="58"/>
      <c r="EO10" s="61"/>
      <c r="EP10" s="56"/>
      <c r="EQ10" s="56"/>
      <c r="ER10" s="36">
        <f>((EQ10*10*IF(EQ9=1,1.5,1)+EP10*5*IF(EP9=1,1.5,1)+EO10*2*IF(EO9=1,1.25,1)+EN10*IF(EN9=1,1.1,1)))*(1/('HLM 2'!$P$2-$A10))</f>
        <v>0</v>
      </c>
    </row>
    <row r="11">
      <c r="A11" s="1">
        <v>2032.0</v>
      </c>
      <c r="B11" s="1"/>
      <c r="C11" s="1"/>
      <c r="D11" s="1"/>
      <c r="E11" s="1"/>
      <c r="F11" s="36"/>
      <c r="G11" s="1"/>
      <c r="H11" s="1"/>
      <c r="I11" s="1"/>
      <c r="J11" s="1"/>
      <c r="K11" s="36"/>
      <c r="L11" s="1"/>
      <c r="M11" s="1"/>
      <c r="N11" s="1"/>
      <c r="O11" s="1"/>
      <c r="P11" s="36"/>
      <c r="Q11" s="1"/>
      <c r="R11" s="1"/>
      <c r="S11" s="1"/>
      <c r="T11" s="1"/>
      <c r="U11" s="36"/>
      <c r="V11" s="1"/>
      <c r="W11" s="1"/>
      <c r="X11" s="1"/>
      <c r="Y11" s="1"/>
      <c r="Z11" s="36">
        <f>((Y11*10*IF(Y10=1,1.5,1)+X11*5*IF(X10=1,1.5,1)+W11*2*IF(W10=1,1.25,1)+V11*IF(V10=1,1.1,1)))*(1/('HLM 2'!$P$2-$A11))</f>
        <v>0</v>
      </c>
      <c r="AA11" s="1"/>
      <c r="AB11" s="1"/>
      <c r="AC11" s="1"/>
      <c r="AD11" s="36"/>
      <c r="AE11" s="58"/>
      <c r="AF11" s="56"/>
      <c r="AG11" s="61"/>
      <c r="AH11" s="61"/>
      <c r="AI11" s="36"/>
      <c r="AJ11" s="58"/>
      <c r="AK11" s="56"/>
      <c r="AL11" s="61"/>
      <c r="AM11" s="36"/>
      <c r="AN11" s="58">
        <v>1.0</v>
      </c>
      <c r="AO11" s="61">
        <v>1.0</v>
      </c>
      <c r="AP11" s="61">
        <v>1.0</v>
      </c>
      <c r="AQ11" s="61"/>
      <c r="AR11" s="36">
        <f>((AQ11*10*IF(AQ10=1,1.5,1)+AP11*5*IF(AP10=1,1.5,1)+AO11*2*IF(AO10=1,1.25,1)+AN11*IF(AN10=1,1.1,1)))*(1/('HLM 2'!$P$2-$A11))</f>
        <v>3.7</v>
      </c>
      <c r="AS11" s="55"/>
      <c r="AT11" s="56"/>
      <c r="AU11" s="56"/>
      <c r="AV11" s="36"/>
      <c r="AW11" s="58">
        <v>1.0</v>
      </c>
      <c r="AX11" s="61">
        <v>1.0</v>
      </c>
      <c r="AY11" s="56"/>
      <c r="AZ11" s="56"/>
      <c r="BA11" s="36">
        <f>((AZ11*10*IF(AZ10=1,1.5,1)+AY11*5*IF(AY10=1,1.5,1)+AX11*2*IF(AX10=1,1.25,1)+AW11*IF(AW10=1,1.1,1)))*(1/('HLM 2'!$P$2-$A11))</f>
        <v>1</v>
      </c>
      <c r="BB11" s="55"/>
      <c r="BC11" s="56"/>
      <c r="BD11" s="56"/>
      <c r="BE11" s="36"/>
      <c r="BF11" s="58"/>
      <c r="BG11" s="56"/>
      <c r="BH11" s="56"/>
      <c r="BI11" s="56"/>
      <c r="BJ11" s="36"/>
      <c r="BK11" s="58"/>
      <c r="BL11" s="61"/>
      <c r="BM11" s="56"/>
      <c r="BN11" s="56"/>
      <c r="BO11" s="36">
        <f>((BN11*10*IF(BN10=1,1.5,1)+BM11*5*IF(BM10=1,1.5,1)+BL11*2*IF(BL10=1,1.25,1)+BK11*IF(BK10=1,1.1,1)))*(1/('HLM 2'!$P$2-$A11))</f>
        <v>0</v>
      </c>
      <c r="BP11" s="55"/>
      <c r="BQ11" s="56"/>
      <c r="BR11" s="56"/>
      <c r="BS11" s="56"/>
      <c r="BT11" s="36">
        <f>((BS11*10*IF(BS10=1,1.5,1)+BR11*5*IF(BR10=1,1.5,1)+BQ11*2*IF(BQ10=1,1.25,1)+BP11*IF(BP10=1,1.1,1)))*(1/('HLM 2'!$P$2-$A11))</f>
        <v>0</v>
      </c>
      <c r="BU11" s="58"/>
      <c r="BV11" s="61"/>
      <c r="BW11" s="56"/>
      <c r="BX11" s="56"/>
      <c r="BY11" s="36">
        <f>((BX11*10*IF(BX10=1,1.5,1)+BW11*5*IF(BW10=1,1.5,1)+BV11*2*IF(BV10=1,1.25,1)+BU11*IF(BU10=1,1.1,1)))*(1/('HLM 2'!$P$2-$A11))</f>
        <v>0</v>
      </c>
      <c r="BZ11" s="55"/>
      <c r="CA11" s="56"/>
      <c r="CB11" s="56"/>
      <c r="CC11" s="56"/>
      <c r="CD11" s="59"/>
      <c r="CE11" s="55"/>
      <c r="CF11" s="56"/>
      <c r="CG11" s="56"/>
      <c r="CH11" s="56"/>
      <c r="CI11" s="59"/>
      <c r="CJ11" s="55"/>
      <c r="CK11" s="56"/>
      <c r="CL11" s="56"/>
      <c r="CM11" s="59">
        <f>((CL11*5*IF(CL10=1,1.5,1)+CK11*3*IF(CK10=1,1.5,1)+CJ11*IF(CJ10=1,1.25,1))+IF(CK11=1,IF(CL11=1,6,0)))*(1/('HLM 2'!$P$2-$A11))</f>
        <v>0</v>
      </c>
      <c r="CN11" s="55"/>
      <c r="CO11" s="56"/>
      <c r="CP11" s="56"/>
      <c r="CQ11" s="56"/>
      <c r="CR11" s="59"/>
      <c r="CS11" s="55"/>
      <c r="CT11" s="56"/>
      <c r="CU11" s="56"/>
      <c r="CV11" s="59">
        <f>((CU11*5*IF(CU10=1,1.5,1)+CT11*3*IF(CT10=1,1.5,1)+CS11*IF(CS10=1,1.25,1))+IF(CT11=1,IF(CU11=1,6,0)))*(1/('HLM 2'!$P$2-$A11))</f>
        <v>0</v>
      </c>
      <c r="CW11" s="55"/>
      <c r="CX11" s="56"/>
      <c r="CY11" s="56"/>
      <c r="CZ11" s="59">
        <f>((CY11*5*IF(CY10=1,1.5,1)+CX11*3*IF(CX10=1,1.5,1)+CW11*IF(CW10=1,1.25,1))+IF(CX11=1,IF(CY11=1,6,0)))*(1/('HLM 2'!$P$2-$A11))</f>
        <v>0</v>
      </c>
      <c r="DA11" s="55"/>
      <c r="DB11" s="56"/>
      <c r="DC11" s="56"/>
      <c r="DD11" s="59">
        <f>((DC11*5*IF(DC10=1,1.5,1)+DB11*3*IF(DB10=1,1.5,1)+DA11*IF(DA10=1,1.25,1))+IF(DB11=1,IF(DC11=1,6,0)))*(1/('HLM 2'!$P$2-$A11))</f>
        <v>0</v>
      </c>
      <c r="DE11" s="55"/>
      <c r="DF11" s="56"/>
      <c r="DG11" s="56"/>
      <c r="DH11" s="56"/>
      <c r="DI11" s="59"/>
      <c r="DJ11" s="55"/>
      <c r="DK11" s="56"/>
      <c r="DL11" s="56"/>
      <c r="DM11" s="56"/>
      <c r="DN11" s="36">
        <f>((DM11*10*IF(DM10=1,1.5,1)+DL11*5*IF(DL10=1,1.5,1)+DK11*2*IF(DK10=1,1.25,1)+DJ11*IF(DJ10=1,1.1,1)))*(1/('HLM 2'!$P$2-$A11))</f>
        <v>0</v>
      </c>
      <c r="DO11" s="58"/>
      <c r="DP11" s="56"/>
      <c r="DQ11" s="61"/>
      <c r="DR11" s="61">
        <v>1.0</v>
      </c>
      <c r="DS11" s="36">
        <f>((DR11*10*IF(DR10=1,1.5,1)+DQ11*5*IF(DQ10=1,1.5,1)+DP11*2*IF(DP10=1,1.25,1)+DO11*IF(DO10=1,1.1,1)))*(1/('HLM 2'!$P$2-$A11))</f>
        <v>3.333333333</v>
      </c>
      <c r="DT11" s="58"/>
      <c r="DU11" s="56"/>
      <c r="DV11" s="61"/>
      <c r="DW11" s="61"/>
      <c r="DX11" s="36"/>
      <c r="DY11" s="58"/>
      <c r="DZ11" s="56"/>
      <c r="EA11" s="61"/>
      <c r="EB11" s="61"/>
      <c r="EC11" s="36">
        <f>((EB11*10*IF(EB10=1,1.5,1)+EA11*5*IF(EA10=1,1.5,1)+DZ11*2*IF(DZ10=1,1.25,1)+DY11*IF(DY10=1,1.1,1)))*(1/('HLM 2'!$P$2-$A11))</f>
        <v>0</v>
      </c>
      <c r="ED11" s="58">
        <v>1.0</v>
      </c>
      <c r="EE11" s="56"/>
      <c r="EF11" s="61"/>
      <c r="EG11" s="61"/>
      <c r="EH11" s="36">
        <f>((EG11*10*IF(EG10=1,1.5,1)+EF11*5*IF(EF10=1,1.5,1)+EE11*2*IF(EE10=1,1.25,1)+ED11*IF(ED10=1,1.1,1)))*(1/('HLM 2'!$P$2-$A11))</f>
        <v>0.3333333333</v>
      </c>
      <c r="EI11" s="58"/>
      <c r="EJ11" s="56"/>
      <c r="EK11" s="61"/>
      <c r="EL11" s="61"/>
      <c r="EM11" s="36"/>
      <c r="EN11" s="58"/>
      <c r="EO11" s="56"/>
      <c r="EP11" s="61"/>
      <c r="EQ11" s="61"/>
      <c r="ER11" s="36"/>
    </row>
    <row r="12">
      <c r="A12" s="1">
        <v>2033.0</v>
      </c>
      <c r="B12" s="1"/>
      <c r="C12" s="1"/>
      <c r="D12" s="1"/>
      <c r="E12" s="1"/>
      <c r="F12" s="36"/>
      <c r="G12" s="1"/>
      <c r="H12" s="1"/>
      <c r="I12" s="1"/>
      <c r="J12" s="1"/>
      <c r="K12" s="36"/>
      <c r="L12" s="1"/>
      <c r="M12" s="1"/>
      <c r="N12" s="1"/>
      <c r="O12" s="1"/>
      <c r="P12" s="36"/>
      <c r="Q12" s="1"/>
      <c r="R12" s="1"/>
      <c r="S12" s="1"/>
      <c r="T12" s="1"/>
      <c r="U12" s="36"/>
      <c r="V12" s="1">
        <v>1.0</v>
      </c>
      <c r="W12" s="1"/>
      <c r="X12" s="1"/>
      <c r="Y12" s="1"/>
      <c r="Z12" s="36">
        <f>((Y12*10*IF(Y11=1,1.5,1)+X12*5*IF(X11=1,1.5,1)+W12*2*IF(W11=1,1.25,1)+V12*IF(V11=1,1.1,1)))*(1/('HLM 2'!$P$2-$A12))</f>
        <v>0.5</v>
      </c>
      <c r="AA12" s="1"/>
      <c r="AB12" s="1"/>
      <c r="AC12" s="1"/>
      <c r="AD12" s="36"/>
      <c r="AE12" s="58"/>
      <c r="AF12" s="56"/>
      <c r="AG12" s="61"/>
      <c r="AH12" s="61"/>
      <c r="AI12" s="36"/>
      <c r="AJ12" s="58"/>
      <c r="AK12" s="56"/>
      <c r="AL12" s="61"/>
      <c r="AM12" s="36"/>
      <c r="AN12" s="58"/>
      <c r="AO12" s="56"/>
      <c r="AP12" s="61"/>
      <c r="AQ12" s="61"/>
      <c r="AR12" s="36"/>
      <c r="AS12" s="55"/>
      <c r="AT12" s="56"/>
      <c r="AU12" s="56"/>
      <c r="AV12" s="36"/>
      <c r="AW12" s="55"/>
      <c r="AX12" s="56"/>
      <c r="AY12" s="56"/>
      <c r="AZ12" s="56"/>
      <c r="BA12" s="36"/>
      <c r="BB12" s="55"/>
      <c r="BC12" s="56"/>
      <c r="BD12" s="56"/>
      <c r="BE12" s="36"/>
      <c r="BF12" s="55"/>
      <c r="BG12" s="56"/>
      <c r="BH12" s="56"/>
      <c r="BI12" s="56"/>
      <c r="BJ12" s="56"/>
      <c r="BK12" s="58">
        <v>1.0</v>
      </c>
      <c r="BL12" s="56"/>
      <c r="BM12" s="56"/>
      <c r="BN12" s="56"/>
      <c r="BO12" s="36">
        <f>((BN12*10*IF(BN11=1,1.5,1)+BM12*5*IF(BM11=1,1.5,1)+BL12*2*IF(BL11=1,1.25,1)+BK12*IF(BK11=1,1.1,1)))*(1/('HLM 2'!$P$2-$A12))</f>
        <v>0.5</v>
      </c>
      <c r="BP12" s="55"/>
      <c r="BQ12" s="56"/>
      <c r="BR12" s="56"/>
      <c r="BS12" s="56"/>
      <c r="BT12" s="36">
        <f>((BS12*10*IF(BS11=1,1.5,1)+BR12*5*IF(BR11=1,1.5,1)+BQ12*2*IF(BQ11=1,1.25,1)+BP12*IF(BP11=1,1.1,1)))*(1/('HLM 2'!$P$2-$A12))</f>
        <v>0</v>
      </c>
      <c r="BU12" s="58"/>
      <c r="BV12" s="56"/>
      <c r="BW12" s="56"/>
      <c r="BX12" s="56"/>
      <c r="BY12" s="36">
        <f>((BX12*10*IF(BX11=1,1.5,1)+BW12*5*IF(BW11=1,1.5,1)+BV12*2*IF(BV11=1,1.25,1)+BU12*IF(BU11=1,1.1,1)))*(1/('HLM 2'!$P$2-$A12))</f>
        <v>0</v>
      </c>
      <c r="BZ12" s="55"/>
      <c r="CA12" s="61"/>
      <c r="CB12" s="56"/>
      <c r="CC12" s="56"/>
      <c r="CD12" s="59"/>
      <c r="CE12" s="55"/>
      <c r="CF12" s="56"/>
      <c r="CG12" s="56"/>
      <c r="CH12" s="56"/>
      <c r="CI12" s="59"/>
      <c r="CJ12" s="55"/>
      <c r="CK12" s="56"/>
      <c r="CL12" s="56"/>
      <c r="CM12" s="59">
        <f>((CL12*5*IF(CL11=1,1.5,1)+CK12*3*IF(CK11=1,1.5,1)+CJ12*IF(CJ11=1,1.25,1))+IF(CK12=1,IF(CL12=1,6,0)))*(1/('HLM 2'!$P$2-$A12))</f>
        <v>0</v>
      </c>
      <c r="CN12" s="55"/>
      <c r="CO12" s="56"/>
      <c r="CP12" s="56"/>
      <c r="CQ12" s="56"/>
      <c r="CR12" s="59"/>
      <c r="CS12" s="55"/>
      <c r="CT12" s="56"/>
      <c r="CU12" s="56"/>
      <c r="CV12" s="59">
        <f>((CU12*5*IF(CU11=1,1.5,1)+CT12*3*IF(CT11=1,1.5,1)+CS12*IF(CS11=1,1.25,1))+IF(CT12=1,IF(CU12=1,6,0)))*(1/('HLM 2'!$P$2-$A12))</f>
        <v>0</v>
      </c>
      <c r="CW12" s="55"/>
      <c r="CX12" s="56"/>
      <c r="CY12" s="56"/>
      <c r="CZ12" s="59">
        <f>((CY12*5*IF(CY11=1,1.5,1)+CX12*3*IF(CX11=1,1.5,1)+CW12*IF(CW11=1,1.25,1))+IF(CX12=1,IF(CY12=1,6,0)))*(1/('HLM 2'!$P$2-$A12))</f>
        <v>0</v>
      </c>
      <c r="DA12" s="55"/>
      <c r="DB12" s="56"/>
      <c r="DC12" s="56"/>
      <c r="DD12" s="59">
        <f>((DC12*5*IF(DC11=1,1.5,1)+DB12*3*IF(DB11=1,1.5,1)+DA12*IF(DA11=1,1.25,1))+IF(DB12=1,IF(DC12=1,6,0)))*(1/('HLM 2'!$P$2-$A12))</f>
        <v>0</v>
      </c>
      <c r="DE12" s="55"/>
      <c r="DF12" s="56"/>
      <c r="DG12" s="56"/>
      <c r="DH12" s="56"/>
      <c r="DI12" s="59"/>
      <c r="DJ12" s="58">
        <v>1.0</v>
      </c>
      <c r="DK12" s="61">
        <v>1.0</v>
      </c>
      <c r="DL12" s="56"/>
      <c r="DM12" s="61">
        <v>1.0</v>
      </c>
      <c r="DN12" s="36">
        <f>((DM12*10*IF(DM11=1,1.5,1)+DL12*5*IF(DL11=1,1.5,1)+DK12*2*IF(DK11=1,1.25,1)+DJ12*IF(DJ11=1,1.1,1)))*(1/('HLM 2'!$P$2-$A12))</f>
        <v>6.5</v>
      </c>
      <c r="DO12" s="58">
        <v>1.0</v>
      </c>
      <c r="DP12" s="61">
        <v>1.0</v>
      </c>
      <c r="DQ12" s="61">
        <v>1.0</v>
      </c>
      <c r="DR12" s="56"/>
      <c r="DS12" s="36">
        <f>((DR12*10*IF(DR11=1,1.5,1)+DQ12*5*IF(DQ11=1,1.5,1)+DP12*2*IF(DP11=1,1.25,1)+DO12*IF(DO11=1,1.1,1)))*(1/('HLM 2'!$P$2-$A12))</f>
        <v>4</v>
      </c>
      <c r="DT12" s="55"/>
      <c r="DU12" s="56"/>
      <c r="DV12" s="56"/>
      <c r="DW12" s="56"/>
      <c r="DX12" s="36"/>
      <c r="DY12" s="55"/>
      <c r="DZ12" s="56"/>
      <c r="EA12" s="56"/>
      <c r="EB12" s="61"/>
      <c r="EC12" s="36">
        <f>((EB12*10*IF(EB11=1,1.5,1)+EA12*5*IF(EA11=1,1.5,1)+DZ12*2*IF(DZ11=1,1.25,1)+DY12*IF(DY11=1,1.1,1)))*(1/('HLM 2'!$P$2-$A12))</f>
        <v>0</v>
      </c>
      <c r="ED12" s="55"/>
      <c r="EE12" s="56"/>
      <c r="EF12" s="56"/>
      <c r="EG12" s="56"/>
      <c r="EH12" s="36"/>
      <c r="EI12" s="55"/>
      <c r="EJ12" s="56"/>
      <c r="EK12" s="56"/>
      <c r="EL12" s="56"/>
      <c r="EM12" s="36"/>
      <c r="EN12" s="55"/>
      <c r="EO12" s="56"/>
      <c r="EP12" s="56"/>
      <c r="EQ12" s="56"/>
      <c r="ER12" s="36"/>
    </row>
    <row r="13">
      <c r="A13" s="1">
        <v>2034.0</v>
      </c>
      <c r="B13" s="1"/>
      <c r="C13" s="1"/>
      <c r="D13" s="1"/>
      <c r="E13" s="1"/>
      <c r="F13" s="36"/>
      <c r="G13" s="1"/>
      <c r="H13" s="1"/>
      <c r="I13" s="1"/>
      <c r="J13" s="1"/>
      <c r="K13" s="36"/>
      <c r="L13" s="1"/>
      <c r="M13" s="1"/>
      <c r="N13" s="1"/>
      <c r="O13" s="1"/>
      <c r="P13" s="36"/>
      <c r="Q13" s="1"/>
      <c r="R13" s="1"/>
      <c r="S13" s="1"/>
      <c r="T13" s="1"/>
      <c r="U13" s="36"/>
      <c r="V13" s="1"/>
      <c r="W13" s="1"/>
      <c r="X13" s="1"/>
      <c r="Y13" s="1"/>
      <c r="Z13" s="36"/>
      <c r="AA13" s="1"/>
      <c r="AB13" s="1"/>
      <c r="AC13" s="1"/>
      <c r="AD13" s="36"/>
      <c r="AE13" s="58"/>
      <c r="AF13" s="56"/>
      <c r="AG13" s="61"/>
      <c r="AH13" s="61"/>
      <c r="AI13" s="36"/>
      <c r="AJ13" s="58"/>
      <c r="AK13" s="56"/>
      <c r="AL13" s="61"/>
      <c r="AM13" s="36"/>
      <c r="AN13" s="58"/>
      <c r="AO13" s="56"/>
      <c r="AP13" s="61"/>
      <c r="AQ13" s="61"/>
      <c r="AR13" s="36"/>
      <c r="AS13" s="55"/>
      <c r="AT13" s="56"/>
      <c r="AU13" s="56"/>
      <c r="AV13" s="36"/>
      <c r="AW13" s="55"/>
      <c r="AX13" s="56"/>
      <c r="AY13" s="56"/>
      <c r="AZ13" s="56"/>
      <c r="BA13" s="36"/>
      <c r="BB13" s="55"/>
      <c r="BC13" s="56"/>
      <c r="BD13" s="56"/>
      <c r="BE13" s="36"/>
      <c r="BF13" s="55"/>
      <c r="BG13" s="56"/>
      <c r="BH13" s="56"/>
      <c r="BI13" s="56"/>
      <c r="BJ13" s="56"/>
      <c r="BK13" s="58">
        <v>1.0</v>
      </c>
      <c r="BL13" s="61"/>
      <c r="BM13" s="56"/>
      <c r="BN13" s="56"/>
      <c r="BO13" s="36">
        <f>((BN13*10*IF(BN12=1,1.5,1)+BM13*5*IF(BM12=1,1.5,1)+BL13*2*IF(BL12=1,1.25,1)+BK13*IF(BK12=1,1.1,1)))*(1/('HLM 2'!$P$2-$A13))</f>
        <v>1.1</v>
      </c>
      <c r="BP13" s="58">
        <v>1.0</v>
      </c>
      <c r="BQ13" s="56"/>
      <c r="BR13" s="56"/>
      <c r="BS13" s="61">
        <v>1.0</v>
      </c>
      <c r="BT13" s="36">
        <f>((BS13*10*IF(BS12=1,1.5,1)+BR13*5*IF(BR12=1,1.5,1)+BQ13*2*IF(BQ12=1,1.25,1)+BP13*IF(BP12=1,1.1,1)))*(1/('HLM 2'!$P$2-$A13))</f>
        <v>11</v>
      </c>
      <c r="BU13" s="58">
        <v>1.0</v>
      </c>
      <c r="BV13" s="61">
        <v>1.0</v>
      </c>
      <c r="BW13" s="61">
        <v>1.0</v>
      </c>
      <c r="BX13" s="56"/>
      <c r="BY13" s="36">
        <f>((BX13*10*IF(BX12=1,1.5,1)+BW13*5*IF(BW12=1,1.5,1)+BV13*2*IF(BV12=1,1.25,1)+BU13*IF(BU12=1,1.1,1)))*(1/('HLM 2'!$P$2-$A13))</f>
        <v>8</v>
      </c>
      <c r="BZ13" s="55"/>
      <c r="CA13" s="56"/>
      <c r="CB13" s="56"/>
      <c r="CC13" s="56"/>
      <c r="CD13" s="59"/>
      <c r="CE13" s="55"/>
      <c r="CF13" s="56"/>
      <c r="CG13" s="56"/>
      <c r="CH13" s="56"/>
      <c r="CI13" s="59"/>
      <c r="CJ13" s="55"/>
      <c r="CK13" s="56"/>
      <c r="CL13" s="56"/>
      <c r="CM13" s="59">
        <f>((CL13*5*IF(CL12=1,1.5,1)+CK13*3*IF(CK12=1,1.5,1)+CJ13*IF(CJ12=1,1.25,1))+IF(CK13=1,IF(CL13=1,6,0)))*(1/('HLM 2'!$P$2-$A13))</f>
        <v>0</v>
      </c>
      <c r="CN13" s="55"/>
      <c r="CO13" s="56"/>
      <c r="CP13" s="56"/>
      <c r="CQ13" s="56"/>
      <c r="CR13" s="59"/>
      <c r="CS13" s="55"/>
      <c r="CT13" s="56"/>
      <c r="CU13" s="56"/>
      <c r="CV13" s="59">
        <f>((CU13*5*IF(CU12=1,1.5,1)+CT13*3*IF(CT12=1,1.5,1)+CS13*IF(CS12=1,1.25,1))+IF(CT13=1,IF(CU13=1,6,0)))*(1/('HLM 2'!$P$2-$A13))</f>
        <v>0</v>
      </c>
      <c r="CW13" s="55"/>
      <c r="CX13" s="56"/>
      <c r="CY13" s="56"/>
      <c r="CZ13" s="59">
        <f>((CY13*5*IF(CY12=1,1.5,1)+CX13*3*IF(CX12=1,1.5,1)+CW13*IF(CW12=1,1.25,1))+IF(CX13=1,IF(CY13=1,6,0)))*(1/('HLM 2'!$P$2-$A13))</f>
        <v>0</v>
      </c>
      <c r="DA13" s="55"/>
      <c r="DB13" s="56"/>
      <c r="DC13" s="56"/>
      <c r="DD13" s="59">
        <f>((DC13*5*IF(DC12=1,1.5,1)+DB13*3*IF(DB12=1,1.5,1)+DA13*IF(DA12=1,1.25,1))+IF(DB13=1,IF(DC13=1,6,0)))*(1/('HLM 2'!$P$2-$A13))</f>
        <v>0</v>
      </c>
      <c r="DE13" s="55"/>
      <c r="DF13" s="56"/>
      <c r="DG13" s="56"/>
      <c r="DH13" s="56"/>
      <c r="DI13" s="59"/>
      <c r="DJ13" s="58">
        <v>1.0</v>
      </c>
      <c r="DK13" s="61">
        <v>1.0</v>
      </c>
      <c r="DL13" s="56"/>
      <c r="DM13" s="56"/>
      <c r="DN13" s="36">
        <f>((DM13*10*IF(DM12=1,1.5,1)+DL13*5*IF(DL12=1,1.5,1)+DK13*2*IF(DK12=1,1.25,1)+DJ13*IF(DJ12=1,1.1,1)))*(1/('HLM 2'!$P$2-$A13))</f>
        <v>3.6</v>
      </c>
      <c r="DO13" s="55"/>
      <c r="DP13" s="56"/>
      <c r="DQ13" s="56"/>
      <c r="DR13" s="56"/>
      <c r="DS13" s="36"/>
      <c r="DT13" s="55"/>
      <c r="DU13" s="56"/>
      <c r="DV13" s="56"/>
      <c r="DW13" s="56"/>
      <c r="DX13" s="36"/>
      <c r="DY13" s="55"/>
      <c r="DZ13" s="56"/>
      <c r="EA13" s="56"/>
      <c r="EB13" s="56"/>
      <c r="EC13" s="36"/>
      <c r="ED13" s="55"/>
      <c r="EE13" s="56"/>
      <c r="EF13" s="56"/>
      <c r="EG13" s="56"/>
      <c r="EH13" s="36"/>
      <c r="EI13" s="55"/>
      <c r="EJ13" s="56"/>
      <c r="EK13" s="56"/>
      <c r="EL13" s="56"/>
      <c r="EM13" s="36"/>
      <c r="EN13" s="55"/>
      <c r="EO13" s="56"/>
      <c r="EP13" s="56"/>
      <c r="EQ13" s="56"/>
      <c r="ER13" s="36"/>
    </row>
    <row r="14">
      <c r="A14" s="1">
        <v>2035.0</v>
      </c>
      <c r="B14" s="1"/>
      <c r="C14" s="1"/>
      <c r="D14" s="1"/>
      <c r="E14" s="1"/>
      <c r="F14" s="36"/>
      <c r="G14" s="1"/>
      <c r="H14" s="1"/>
      <c r="I14" s="1"/>
      <c r="J14" s="1"/>
      <c r="K14" s="36"/>
      <c r="L14" s="1"/>
      <c r="M14" s="1"/>
      <c r="N14" s="1"/>
      <c r="O14" s="1"/>
      <c r="P14" s="36"/>
      <c r="Q14" s="1"/>
      <c r="R14" s="1"/>
      <c r="S14" s="1"/>
      <c r="T14" s="1"/>
      <c r="U14" s="36"/>
      <c r="V14" s="1"/>
      <c r="W14" s="1"/>
      <c r="X14" s="1"/>
      <c r="Y14" s="1"/>
      <c r="Z14" s="36"/>
      <c r="AA14" s="1"/>
      <c r="AB14" s="1"/>
      <c r="AC14" s="1"/>
      <c r="AD14" s="36"/>
      <c r="AE14" s="55"/>
      <c r="AF14" s="56"/>
      <c r="AG14" s="56"/>
      <c r="AH14" s="56"/>
      <c r="AI14" s="36"/>
      <c r="AJ14" s="58"/>
      <c r="AK14" s="56"/>
      <c r="AL14" s="61"/>
      <c r="AM14" s="36"/>
      <c r="AN14" s="58"/>
      <c r="AO14" s="56"/>
      <c r="AP14" s="61"/>
      <c r="AQ14" s="61"/>
      <c r="AR14" s="36"/>
      <c r="AS14" s="55"/>
      <c r="AT14" s="56"/>
      <c r="AU14" s="56"/>
      <c r="AV14" s="36"/>
      <c r="AW14" s="55"/>
      <c r="AX14" s="56"/>
      <c r="AY14" s="56"/>
      <c r="AZ14" s="56"/>
      <c r="BA14" s="36"/>
      <c r="BB14" s="55"/>
      <c r="BC14" s="56"/>
      <c r="BD14" s="56"/>
      <c r="BE14" s="36"/>
      <c r="BF14" s="55"/>
      <c r="BG14" s="56"/>
      <c r="BH14" s="56"/>
      <c r="BI14" s="56"/>
      <c r="BJ14" s="56"/>
      <c r="BK14" s="55"/>
      <c r="BL14" s="56"/>
      <c r="BM14" s="56"/>
      <c r="BN14" s="56"/>
      <c r="BO14" s="59"/>
      <c r="BP14" s="55"/>
      <c r="BQ14" s="56"/>
      <c r="BR14" s="56"/>
      <c r="BS14" s="56"/>
      <c r="BT14" s="36"/>
      <c r="BU14" s="55"/>
      <c r="BV14" s="56"/>
      <c r="BW14" s="56"/>
      <c r="BX14" s="56"/>
      <c r="BY14" s="59"/>
      <c r="BZ14" s="55"/>
      <c r="CA14" s="56"/>
      <c r="CB14" s="56"/>
      <c r="CC14" s="56"/>
      <c r="CD14" s="59"/>
      <c r="CE14" s="55"/>
      <c r="CF14" s="56"/>
      <c r="CG14" s="56"/>
      <c r="CH14" s="56"/>
      <c r="CI14" s="59"/>
      <c r="CJ14" s="55"/>
      <c r="CK14" s="61">
        <v>1.0</v>
      </c>
      <c r="CL14" s="56"/>
      <c r="CM14" s="59" t="str">
        <f>((CL14*5*IF(CL13=1,1.5,1)+CK14*3*IF(CK13=1,1.5,1)+CJ14*IF(CJ13=1,1.25,1))+IF(CK14=1,IF(CL14=1,6,0)))*(1/('HLM 2'!$P$2-$A14))</f>
        <v>#DIV/0!</v>
      </c>
      <c r="CN14" s="55"/>
      <c r="CO14" s="56"/>
      <c r="CP14" s="56"/>
      <c r="CQ14" s="56"/>
      <c r="CR14" s="59"/>
      <c r="CS14" s="55"/>
      <c r="CT14" s="56"/>
      <c r="CU14" s="56"/>
      <c r="CV14" s="59" t="str">
        <f>((CU14*5*IF(CU13=1,1.5,1)+CT14*3*IF(CT13=1,1.5,1)+CS14*IF(CS13=1,1.25,1))+IF(CT14=1,IF(CU14=1,6,0)))*(1/('HLM 2'!$P$2-$A14))</f>
        <v>#DIV/0!</v>
      </c>
      <c r="CW14" s="55"/>
      <c r="CX14" s="56"/>
      <c r="CY14" s="56"/>
      <c r="CZ14" s="59" t="str">
        <f>((CY14*5*IF(CY13=1,1.5,1)+CX14*3*IF(CX13=1,1.5,1)+CW14*IF(CW13=1,1.25,1))+IF(CX14=1,IF(CY14=1,6,0)))*(1/('HLM 2'!$P$2-$A14))</f>
        <v>#DIV/0!</v>
      </c>
      <c r="DA14" s="55"/>
      <c r="DB14" s="56"/>
      <c r="DC14" s="56"/>
      <c r="DD14" s="59" t="str">
        <f>((DC14*5*IF(DC13=1,1.5,1)+DB14*3*IF(DB13=1,1.5,1)+DA14*IF(DA13=1,1.25,1))+IF(DB14=1,IF(DC14=1,6,0)))*(1/('HLM 2'!$P$2-$A14))</f>
        <v>#DIV/0!</v>
      </c>
      <c r="DE14" s="55"/>
      <c r="DF14" s="56"/>
      <c r="DG14" s="56"/>
      <c r="DH14" s="56"/>
      <c r="DI14" s="59"/>
      <c r="DJ14" s="55"/>
      <c r="DK14" s="56"/>
      <c r="DL14" s="56"/>
      <c r="DM14" s="56"/>
      <c r="DN14" s="59"/>
      <c r="DO14" s="55"/>
      <c r="DP14" s="56"/>
      <c r="DQ14" s="56"/>
      <c r="DR14" s="56"/>
      <c r="DS14" s="36"/>
      <c r="DT14" s="55"/>
      <c r="DU14" s="56"/>
      <c r="DV14" s="56"/>
      <c r="DW14" s="56"/>
      <c r="DX14" s="36"/>
      <c r="DY14" s="55"/>
      <c r="DZ14" s="56"/>
      <c r="EA14" s="56"/>
      <c r="EB14" s="56"/>
      <c r="EC14" s="36"/>
      <c r="ED14" s="55"/>
      <c r="EE14" s="56"/>
      <c r="EF14" s="56"/>
      <c r="EG14" s="56"/>
      <c r="EH14" s="36"/>
      <c r="EI14" s="55"/>
      <c r="EJ14" s="56"/>
      <c r="EK14" s="56"/>
      <c r="EL14" s="56"/>
      <c r="EM14" s="36"/>
      <c r="EN14" s="55"/>
      <c r="EO14" s="56"/>
      <c r="EP14" s="56"/>
      <c r="EQ14" s="56"/>
      <c r="ER14" s="36"/>
    </row>
    <row r="15">
      <c r="A15" s="1">
        <v>2036.0</v>
      </c>
      <c r="B15" s="1"/>
      <c r="C15" s="1"/>
      <c r="D15" s="1"/>
      <c r="E15" s="1"/>
      <c r="F15" s="36"/>
      <c r="G15" s="1"/>
      <c r="H15" s="1"/>
      <c r="I15" s="1"/>
      <c r="J15" s="1"/>
      <c r="K15" s="36"/>
      <c r="L15" s="1"/>
      <c r="M15" s="1"/>
      <c r="N15" s="1"/>
      <c r="O15" s="1"/>
      <c r="P15" s="36"/>
      <c r="Q15" s="1"/>
      <c r="R15" s="1"/>
      <c r="S15" s="1"/>
      <c r="T15" s="1"/>
      <c r="U15" s="36"/>
      <c r="V15" s="1"/>
      <c r="W15" s="1"/>
      <c r="X15" s="1"/>
      <c r="Y15" s="1"/>
      <c r="Z15" s="36"/>
      <c r="AA15" s="1"/>
      <c r="AB15" s="1"/>
      <c r="AC15" s="1"/>
      <c r="AD15" s="36"/>
      <c r="AE15" s="55"/>
      <c r="AF15" s="56"/>
      <c r="AG15" s="56"/>
      <c r="AH15" s="56"/>
      <c r="AI15" s="36"/>
      <c r="AJ15" s="55"/>
      <c r="AK15" s="56"/>
      <c r="AL15" s="56"/>
      <c r="AM15" s="36"/>
      <c r="AN15" s="58"/>
      <c r="AO15" s="61"/>
      <c r="AP15" s="61"/>
      <c r="AQ15" s="61"/>
      <c r="AR15" s="36"/>
      <c r="AS15" s="55"/>
      <c r="AT15" s="56"/>
      <c r="AU15" s="56"/>
      <c r="AV15" s="36"/>
      <c r="AW15" s="55"/>
      <c r="AX15" s="56"/>
      <c r="AY15" s="56"/>
      <c r="AZ15" s="56"/>
      <c r="BA15" s="36"/>
      <c r="BB15" s="55"/>
      <c r="BC15" s="56"/>
      <c r="BD15" s="56"/>
      <c r="BE15" s="36"/>
      <c r="BF15" s="55"/>
      <c r="BG15" s="56"/>
      <c r="BH15" s="56"/>
      <c r="BI15" s="56"/>
      <c r="BJ15" s="56"/>
      <c r="BK15" s="55"/>
      <c r="BL15" s="56"/>
      <c r="BM15" s="56"/>
      <c r="BN15" s="56"/>
      <c r="BO15" s="59"/>
      <c r="BP15" s="55"/>
      <c r="BQ15" s="56"/>
      <c r="BR15" s="56"/>
      <c r="BS15" s="56"/>
      <c r="BT15" s="59"/>
      <c r="BU15" s="55"/>
      <c r="BV15" s="56"/>
      <c r="BW15" s="56"/>
      <c r="BX15" s="56"/>
      <c r="BY15" s="59"/>
      <c r="BZ15" s="55"/>
      <c r="CA15" s="56"/>
      <c r="CB15" s="56"/>
      <c r="CC15" s="56"/>
      <c r="CD15" s="59"/>
      <c r="CE15" s="55"/>
      <c r="CF15" s="56"/>
      <c r="CG15" s="56"/>
      <c r="CH15" s="56"/>
      <c r="CI15" s="59"/>
      <c r="CJ15" s="55"/>
      <c r="CK15" s="56"/>
      <c r="CL15" s="56"/>
      <c r="CM15" s="59">
        <f>((CL15*5*IF(CL14=1,1.5,1)+CK15*3*IF(CK14=1,1.5,1)+CJ15*IF(CJ14=1,1.25,1))+IF(CK15=1,IF(CL15=1,6,0)))*(1/('HLM 2'!$P$2-$A15))</f>
        <v>0</v>
      </c>
      <c r="CN15" s="55"/>
      <c r="CO15" s="56"/>
      <c r="CP15" s="56"/>
      <c r="CQ15" s="56"/>
      <c r="CR15" s="59"/>
      <c r="CS15" s="55"/>
      <c r="CT15" s="56"/>
      <c r="CU15" s="56"/>
      <c r="CV15" s="59">
        <f>((CU15*5*IF(CU14=1,1.5,1)+CT15*3*IF(CT14=1,1.5,1)+CS15*IF(CS14=1,1.25,1))+IF(CT15=1,IF(CU15=1,6,0)))*(1/('HLM 2'!$P$2-$A15))</f>
        <v>0</v>
      </c>
      <c r="CW15" s="55"/>
      <c r="CX15" s="56"/>
      <c r="CY15" s="56"/>
      <c r="CZ15" s="59">
        <f>((CY15*5*IF(CY14=1,1.5,1)+CX15*3*IF(CX14=1,1.5,1)+CW15*IF(CW14=1,1.25,1))+IF(CX15=1,IF(CY15=1,6,0)))*(1/('HLM 2'!$P$2-$A15))</f>
        <v>0</v>
      </c>
      <c r="DA15" s="55"/>
      <c r="DB15" s="56"/>
      <c r="DC15" s="56"/>
      <c r="DD15" s="59">
        <f>((DC15*5*IF(DC14=1,1.5,1)+DB15*3*IF(DB14=1,1.5,1)+DA15*IF(DA14=1,1.25,1))+IF(DB15=1,IF(DC15=1,6,0)))*(1/('HLM 2'!$P$2-$A15))</f>
        <v>0</v>
      </c>
      <c r="DE15" s="55"/>
      <c r="DF15" s="56"/>
      <c r="DG15" s="56"/>
      <c r="DH15" s="56"/>
      <c r="DI15" s="59"/>
      <c r="DJ15" s="55"/>
      <c r="DK15" s="56"/>
      <c r="DL15" s="56"/>
      <c r="DM15" s="56"/>
      <c r="DN15" s="59"/>
      <c r="DO15" s="55"/>
      <c r="DP15" s="56"/>
      <c r="DQ15" s="56"/>
      <c r="DR15" s="56"/>
      <c r="DS15" s="36"/>
      <c r="DT15" s="55"/>
      <c r="DU15" s="56"/>
      <c r="DV15" s="56"/>
      <c r="DW15" s="56"/>
      <c r="DX15" s="36"/>
      <c r="DY15" s="55"/>
      <c r="DZ15" s="56"/>
      <c r="EA15" s="56"/>
      <c r="EB15" s="56"/>
      <c r="EC15" s="36"/>
      <c r="ED15" s="55"/>
      <c r="EE15" s="56"/>
      <c r="EF15" s="56"/>
      <c r="EG15" s="56"/>
      <c r="EH15" s="36"/>
      <c r="EI15" s="55"/>
      <c r="EJ15" s="56"/>
      <c r="EK15" s="56"/>
      <c r="EL15" s="56"/>
      <c r="EM15" s="36"/>
      <c r="EN15" s="55"/>
      <c r="EO15" s="56"/>
      <c r="EP15" s="56"/>
      <c r="EQ15" s="56"/>
      <c r="ER15" s="36"/>
    </row>
    <row r="16">
      <c r="A16" s="1">
        <v>2037.0</v>
      </c>
      <c r="B16" s="1"/>
      <c r="C16" s="1"/>
      <c r="D16" s="1"/>
      <c r="E16" s="1"/>
      <c r="F16" s="36"/>
      <c r="G16" s="1"/>
      <c r="H16" s="1"/>
      <c r="I16" s="1"/>
      <c r="J16" s="1"/>
      <c r="K16" s="36"/>
      <c r="L16" s="1"/>
      <c r="M16" s="1"/>
      <c r="N16" s="1"/>
      <c r="O16" s="1"/>
      <c r="P16" s="36"/>
      <c r="Q16" s="1"/>
      <c r="R16" s="1"/>
      <c r="S16" s="1"/>
      <c r="T16" s="1"/>
      <c r="U16" s="36"/>
      <c r="V16" s="1"/>
      <c r="W16" s="1"/>
      <c r="X16" s="1"/>
      <c r="Y16" s="1"/>
      <c r="Z16" s="36"/>
      <c r="AA16" s="1"/>
      <c r="AB16" s="1"/>
      <c r="AC16" s="1"/>
      <c r="AD16" s="36"/>
      <c r="AE16" s="58"/>
      <c r="AF16" s="56"/>
      <c r="AG16" s="56"/>
      <c r="AH16" s="56"/>
      <c r="AI16" s="36"/>
      <c r="AJ16" s="58"/>
      <c r="AK16" s="56"/>
      <c r="AL16" s="56"/>
      <c r="AM16" s="36"/>
      <c r="AN16" s="58"/>
      <c r="AO16" s="56"/>
      <c r="AP16" s="56"/>
      <c r="AQ16" s="56"/>
      <c r="AR16" s="36"/>
      <c r="AS16" s="58"/>
      <c r="AT16" s="56"/>
      <c r="AU16" s="61"/>
      <c r="AV16" s="36"/>
      <c r="AW16" s="55"/>
      <c r="AX16" s="56"/>
      <c r="AY16" s="56"/>
      <c r="AZ16" s="56"/>
      <c r="BA16" s="36"/>
      <c r="BB16" s="55"/>
      <c r="BC16" s="56"/>
      <c r="BD16" s="56"/>
      <c r="BE16" s="36"/>
      <c r="BF16" s="55"/>
      <c r="BG16" s="56"/>
      <c r="BH16" s="56"/>
      <c r="BI16" s="56"/>
      <c r="BJ16" s="56"/>
      <c r="BK16" s="55"/>
      <c r="BL16" s="56"/>
      <c r="BM16" s="56"/>
      <c r="BN16" s="56"/>
      <c r="BO16" s="59"/>
      <c r="BP16" s="55"/>
      <c r="BQ16" s="56"/>
      <c r="BR16" s="56"/>
      <c r="BS16" s="56"/>
      <c r="BT16" s="59"/>
      <c r="BU16" s="55"/>
      <c r="BV16" s="56"/>
      <c r="BW16" s="56"/>
      <c r="BX16" s="56"/>
      <c r="BY16" s="59"/>
      <c r="BZ16" s="55"/>
      <c r="CA16" s="56"/>
      <c r="CB16" s="56"/>
      <c r="CC16" s="56"/>
      <c r="CD16" s="59"/>
      <c r="CE16" s="55"/>
      <c r="CF16" s="56"/>
      <c r="CG16" s="56"/>
      <c r="CH16" s="56"/>
      <c r="CI16" s="59"/>
      <c r="CJ16" s="55"/>
      <c r="CK16" s="56"/>
      <c r="CL16" s="56"/>
      <c r="CM16" s="59">
        <f>((CL16*5*IF(CL15=1,1.5,1)+CK16*3*IF(CK15=1,1.5,1)+CJ16*IF(CJ15=1,1.25,1))+IF(CK16=1,IF(CL16=1,6,0)))*(1/('HLM 2'!$P$2-$A16))</f>
        <v>0</v>
      </c>
      <c r="CN16" s="55"/>
      <c r="CO16" s="61"/>
      <c r="CP16" s="56"/>
      <c r="CQ16" s="56"/>
      <c r="CR16" s="59"/>
      <c r="CS16" s="55"/>
      <c r="CT16" s="56"/>
      <c r="CU16" s="56"/>
      <c r="CV16" s="59">
        <f>((CU16*5*IF(CU15=1,1.5,1)+CT16*3*IF(CT15=1,1.5,1)+CS16*IF(CS15=1,1.25,1))+IF(CT16=1,IF(CU16=1,6,0)))*(1/('HLM 2'!$P$2-$A16))</f>
        <v>0</v>
      </c>
      <c r="CW16" s="55"/>
      <c r="CX16" s="56"/>
      <c r="CY16" s="56"/>
      <c r="CZ16" s="59">
        <f>((CY16*5*IF(CY15=1,1.5,1)+CX16*3*IF(CX15=1,1.5,1)+CW16*IF(CW15=1,1.25,1))+IF(CX16=1,IF(CY16=1,6,0)))*(1/('HLM 2'!$P$2-$A16))</f>
        <v>0</v>
      </c>
      <c r="DA16" s="55"/>
      <c r="DB16" s="56"/>
      <c r="DC16" s="56"/>
      <c r="DD16" s="59">
        <f>((DC16*5*IF(DC15=1,1.5,1)+DB16*3*IF(DB15=1,1.5,1)+DA16*IF(DA15=1,1.25,1))+IF(DB16=1,IF(DC16=1,6,0)))*(1/('HLM 2'!$P$2-$A16))</f>
        <v>0</v>
      </c>
      <c r="DE16" s="55"/>
      <c r="DF16" s="56"/>
      <c r="DG16" s="56"/>
      <c r="DH16" s="56"/>
      <c r="DI16" s="59"/>
      <c r="DJ16" s="55"/>
      <c r="DK16" s="56"/>
      <c r="DL16" s="56"/>
      <c r="DM16" s="56"/>
      <c r="DN16" s="59"/>
      <c r="DO16" s="55"/>
      <c r="DP16" s="56"/>
      <c r="DQ16" s="56"/>
      <c r="DR16" s="56"/>
      <c r="DS16" s="36"/>
      <c r="DT16" s="55"/>
      <c r="DU16" s="56"/>
      <c r="DV16" s="56"/>
      <c r="DW16" s="56"/>
      <c r="DX16" s="36"/>
      <c r="DY16" s="55"/>
      <c r="DZ16" s="56"/>
      <c r="EA16" s="56"/>
      <c r="EB16" s="56"/>
      <c r="EC16" s="36"/>
      <c r="ED16" s="55"/>
      <c r="EE16" s="56"/>
      <c r="EF16" s="56"/>
      <c r="EG16" s="56"/>
      <c r="EH16" s="36"/>
      <c r="EI16" s="55"/>
      <c r="EJ16" s="56"/>
      <c r="EK16" s="56"/>
      <c r="EL16" s="56"/>
      <c r="EM16" s="36"/>
      <c r="EN16" s="55"/>
      <c r="EO16" s="56"/>
      <c r="EP16" s="56"/>
      <c r="EQ16" s="56"/>
      <c r="ER16" s="36"/>
    </row>
    <row r="17">
      <c r="A17" s="1">
        <v>2038.0</v>
      </c>
      <c r="B17" s="1"/>
      <c r="C17" s="1"/>
      <c r="D17" s="1"/>
      <c r="E17" s="1"/>
      <c r="F17" s="36"/>
      <c r="G17" s="1"/>
      <c r="H17" s="1"/>
      <c r="I17" s="1"/>
      <c r="J17" s="1"/>
      <c r="K17" s="36"/>
      <c r="L17" s="1"/>
      <c r="M17" s="1"/>
      <c r="N17" s="1"/>
      <c r="O17" s="1"/>
      <c r="P17" s="36"/>
      <c r="Q17" s="1"/>
      <c r="R17" s="1"/>
      <c r="S17" s="1"/>
      <c r="T17" s="1"/>
      <c r="U17" s="36"/>
      <c r="V17" s="1"/>
      <c r="W17" s="1"/>
      <c r="X17" s="1"/>
      <c r="Y17" s="1"/>
      <c r="Z17" s="36"/>
      <c r="AA17" s="1"/>
      <c r="AB17" s="1"/>
      <c r="AC17" s="1"/>
      <c r="AD17" s="36"/>
      <c r="AE17" s="55"/>
      <c r="AF17" s="56"/>
      <c r="AG17" s="56"/>
      <c r="AH17" s="56"/>
      <c r="AI17" s="36"/>
      <c r="AJ17" s="55"/>
      <c r="AK17" s="56"/>
      <c r="AL17" s="56"/>
      <c r="AM17" s="36"/>
      <c r="AN17" s="55"/>
      <c r="AO17" s="56"/>
      <c r="AP17" s="56"/>
      <c r="AQ17" s="56"/>
      <c r="AR17" s="36"/>
      <c r="AS17" s="55"/>
      <c r="AT17" s="61"/>
      <c r="AU17" s="56"/>
      <c r="AV17" s="36"/>
      <c r="AW17" s="58"/>
      <c r="AX17" s="56"/>
      <c r="AY17" s="61"/>
      <c r="AZ17" s="61"/>
      <c r="BA17" s="36"/>
      <c r="BB17" s="55"/>
      <c r="BC17" s="56"/>
      <c r="BD17" s="56"/>
      <c r="BE17" s="36"/>
      <c r="BF17" s="55"/>
      <c r="BG17" s="56"/>
      <c r="BH17" s="56"/>
      <c r="BI17" s="56"/>
      <c r="BJ17" s="56"/>
      <c r="BK17" s="55"/>
      <c r="BL17" s="56"/>
      <c r="BM17" s="56"/>
      <c r="BN17" s="56"/>
      <c r="BO17" s="59"/>
      <c r="BP17" s="55"/>
      <c r="BQ17" s="56"/>
      <c r="BR17" s="56"/>
      <c r="BS17" s="56"/>
      <c r="BT17" s="59"/>
      <c r="BU17" s="55"/>
      <c r="BV17" s="56"/>
      <c r="BW17" s="56"/>
      <c r="BX17" s="56"/>
      <c r="BY17" s="59"/>
      <c r="BZ17" s="55"/>
      <c r="CA17" s="56"/>
      <c r="CB17" s="56"/>
      <c r="CC17" s="56"/>
      <c r="CD17" s="59"/>
      <c r="CE17" s="55"/>
      <c r="CF17" s="56"/>
      <c r="CG17" s="56"/>
      <c r="CH17" s="56"/>
      <c r="CI17" s="59"/>
      <c r="CJ17" s="55"/>
      <c r="CK17" s="56"/>
      <c r="CL17" s="56"/>
      <c r="CM17" s="59">
        <f>((CL17*5*IF(CL16=1,1.5,1)+CK17*3*IF(CK16=1,1.5,1)+CJ17*IF(CJ16=1,1.25,1))+IF(CK17=1,IF(CL17=1,6,0)))*(1/('HLM 2'!$P$2-$A17))</f>
        <v>0</v>
      </c>
      <c r="CN17" s="55"/>
      <c r="CO17" s="56"/>
      <c r="CP17" s="56"/>
      <c r="CQ17" s="56"/>
      <c r="CR17" s="59"/>
      <c r="CS17" s="55"/>
      <c r="CT17" s="56"/>
      <c r="CU17" s="56"/>
      <c r="CV17" s="59">
        <f>((CU17*5*IF(CU16=1,1.5,1)+CT17*3*IF(CT16=1,1.5,1)+CS17*IF(CS16=1,1.25,1))+IF(CT17=1,IF(CU17=1,6,0)))*(1/('HLM 2'!$P$2-$A17))</f>
        <v>0</v>
      </c>
      <c r="CW17" s="55"/>
      <c r="CX17" s="56"/>
      <c r="CY17" s="56"/>
      <c r="CZ17" s="59">
        <f>((CY17*5*IF(CY16=1,1.5,1)+CX17*3*IF(CX16=1,1.5,1)+CW17*IF(CW16=1,1.25,1))+IF(CX17=1,IF(CY17=1,6,0)))*(1/('HLM 2'!$P$2-$A17))</f>
        <v>0</v>
      </c>
      <c r="DA17" s="55"/>
      <c r="DB17" s="56"/>
      <c r="DC17" s="56"/>
      <c r="DD17" s="59">
        <f>((DC17*5*IF(DC16=1,1.5,1)+DB17*3*IF(DB16=1,1.5,1)+DA17*IF(DA16=1,1.25,1))+IF(DB17=1,IF(DC17=1,6,0)))*(1/('HLM 2'!$P$2-$A17))</f>
        <v>0</v>
      </c>
      <c r="DE17" s="55"/>
      <c r="DF17" s="56"/>
      <c r="DG17" s="56"/>
      <c r="DH17" s="56"/>
      <c r="DI17" s="59"/>
      <c r="DJ17" s="55"/>
      <c r="DK17" s="56"/>
      <c r="DL17" s="56"/>
      <c r="DM17" s="56"/>
      <c r="DN17" s="59"/>
      <c r="DO17" s="55"/>
      <c r="DP17" s="56"/>
      <c r="DQ17" s="56"/>
      <c r="DR17" s="56"/>
      <c r="DS17" s="36"/>
      <c r="DT17" s="55"/>
      <c r="DU17" s="56"/>
      <c r="DV17" s="56"/>
      <c r="DW17" s="56"/>
      <c r="DX17" s="36"/>
      <c r="DY17" s="55"/>
      <c r="DZ17" s="56"/>
      <c r="EA17" s="56"/>
      <c r="EB17" s="56"/>
      <c r="EC17" s="36"/>
      <c r="ED17" s="55"/>
      <c r="EE17" s="56"/>
      <c r="EF17" s="56"/>
      <c r="EG17" s="56"/>
      <c r="EH17" s="36"/>
      <c r="EI17" s="55"/>
      <c r="EJ17" s="56"/>
      <c r="EK17" s="56"/>
      <c r="EL17" s="56"/>
      <c r="EM17" s="36"/>
      <c r="EN17" s="55"/>
      <c r="EO17" s="56"/>
      <c r="EP17" s="56"/>
      <c r="EQ17" s="56"/>
      <c r="ER17" s="36"/>
    </row>
    <row r="18">
      <c r="A18" s="1">
        <v>2039.0</v>
      </c>
      <c r="B18" s="1"/>
      <c r="C18" s="1"/>
      <c r="D18" s="1"/>
      <c r="E18" s="1"/>
      <c r="F18" s="36"/>
      <c r="G18" s="1"/>
      <c r="H18" s="1"/>
      <c r="I18" s="1"/>
      <c r="J18" s="1"/>
      <c r="K18" s="36"/>
      <c r="L18" s="1"/>
      <c r="M18" s="1"/>
      <c r="N18" s="1"/>
      <c r="O18" s="1"/>
      <c r="P18" s="36"/>
      <c r="Q18" s="1"/>
      <c r="R18" s="1"/>
      <c r="S18" s="1"/>
      <c r="T18" s="1"/>
      <c r="U18" s="36"/>
      <c r="V18" s="1"/>
      <c r="W18" s="1"/>
      <c r="X18" s="1"/>
      <c r="Y18" s="1"/>
      <c r="Z18" s="36"/>
      <c r="AA18" s="1"/>
      <c r="AB18" s="1"/>
      <c r="AC18" s="1"/>
      <c r="AD18" s="36"/>
      <c r="AE18" s="55"/>
      <c r="AF18" s="56"/>
      <c r="AG18" s="56"/>
      <c r="AH18" s="56"/>
      <c r="AI18" s="36"/>
      <c r="AJ18" s="55"/>
      <c r="AK18" s="56"/>
      <c r="AL18" s="56"/>
      <c r="AM18" s="36"/>
      <c r="AN18" s="55"/>
      <c r="AO18" s="56"/>
      <c r="AP18" s="56"/>
      <c r="AQ18" s="56"/>
      <c r="AR18" s="36"/>
      <c r="AS18" s="55"/>
      <c r="AT18" s="56"/>
      <c r="AU18" s="56"/>
      <c r="AV18" s="36"/>
      <c r="AW18" s="55"/>
      <c r="AX18" s="56"/>
      <c r="AY18" s="56"/>
      <c r="AZ18" s="56"/>
      <c r="BA18" s="36"/>
      <c r="BB18" s="58"/>
      <c r="BC18" s="56"/>
      <c r="BD18" s="61"/>
      <c r="BE18" s="36"/>
      <c r="BF18" s="55"/>
      <c r="BG18" s="56"/>
      <c r="BH18" s="56"/>
      <c r="BI18" s="56"/>
      <c r="BJ18" s="56"/>
      <c r="BK18" s="55"/>
      <c r="BL18" s="56"/>
      <c r="BM18" s="56"/>
      <c r="BN18" s="56"/>
      <c r="BO18" s="59"/>
      <c r="BP18" s="55"/>
      <c r="BQ18" s="56"/>
      <c r="BR18" s="56"/>
      <c r="BS18" s="56"/>
      <c r="BT18" s="59"/>
      <c r="BU18" s="55"/>
      <c r="BV18" s="56"/>
      <c r="BW18" s="56"/>
      <c r="BX18" s="56"/>
      <c r="BY18" s="59"/>
      <c r="BZ18" s="55"/>
      <c r="CA18" s="56"/>
      <c r="CB18" s="56"/>
      <c r="CC18" s="56"/>
      <c r="CD18" s="59"/>
      <c r="CE18" s="55"/>
      <c r="CF18" s="56"/>
      <c r="CG18" s="56"/>
      <c r="CH18" s="56"/>
      <c r="CI18" s="59"/>
      <c r="CJ18" s="55"/>
      <c r="CK18" s="56"/>
      <c r="CL18" s="56"/>
      <c r="CM18" s="59">
        <f>((CL18*5*IF(CL17=1,1.5,1)+CK18*3*IF(CK17=1,1.5,1)+CJ18*IF(CJ17=1,1.25,1))+IF(CK18=1,IF(CL18=1,6,0)))*(1/('HLM 2'!$P$2-$A18))</f>
        <v>0</v>
      </c>
      <c r="CN18" s="55"/>
      <c r="CO18" s="61"/>
      <c r="CP18" s="56"/>
      <c r="CQ18" s="56"/>
      <c r="CR18" s="59"/>
      <c r="CS18" s="55"/>
      <c r="CT18" s="56"/>
      <c r="CU18" s="56"/>
      <c r="CV18" s="59">
        <f>((CU18*5*IF(CU17=1,1.5,1)+CT18*3*IF(CT17=1,1.5,1)+CS18*IF(CS17=1,1.25,1))+IF(CT18=1,IF(CU18=1,6,0)))*(1/('HLM 2'!$P$2-$A18))</f>
        <v>0</v>
      </c>
      <c r="CW18" s="55"/>
      <c r="CX18" s="56"/>
      <c r="CY18" s="56"/>
      <c r="CZ18" s="59">
        <f>((CY18*5*IF(CY17=1,1.5,1)+CX18*3*IF(CX17=1,1.5,1)+CW18*IF(CW17=1,1.25,1))+IF(CX18=1,IF(CY18=1,6,0)))*(1/('HLM 2'!$P$2-$A18))</f>
        <v>0</v>
      </c>
      <c r="DA18" s="55"/>
      <c r="DB18" s="56"/>
      <c r="DC18" s="56"/>
      <c r="DD18" s="59">
        <f>((DC18*5*IF(DC17=1,1.5,1)+DB18*3*IF(DB17=1,1.5,1)+DA18*IF(DA17=1,1.25,1))+IF(DB18=1,IF(DC18=1,6,0)))*(1/('HLM 2'!$P$2-$A18))</f>
        <v>0</v>
      </c>
      <c r="DE18" s="55"/>
      <c r="DF18" s="56"/>
      <c r="DG18" s="56"/>
      <c r="DH18" s="56"/>
      <c r="DI18" s="59"/>
      <c r="DJ18" s="55"/>
      <c r="DK18" s="56"/>
      <c r="DL18" s="56"/>
      <c r="DM18" s="56"/>
      <c r="DN18" s="59"/>
      <c r="DO18" s="55"/>
      <c r="DP18" s="56"/>
      <c r="DQ18" s="56"/>
      <c r="DR18" s="56"/>
      <c r="DS18" s="36"/>
      <c r="DT18" s="55"/>
      <c r="DU18" s="56"/>
      <c r="DV18" s="56"/>
      <c r="DW18" s="56"/>
      <c r="DX18" s="36"/>
      <c r="DY18" s="55"/>
      <c r="DZ18" s="56"/>
      <c r="EA18" s="56"/>
      <c r="EB18" s="56"/>
      <c r="EC18" s="36"/>
      <c r="ED18" s="55"/>
      <c r="EE18" s="56"/>
      <c r="EF18" s="56"/>
      <c r="EG18" s="56"/>
      <c r="EH18" s="36"/>
      <c r="EI18" s="55"/>
      <c r="EJ18" s="56"/>
      <c r="EK18" s="56"/>
      <c r="EL18" s="56"/>
      <c r="EM18" s="36"/>
      <c r="EN18" s="55"/>
      <c r="EO18" s="56"/>
      <c r="EP18" s="56"/>
      <c r="EQ18" s="56"/>
      <c r="ER18" s="36"/>
    </row>
    <row r="19">
      <c r="A19" s="1">
        <v>2040.0</v>
      </c>
      <c r="B19" s="1"/>
      <c r="C19" s="1"/>
      <c r="D19" s="1"/>
      <c r="E19" s="1"/>
      <c r="F19" s="36"/>
      <c r="G19" s="1"/>
      <c r="H19" s="1"/>
      <c r="I19" s="1"/>
      <c r="J19" s="1"/>
      <c r="K19" s="36"/>
      <c r="L19" s="1"/>
      <c r="M19" s="1"/>
      <c r="N19" s="1"/>
      <c r="O19" s="1"/>
      <c r="P19" s="36"/>
      <c r="Q19" s="1"/>
      <c r="R19" s="1"/>
      <c r="S19" s="1"/>
      <c r="T19" s="1"/>
      <c r="U19" s="36"/>
      <c r="V19" s="1"/>
      <c r="W19" s="1"/>
      <c r="X19" s="1"/>
      <c r="Y19" s="1"/>
      <c r="Z19" s="36"/>
      <c r="AA19" s="1"/>
      <c r="AB19" s="1"/>
      <c r="AC19" s="1"/>
      <c r="AD19" s="36"/>
      <c r="AE19" s="55"/>
      <c r="AF19" s="56"/>
      <c r="AG19" s="56"/>
      <c r="AH19" s="56"/>
      <c r="AI19" s="36"/>
      <c r="AJ19" s="55"/>
      <c r="AK19" s="56"/>
      <c r="AL19" s="56"/>
      <c r="AM19" s="36"/>
      <c r="AN19" s="55"/>
      <c r="AO19" s="56"/>
      <c r="AP19" s="56"/>
      <c r="AQ19" s="56"/>
      <c r="AR19" s="36"/>
      <c r="AS19" s="55"/>
      <c r="AT19" s="56"/>
      <c r="AU19" s="56"/>
      <c r="AV19" s="36"/>
      <c r="AW19" s="58"/>
      <c r="AX19" s="61"/>
      <c r="AY19" s="56"/>
      <c r="AZ19" s="56"/>
      <c r="BA19" s="36"/>
      <c r="BB19" s="55"/>
      <c r="BC19" s="56"/>
      <c r="BD19" s="56"/>
      <c r="BE19" s="36"/>
      <c r="BF19" s="55"/>
      <c r="BG19" s="56"/>
      <c r="BH19" s="56"/>
      <c r="BI19" s="56"/>
      <c r="BJ19" s="56"/>
      <c r="BK19" s="55"/>
      <c r="BL19" s="56"/>
      <c r="BM19" s="56"/>
      <c r="BN19" s="56"/>
      <c r="BO19" s="59"/>
      <c r="BP19" s="55"/>
      <c r="BQ19" s="56"/>
      <c r="BR19" s="56"/>
      <c r="BS19" s="56"/>
      <c r="BT19" s="59"/>
      <c r="BU19" s="55"/>
      <c r="BV19" s="56"/>
      <c r="BW19" s="56"/>
      <c r="BX19" s="56"/>
      <c r="BY19" s="59"/>
      <c r="BZ19" s="55"/>
      <c r="CA19" s="56"/>
      <c r="CB19" s="56"/>
      <c r="CC19" s="56"/>
      <c r="CD19" s="59"/>
      <c r="CE19" s="55"/>
      <c r="CF19" s="56"/>
      <c r="CG19" s="56"/>
      <c r="CH19" s="56"/>
      <c r="CI19" s="59"/>
      <c r="CJ19" s="55"/>
      <c r="CK19" s="56"/>
      <c r="CL19" s="56"/>
      <c r="CM19" s="59">
        <f>((CL19*5*IF(CL18=1,1.5,1)+CK19*3*IF(CK18=1,1.5,1)+CJ19*IF(CJ18=1,1.25,1))+IF(CK19=1,IF(CL19=1,6,0)))*(1/('HLM 2'!$P$2-$A19))</f>
        <v>0</v>
      </c>
      <c r="CN19" s="55"/>
      <c r="CO19" s="56"/>
      <c r="CP19" s="56"/>
      <c r="CQ19" s="56"/>
      <c r="CR19" s="59"/>
      <c r="CS19" s="55"/>
      <c r="CT19" s="56"/>
      <c r="CU19" s="56"/>
      <c r="CV19" s="59">
        <f>((CU19*5*IF(CU18=1,1.5,1)+CT19*3*IF(CT18=1,1.5,1)+CS19*IF(CS18=1,1.25,1))+IF(CT19=1,IF(CU19=1,6,0)))*(1/('HLM 2'!$P$2-$A19))</f>
        <v>0</v>
      </c>
      <c r="CW19" s="55"/>
      <c r="CX19" s="56"/>
      <c r="CY19" s="56"/>
      <c r="CZ19" s="59">
        <f>((CY19*5*IF(CY18=1,1.5,1)+CX19*3*IF(CX18=1,1.5,1)+CW19*IF(CW18=1,1.25,1))+IF(CX19=1,IF(CY19=1,6,0)))*(1/('HLM 2'!$P$2-$A19))</f>
        <v>0</v>
      </c>
      <c r="DA19" s="55"/>
      <c r="DB19" s="56"/>
      <c r="DC19" s="56"/>
      <c r="DD19" s="59">
        <f>((DC19*5*IF(DC18=1,1.5,1)+DB19*3*IF(DB18=1,1.5,1)+DA19*IF(DA18=1,1.25,1))+IF(DB19=1,IF(DC19=1,6,0)))*(1/('HLM 2'!$P$2-$A19))</f>
        <v>0</v>
      </c>
      <c r="DE19" s="55"/>
      <c r="DF19" s="56"/>
      <c r="DG19" s="56"/>
      <c r="DH19" s="56"/>
      <c r="DI19" s="59"/>
      <c r="DJ19" s="55"/>
      <c r="DK19" s="56"/>
      <c r="DL19" s="56"/>
      <c r="DM19" s="56"/>
      <c r="DN19" s="59"/>
      <c r="DO19" s="55"/>
      <c r="DP19" s="56"/>
      <c r="DQ19" s="56"/>
      <c r="DR19" s="56"/>
      <c r="DS19" s="36"/>
      <c r="DT19" s="55"/>
      <c r="DU19" s="56"/>
      <c r="DV19" s="56"/>
      <c r="DW19" s="56"/>
      <c r="DX19" s="36"/>
      <c r="DY19" s="55"/>
      <c r="DZ19" s="56"/>
      <c r="EA19" s="56"/>
      <c r="EB19" s="56"/>
      <c r="EC19" s="36"/>
      <c r="ED19" s="55"/>
      <c r="EE19" s="56"/>
      <c r="EF19" s="56"/>
      <c r="EG19" s="56"/>
      <c r="EH19" s="36"/>
      <c r="EI19" s="55"/>
      <c r="EJ19" s="56"/>
      <c r="EK19" s="56"/>
      <c r="EL19" s="56"/>
      <c r="EM19" s="36"/>
      <c r="EN19" s="55"/>
      <c r="EO19" s="56"/>
      <c r="EP19" s="56"/>
      <c r="EQ19" s="56"/>
      <c r="ER19" s="36"/>
    </row>
    <row r="20">
      <c r="A20" s="1">
        <v>2041.0</v>
      </c>
      <c r="B20" s="1"/>
      <c r="C20" s="1"/>
      <c r="D20" s="1"/>
      <c r="E20" s="1"/>
      <c r="F20" s="36"/>
      <c r="G20" s="1"/>
      <c r="H20" s="1"/>
      <c r="I20" s="1"/>
      <c r="J20" s="1"/>
      <c r="K20" s="36"/>
      <c r="L20" s="1"/>
      <c r="M20" s="1"/>
      <c r="N20" s="1"/>
      <c r="O20" s="1"/>
      <c r="P20" s="36"/>
      <c r="Q20" s="1"/>
      <c r="R20" s="1"/>
      <c r="S20" s="1"/>
      <c r="T20" s="1"/>
      <c r="U20" s="36"/>
      <c r="V20" s="1"/>
      <c r="W20" s="1"/>
      <c r="X20" s="1"/>
      <c r="Y20" s="1"/>
      <c r="Z20" s="36"/>
      <c r="AA20" s="1"/>
      <c r="AB20" s="1"/>
      <c r="AC20" s="1"/>
      <c r="AD20" s="36"/>
      <c r="AE20" s="55"/>
      <c r="AF20" s="56"/>
      <c r="AG20" s="56"/>
      <c r="AH20" s="56"/>
      <c r="AI20" s="36"/>
      <c r="AJ20" s="55"/>
      <c r="AK20" s="56"/>
      <c r="AL20" s="56"/>
      <c r="AM20" s="36"/>
      <c r="AN20" s="55"/>
      <c r="AO20" s="56"/>
      <c r="AP20" s="56"/>
      <c r="AQ20" s="56"/>
      <c r="AR20" s="36"/>
      <c r="AS20" s="55"/>
      <c r="AT20" s="56"/>
      <c r="AU20" s="56"/>
      <c r="AV20" s="36"/>
      <c r="AW20" s="55"/>
      <c r="AX20" s="56"/>
      <c r="AY20" s="56"/>
      <c r="AZ20" s="56"/>
      <c r="BA20" s="36"/>
      <c r="BB20" s="55"/>
      <c r="BC20" s="56"/>
      <c r="BD20" s="56"/>
      <c r="BE20" s="36"/>
      <c r="BF20" s="58"/>
      <c r="BG20" s="61"/>
      <c r="BH20" s="61"/>
      <c r="BI20" s="61"/>
      <c r="BJ20" s="61"/>
      <c r="BK20" s="55"/>
      <c r="BL20" s="56"/>
      <c r="BM20" s="56"/>
      <c r="BN20" s="56"/>
      <c r="BO20" s="59"/>
      <c r="BP20" s="55"/>
      <c r="BQ20" s="56"/>
      <c r="BR20" s="56"/>
      <c r="BS20" s="56"/>
      <c r="BT20" s="59"/>
      <c r="BU20" s="55"/>
      <c r="BV20" s="56"/>
      <c r="BW20" s="56"/>
      <c r="BX20" s="56"/>
      <c r="BY20" s="59"/>
      <c r="BZ20" s="55"/>
      <c r="CA20" s="56"/>
      <c r="CB20" s="56"/>
      <c r="CC20" s="56"/>
      <c r="CD20" s="59"/>
      <c r="CE20" s="55"/>
      <c r="CF20" s="56"/>
      <c r="CG20" s="56"/>
      <c r="CH20" s="56"/>
      <c r="CI20" s="59"/>
      <c r="CJ20" s="55"/>
      <c r="CK20" s="56"/>
      <c r="CL20" s="56"/>
      <c r="CM20" s="59">
        <f>((CL20*5*IF(CL19=1,1.5,1)+CK20*3*IF(CK19=1,1.5,1)+CJ20*IF(CJ19=1,1.25,1))+IF(CK20=1,IF(CL20=1,6,0)))*(1/('HLM 2'!$P$2-$A20))</f>
        <v>0</v>
      </c>
      <c r="CN20" s="55"/>
      <c r="CO20" s="56"/>
      <c r="CP20" s="56"/>
      <c r="CQ20" s="56"/>
      <c r="CR20" s="59"/>
      <c r="CS20" s="55"/>
      <c r="CT20" s="56"/>
      <c r="CU20" s="56"/>
      <c r="CV20" s="59">
        <f>((CU20*5*IF(CU19=1,1.5,1)+CT20*3*IF(CT19=1,1.5,1)+CS20*IF(CS19=1,1.25,1))+IF(CT20=1,IF(CU20=1,6,0)))*(1/('HLM 2'!$P$2-$A20))</f>
        <v>0</v>
      </c>
      <c r="CW20" s="55"/>
      <c r="CX20" s="56"/>
      <c r="CY20" s="56"/>
      <c r="CZ20" s="59">
        <f>((CY20*5*IF(CY19=1,1.5,1)+CX20*3*IF(CX19=1,1.5,1)+CW20*IF(CW19=1,1.25,1))+IF(CX20=1,IF(CY20=1,6,0)))*(1/('HLM 2'!$P$2-$A20))</f>
        <v>0</v>
      </c>
      <c r="DA20" s="55"/>
      <c r="DB20" s="56"/>
      <c r="DC20" s="56"/>
      <c r="DD20" s="59">
        <f>((DC20*5*IF(DC19=1,1.5,1)+DB20*3*IF(DB19=1,1.5,1)+DA20*IF(DA19=1,1.25,1))+IF(DB20=1,IF(DC20=1,6,0)))*(1/('HLM 2'!$P$2-$A20))</f>
        <v>0</v>
      </c>
      <c r="DE20" s="55"/>
      <c r="DF20" s="56"/>
      <c r="DG20" s="56"/>
      <c r="DH20" s="56"/>
      <c r="DI20" s="59"/>
      <c r="DJ20" s="55"/>
      <c r="DK20" s="56"/>
      <c r="DL20" s="56"/>
      <c r="DM20" s="56"/>
      <c r="DN20" s="59"/>
      <c r="DO20" s="55"/>
      <c r="DP20" s="56"/>
      <c r="DQ20" s="56"/>
      <c r="DR20" s="56"/>
      <c r="DS20" s="36"/>
      <c r="DT20" s="55"/>
      <c r="DU20" s="56"/>
      <c r="DV20" s="56"/>
      <c r="DW20" s="56"/>
      <c r="DX20" s="36"/>
      <c r="DY20" s="55"/>
      <c r="DZ20" s="56"/>
      <c r="EA20" s="56"/>
      <c r="EB20" s="56"/>
      <c r="EC20" s="36"/>
      <c r="ED20" s="55"/>
      <c r="EE20" s="56"/>
      <c r="EF20" s="56"/>
      <c r="EG20" s="56"/>
      <c r="EH20" s="36"/>
      <c r="EI20" s="55"/>
      <c r="EJ20" s="56"/>
      <c r="EK20" s="56"/>
      <c r="EL20" s="56"/>
      <c r="EM20" s="36"/>
      <c r="EN20" s="55"/>
      <c r="EO20" s="56"/>
      <c r="EP20" s="56"/>
      <c r="EQ20" s="56"/>
      <c r="ER20" s="36"/>
    </row>
    <row r="21">
      <c r="A21" s="1">
        <v>2042.0</v>
      </c>
      <c r="B21" s="1"/>
      <c r="C21" s="1"/>
      <c r="D21" s="1"/>
      <c r="E21" s="1"/>
      <c r="F21" s="36"/>
      <c r="G21" s="1"/>
      <c r="H21" s="1"/>
      <c r="I21" s="1"/>
      <c r="J21" s="1"/>
      <c r="K21" s="36"/>
      <c r="L21" s="1"/>
      <c r="M21" s="1"/>
      <c r="N21" s="1"/>
      <c r="O21" s="1"/>
      <c r="P21" s="36"/>
      <c r="Q21" s="1"/>
      <c r="R21" s="1"/>
      <c r="S21" s="1"/>
      <c r="T21" s="1"/>
      <c r="U21" s="36"/>
      <c r="V21" s="1"/>
      <c r="W21" s="1"/>
      <c r="X21" s="1"/>
      <c r="Y21" s="1"/>
      <c r="Z21" s="36"/>
      <c r="AA21" s="1"/>
      <c r="AB21" s="1"/>
      <c r="AC21" s="1"/>
      <c r="AD21" s="36"/>
      <c r="AE21" s="55"/>
      <c r="AF21" s="56"/>
      <c r="AG21" s="56"/>
      <c r="AH21" s="56"/>
      <c r="AI21" s="36"/>
      <c r="AJ21" s="55"/>
      <c r="AK21" s="56"/>
      <c r="AL21" s="56"/>
      <c r="AM21" s="36"/>
      <c r="AN21" s="55"/>
      <c r="AO21" s="56"/>
      <c r="AP21" s="56"/>
      <c r="AQ21" s="56"/>
      <c r="AR21" s="36"/>
      <c r="AS21" s="58"/>
      <c r="AT21" s="56"/>
      <c r="AU21" s="56"/>
      <c r="AV21" s="36"/>
      <c r="AW21" s="55"/>
      <c r="AX21" s="56"/>
      <c r="AY21" s="56"/>
      <c r="AZ21" s="56"/>
      <c r="BA21" s="36"/>
      <c r="BB21" s="55"/>
      <c r="BC21" s="56"/>
      <c r="BD21" s="56"/>
      <c r="BE21" s="36"/>
      <c r="BF21" s="55"/>
      <c r="BG21" s="56"/>
      <c r="BH21" s="56"/>
      <c r="BI21" s="56"/>
      <c r="BJ21" s="56"/>
      <c r="BK21" s="58"/>
      <c r="BL21" s="61"/>
      <c r="BM21" s="61"/>
      <c r="BN21" s="61"/>
      <c r="BO21" s="59"/>
      <c r="BP21" s="55"/>
      <c r="BQ21" s="56"/>
      <c r="BR21" s="56"/>
      <c r="BS21" s="56"/>
      <c r="BT21" s="59"/>
      <c r="BU21" s="55"/>
      <c r="BV21" s="56"/>
      <c r="BW21" s="56"/>
      <c r="BX21" s="56"/>
      <c r="BY21" s="59"/>
      <c r="BZ21" s="55"/>
      <c r="CA21" s="56"/>
      <c r="CB21" s="56"/>
      <c r="CC21" s="56"/>
      <c r="CD21" s="59"/>
      <c r="CE21" s="55"/>
      <c r="CF21" s="56"/>
      <c r="CG21" s="56"/>
      <c r="CH21" s="56"/>
      <c r="CI21" s="59"/>
      <c r="CJ21" s="55"/>
      <c r="CK21" s="56"/>
      <c r="CL21" s="56"/>
      <c r="CM21" s="59">
        <f>((CL21*5*IF(CL20=1,1.5,1)+CK21*3*IF(CK20=1,1.5,1)+CJ21*IF(CJ20=1,1.25,1))+IF(CK21=1,IF(CL21=1,6,0)))*(1/('HLM 2'!$P$2-$A21))</f>
        <v>0</v>
      </c>
      <c r="CN21" s="55"/>
      <c r="CO21" s="56"/>
      <c r="CP21" s="56"/>
      <c r="CQ21" s="56"/>
      <c r="CR21" s="59"/>
      <c r="CS21" s="55"/>
      <c r="CT21" s="61">
        <v>1.0</v>
      </c>
      <c r="CU21" s="56"/>
      <c r="CV21" s="59">
        <f>((CU21*5*IF(CU20=1,1.5,1)+CT21*3*IF(CT20=1,1.5,1)+CS21*IF(CS20=1,1.25,1))+IF(CT21=1,IF(CU21=1,6,0)))*(1/('HLM 2'!$P$2-$A21))</f>
        <v>-0.4285714286</v>
      </c>
      <c r="CW21" s="55"/>
      <c r="CX21" s="56"/>
      <c r="CY21" s="56"/>
      <c r="CZ21" s="59">
        <f>((CY21*5*IF(CY20=1,1.5,1)+CX21*3*IF(CX20=1,1.5,1)+CW21*IF(CW20=1,1.25,1))+IF(CX21=1,IF(CY21=1,6,0)))*(1/('HLM 2'!$P$2-$A21))</f>
        <v>0</v>
      </c>
      <c r="DA21" s="55"/>
      <c r="DB21" s="56"/>
      <c r="DC21" s="56"/>
      <c r="DD21" s="59">
        <f>((DC21*5*IF(DC20=1,1.5,1)+DB21*3*IF(DB20=1,1.5,1)+DA21*IF(DA20=1,1.25,1))+IF(DB21=1,IF(DC21=1,6,0)))*(1/('HLM 2'!$P$2-$A21))</f>
        <v>0</v>
      </c>
      <c r="DE21" s="55"/>
      <c r="DF21" s="56"/>
      <c r="DG21" s="56"/>
      <c r="DH21" s="56"/>
      <c r="DI21" s="59"/>
      <c r="DJ21" s="55"/>
      <c r="DK21" s="56"/>
      <c r="DL21" s="56"/>
      <c r="DM21" s="56"/>
      <c r="DN21" s="59"/>
      <c r="DO21" s="55"/>
      <c r="DP21" s="56"/>
      <c r="DQ21" s="56"/>
      <c r="DR21" s="56"/>
      <c r="DS21" s="36"/>
      <c r="DT21" s="55"/>
      <c r="DU21" s="56"/>
      <c r="DV21" s="56"/>
      <c r="DW21" s="56"/>
      <c r="DX21" s="36"/>
      <c r="DY21" s="55"/>
      <c r="DZ21" s="56"/>
      <c r="EA21" s="56"/>
      <c r="EB21" s="56"/>
      <c r="EC21" s="36"/>
      <c r="ED21" s="55"/>
      <c r="EE21" s="56"/>
      <c r="EF21" s="56"/>
      <c r="EG21" s="56"/>
      <c r="EH21" s="36"/>
      <c r="EI21" s="55"/>
      <c r="EJ21" s="56"/>
      <c r="EK21" s="56"/>
      <c r="EL21" s="56"/>
      <c r="EM21" s="36"/>
      <c r="EN21" s="55"/>
      <c r="EO21" s="56"/>
      <c r="EP21" s="56"/>
      <c r="EQ21" s="56"/>
      <c r="ER21" s="36"/>
    </row>
    <row r="22">
      <c r="A22" s="1">
        <v>2043.0</v>
      </c>
      <c r="B22" s="1"/>
      <c r="C22" s="1"/>
      <c r="D22" s="1"/>
      <c r="E22" s="1"/>
      <c r="F22" s="36"/>
      <c r="G22" s="1"/>
      <c r="H22" s="1"/>
      <c r="I22" s="1"/>
      <c r="J22" s="1"/>
      <c r="K22" s="36"/>
      <c r="L22" s="1"/>
      <c r="M22" s="1"/>
      <c r="N22" s="1"/>
      <c r="O22" s="1"/>
      <c r="P22" s="36"/>
      <c r="Q22" s="1"/>
      <c r="R22" s="1"/>
      <c r="S22" s="1"/>
      <c r="T22" s="1"/>
      <c r="U22" s="36"/>
      <c r="V22" s="1"/>
      <c r="W22" s="1"/>
      <c r="X22" s="1"/>
      <c r="Y22" s="1"/>
      <c r="Z22" s="36"/>
      <c r="AA22" s="1"/>
      <c r="AB22" s="1"/>
      <c r="AC22" s="1"/>
      <c r="AD22" s="36"/>
      <c r="AE22" s="55"/>
      <c r="AF22" s="56"/>
      <c r="AG22" s="56"/>
      <c r="AH22" s="56"/>
      <c r="AI22" s="36"/>
      <c r="AJ22" s="55"/>
      <c r="AK22" s="56"/>
      <c r="AL22" s="56"/>
      <c r="AM22" s="36"/>
      <c r="AN22" s="55"/>
      <c r="AO22" s="56"/>
      <c r="AP22" s="56"/>
      <c r="AQ22" s="56"/>
      <c r="AR22" s="36"/>
      <c r="AS22" s="55"/>
      <c r="AT22" s="56"/>
      <c r="AU22" s="56"/>
      <c r="AV22" s="36"/>
      <c r="AW22" s="55"/>
      <c r="AX22" s="56"/>
      <c r="AY22" s="56"/>
      <c r="AZ22" s="56"/>
      <c r="BA22" s="36"/>
      <c r="BB22" s="55"/>
      <c r="BC22" s="56"/>
      <c r="BD22" s="56"/>
      <c r="BE22" s="36"/>
      <c r="BF22" s="55"/>
      <c r="BG22" s="56"/>
      <c r="BH22" s="56"/>
      <c r="BI22" s="56"/>
      <c r="BJ22" s="56"/>
      <c r="BK22" s="55"/>
      <c r="BL22" s="61"/>
      <c r="BM22" s="56"/>
      <c r="BN22" s="56"/>
      <c r="BO22" s="36"/>
      <c r="BP22" s="55"/>
      <c r="BQ22" s="56"/>
      <c r="BR22" s="56"/>
      <c r="BS22" s="56"/>
      <c r="BT22" s="36"/>
      <c r="BU22" s="55"/>
      <c r="BV22" s="56"/>
      <c r="BW22" s="56"/>
      <c r="BX22" s="56"/>
      <c r="BY22" s="36"/>
      <c r="BZ22" s="55"/>
      <c r="CA22" s="56"/>
      <c r="CB22" s="56"/>
      <c r="CC22" s="56"/>
      <c r="CD22" s="36"/>
      <c r="CE22" s="55"/>
      <c r="CF22" s="56"/>
      <c r="CG22" s="56"/>
      <c r="CH22" s="56"/>
      <c r="CI22" s="36"/>
      <c r="CJ22" s="55"/>
      <c r="CK22" s="56"/>
      <c r="CL22" s="56"/>
      <c r="CM22" s="36">
        <f>((CL22*5*if(CL21=1,1.5,1)+CK22*3*if(CK21=1,1.5,1)+CJ22*if(CJ21=1,1.25,1))+if(CK22=1,if(CL22=1,6,0)))*(1/('HLM 2'!$P$2-$A22))</f>
        <v>0</v>
      </c>
      <c r="CN22" s="55"/>
      <c r="CO22" s="56"/>
      <c r="CP22" s="56"/>
      <c r="CQ22" s="56"/>
      <c r="CR22" s="36"/>
      <c r="CS22" s="58">
        <v>1.0</v>
      </c>
      <c r="CT22" s="56"/>
      <c r="CU22" s="56"/>
      <c r="CV22" s="36">
        <f>((CU22*5*if(CU21=1,1.5,1)+CT22*3*if(CT21=1,1.5,1)+CS22*if(CS21=1,1.25,1))+if(CT22=1,if(CU22=1,6,0)))*(1/('HLM 2'!$P$2-$A22))</f>
        <v>-0.125</v>
      </c>
      <c r="CW22" s="58">
        <v>1.0</v>
      </c>
      <c r="CX22" s="56"/>
      <c r="CY22" s="61">
        <v>1.0</v>
      </c>
      <c r="CZ22" s="36">
        <f>((CY22*5*if(CY21=1,1.5,1)+CX22*3*if(CX21=1,1.5,1)+CW22*if(CW21=1,1.25,1))+if(CX22=1,if(CY22=1,6,0)))*(1/('HLM 2'!$P$2-$A22))</f>
        <v>-0.75</v>
      </c>
      <c r="DA22" s="58"/>
      <c r="DB22" s="56"/>
      <c r="DC22" s="61"/>
      <c r="DD22" s="36">
        <f>((DC22*5*if(DC21=1,1.5,1)+DB22*3*if(DB21=1,1.5,1)+DA22*if(DA21=1,1.25,1))+if(DB22=1,if(DC22=1,6,0)))*(1/('HLM 2'!$P$2-$A22))</f>
        <v>0</v>
      </c>
      <c r="DE22" s="58"/>
      <c r="DF22" s="56"/>
      <c r="DG22" s="61"/>
      <c r="DH22" s="61"/>
      <c r="DI22" s="36"/>
      <c r="DJ22" s="58"/>
      <c r="DK22" s="56"/>
      <c r="DL22" s="61"/>
      <c r="DM22" s="61"/>
      <c r="DN22" s="36"/>
      <c r="DO22" s="55"/>
      <c r="DP22" s="56"/>
      <c r="DQ22" s="56"/>
      <c r="DR22" s="56"/>
      <c r="DS22" s="36"/>
      <c r="DT22" s="55"/>
      <c r="DU22" s="56"/>
      <c r="DV22" s="56"/>
      <c r="DW22" s="56"/>
      <c r="DX22" s="36"/>
      <c r="DY22" s="55"/>
      <c r="DZ22" s="56"/>
      <c r="EA22" s="56"/>
      <c r="EB22" s="56"/>
      <c r="EC22" s="36"/>
      <c r="ED22" s="55"/>
      <c r="EE22" s="56"/>
      <c r="EF22" s="56"/>
      <c r="EG22" s="56"/>
      <c r="EH22" s="36"/>
      <c r="EI22" s="55"/>
      <c r="EJ22" s="56"/>
      <c r="EK22" s="56"/>
      <c r="EL22" s="56"/>
      <c r="EM22" s="36"/>
      <c r="EN22" s="55"/>
      <c r="EO22" s="56"/>
      <c r="EP22" s="56"/>
      <c r="EQ22" s="56"/>
      <c r="ER22" s="36"/>
    </row>
    <row r="23">
      <c r="A23" s="1">
        <v>2044.0</v>
      </c>
      <c r="B23" s="1"/>
      <c r="C23" s="1"/>
      <c r="D23" s="1"/>
      <c r="E23" s="1"/>
      <c r="F23" s="36"/>
      <c r="G23" s="1"/>
      <c r="H23" s="1"/>
      <c r="I23" s="1"/>
      <c r="J23" s="1"/>
      <c r="K23" s="36"/>
      <c r="L23" s="1"/>
      <c r="M23" s="1"/>
      <c r="N23" s="1"/>
      <c r="O23" s="1"/>
      <c r="P23" s="36"/>
      <c r="Q23" s="1"/>
      <c r="R23" s="1"/>
      <c r="S23" s="1"/>
      <c r="T23" s="1"/>
      <c r="U23" s="36"/>
      <c r="V23" s="1"/>
      <c r="W23" s="1"/>
      <c r="X23" s="1"/>
      <c r="Y23" s="1"/>
      <c r="Z23" s="36"/>
      <c r="AA23" s="1"/>
      <c r="AB23" s="1"/>
      <c r="AC23" s="1"/>
      <c r="AD23" s="36"/>
      <c r="AE23" s="55"/>
      <c r="AF23" s="56"/>
      <c r="AG23" s="56"/>
      <c r="AH23" s="56"/>
      <c r="AI23" s="36"/>
      <c r="AJ23" s="55"/>
      <c r="AK23" s="56"/>
      <c r="AL23" s="56"/>
      <c r="AM23" s="59"/>
      <c r="AN23" s="55"/>
      <c r="AO23" s="56"/>
      <c r="AP23" s="56"/>
      <c r="AQ23" s="56"/>
      <c r="AR23" s="59"/>
      <c r="AS23" s="55"/>
      <c r="AT23" s="56"/>
      <c r="AU23" s="56"/>
      <c r="AV23" s="36"/>
      <c r="AW23" s="55"/>
      <c r="AX23" s="56"/>
      <c r="AY23" s="56"/>
      <c r="AZ23" s="56"/>
      <c r="BA23" s="59"/>
      <c r="BB23" s="55"/>
      <c r="BC23" s="56"/>
      <c r="BD23" s="56"/>
      <c r="BE23" s="36"/>
      <c r="BF23" s="58"/>
      <c r="BG23" s="56"/>
      <c r="BH23" s="56"/>
      <c r="BI23" s="56"/>
      <c r="BJ23" s="56"/>
      <c r="BK23" s="55"/>
      <c r="BL23" s="61"/>
      <c r="BM23" s="56"/>
      <c r="BN23" s="56"/>
      <c r="BO23" s="36"/>
      <c r="BP23" s="55"/>
      <c r="BQ23" s="56"/>
      <c r="BR23" s="56"/>
      <c r="BS23" s="56"/>
      <c r="BT23" s="59"/>
      <c r="BU23" s="55"/>
      <c r="BV23" s="56"/>
      <c r="BW23" s="56"/>
      <c r="BX23" s="56"/>
      <c r="BY23" s="36"/>
      <c r="BZ23" s="55"/>
      <c r="CA23" s="56"/>
      <c r="CB23" s="56"/>
      <c r="CC23" s="56"/>
      <c r="CD23" s="36"/>
      <c r="CE23" s="55"/>
      <c r="CF23" s="56"/>
      <c r="CG23" s="56"/>
      <c r="CH23" s="56"/>
      <c r="CI23" s="36"/>
      <c r="CJ23" s="55"/>
      <c r="CK23" s="56"/>
      <c r="CL23" s="56"/>
      <c r="CM23" s="36">
        <f>((CL23*5*if(CL22=1,1.5,1)+CK23*3*if(CK22=1,1.5,1)+CJ23*if(CJ22=1,1.25,1))+if(CK23=1,if(CL23=1,6,0)))*(1/('HLM 2'!$P$2-$A23))</f>
        <v>0</v>
      </c>
      <c r="CN23" s="55"/>
      <c r="CO23" s="56"/>
      <c r="CP23" s="56"/>
      <c r="CQ23" s="56"/>
      <c r="CR23" s="59"/>
      <c r="CS23" s="55"/>
      <c r="CT23" s="56"/>
      <c r="CU23" s="56"/>
      <c r="CV23" s="59"/>
      <c r="CW23" s="58">
        <v>1.0</v>
      </c>
      <c r="CX23" s="56"/>
      <c r="CY23" s="61">
        <v>1.0</v>
      </c>
      <c r="CZ23" s="36">
        <f>((CY23*5*if(CY22=1,1.5,1)+CX23*3*if(CX22=1,1.5,1)+CW23*if(CW22=1,1.25,1))+if(CX23=1,if(CY23=1,6,0)))*(1/('HLM 2'!$P$2-$A23))</f>
        <v>-0.9722222222</v>
      </c>
      <c r="DA23" s="58"/>
      <c r="DB23" s="56"/>
      <c r="DC23" s="61"/>
      <c r="DD23" s="36">
        <f>((DC23*5*if(DC22=1,1.5,1)+DB23*3*if(DB22=1,1.5,1)+DA23*if(DA22=1,1.25,1))+if(DB23=1,if(DC23=1,6,0)))*(1/('HLM 2'!$P$2-$A23))</f>
        <v>0</v>
      </c>
      <c r="DE23" s="58"/>
      <c r="DF23" s="56"/>
      <c r="DG23" s="61"/>
      <c r="DH23" s="61"/>
      <c r="DI23" s="36"/>
      <c r="DJ23" s="58"/>
      <c r="DK23" s="56"/>
      <c r="DL23" s="61"/>
      <c r="DM23" s="61"/>
      <c r="DN23" s="36"/>
      <c r="DO23" s="55"/>
      <c r="DP23" s="56"/>
      <c r="DQ23" s="56"/>
      <c r="DR23" s="56"/>
      <c r="DS23" s="59"/>
      <c r="DT23" s="55"/>
      <c r="DU23" s="56"/>
      <c r="DV23" s="56"/>
      <c r="DW23" s="56"/>
      <c r="DX23" s="36"/>
      <c r="DY23" s="55"/>
      <c r="DZ23" s="56"/>
      <c r="EA23" s="56"/>
      <c r="EB23" s="56"/>
      <c r="EC23" s="36"/>
      <c r="ED23" s="55"/>
      <c r="EE23" s="56"/>
      <c r="EF23" s="56"/>
      <c r="EG23" s="56"/>
      <c r="EH23" s="36"/>
      <c r="EI23" s="55"/>
      <c r="EJ23" s="56"/>
      <c r="EK23" s="56"/>
      <c r="EL23" s="56"/>
      <c r="EM23" s="36"/>
      <c r="EN23" s="55"/>
      <c r="EO23" s="56"/>
      <c r="EP23" s="56"/>
      <c r="EQ23" s="56"/>
      <c r="ER23" s="36"/>
    </row>
    <row r="24">
      <c r="A24" s="1">
        <v>2045.0</v>
      </c>
      <c r="B24" s="1"/>
      <c r="C24" s="1"/>
      <c r="D24" s="1"/>
      <c r="E24" s="1"/>
      <c r="F24" s="36"/>
      <c r="G24" s="1"/>
      <c r="H24" s="1"/>
      <c r="I24" s="1"/>
      <c r="J24" s="1"/>
      <c r="K24" s="36"/>
      <c r="L24" s="1"/>
      <c r="M24" s="1"/>
      <c r="N24" s="1"/>
      <c r="O24" s="1"/>
      <c r="P24" s="36"/>
      <c r="Q24" s="1"/>
      <c r="R24" s="1"/>
      <c r="S24" s="1"/>
      <c r="T24" s="1"/>
      <c r="U24" s="36"/>
      <c r="V24" s="1"/>
      <c r="W24" s="1"/>
      <c r="X24" s="1"/>
      <c r="Y24" s="1"/>
      <c r="Z24" s="36"/>
      <c r="AA24" s="1"/>
      <c r="AB24" s="1"/>
      <c r="AC24" s="1"/>
      <c r="AD24" s="36"/>
      <c r="AE24" s="55"/>
      <c r="AF24" s="56"/>
      <c r="AG24" s="56"/>
      <c r="AH24" s="56"/>
      <c r="AI24" s="36"/>
      <c r="AJ24" s="55"/>
      <c r="AK24" s="56"/>
      <c r="AL24" s="56"/>
      <c r="AM24" s="59"/>
      <c r="AN24" s="55"/>
      <c r="AO24" s="56"/>
      <c r="AP24" s="56"/>
      <c r="AQ24" s="56"/>
      <c r="AR24" s="59"/>
      <c r="AS24" s="55"/>
      <c r="AT24" s="56"/>
      <c r="AU24" s="56"/>
      <c r="AV24" s="36"/>
      <c r="AW24" s="55"/>
      <c r="AX24" s="56"/>
      <c r="AY24" s="56"/>
      <c r="AZ24" s="56"/>
      <c r="BA24" s="59"/>
      <c r="BB24" s="55"/>
      <c r="BC24" s="56"/>
      <c r="BD24" s="56"/>
      <c r="BE24" s="36"/>
      <c r="BF24" s="55"/>
      <c r="BG24" s="56"/>
      <c r="BH24" s="56"/>
      <c r="BI24" s="56"/>
      <c r="BJ24" s="56"/>
      <c r="BK24" s="58"/>
      <c r="BL24" s="61"/>
      <c r="BM24" s="61"/>
      <c r="BN24" s="61"/>
      <c r="BO24" s="36"/>
      <c r="BP24" s="55"/>
      <c r="BQ24" s="56"/>
      <c r="BR24" s="56"/>
      <c r="BS24" s="56"/>
      <c r="BT24" s="59"/>
      <c r="BU24" s="55"/>
      <c r="BV24" s="56"/>
      <c r="BW24" s="56"/>
      <c r="BX24" s="56"/>
      <c r="BY24" s="36"/>
      <c r="BZ24" s="55"/>
      <c r="CA24" s="56"/>
      <c r="CB24" s="56"/>
      <c r="CC24" s="56"/>
      <c r="CD24" s="59"/>
      <c r="CE24" s="55"/>
      <c r="CF24" s="56"/>
      <c r="CG24" s="56"/>
      <c r="CH24" s="56"/>
      <c r="CI24" s="36"/>
      <c r="CJ24" s="55"/>
      <c r="CK24" s="56"/>
      <c r="CL24" s="56"/>
      <c r="CM24" s="36">
        <f>((CL24*5*if(CL23=1,1.5,1)+CK24*3*if(CK23=1,1.5,1)+CJ24*if(CJ23=1,1.25,1))+if(CK24=1,if(CL24=1,6,0)))*(1/('HLM 2'!$P$2-$A24))</f>
        <v>0</v>
      </c>
      <c r="CN24" s="55"/>
      <c r="CO24" s="56"/>
      <c r="CP24" s="56"/>
      <c r="CQ24" s="56"/>
      <c r="CR24" s="59"/>
      <c r="CS24" s="55"/>
      <c r="CT24" s="56"/>
      <c r="CU24" s="56"/>
      <c r="CV24" s="59"/>
      <c r="CW24" s="55"/>
      <c r="CX24" s="56"/>
      <c r="CY24" s="56"/>
      <c r="CZ24" s="59"/>
      <c r="DA24" s="55"/>
      <c r="DB24" s="56"/>
      <c r="DC24" s="56"/>
      <c r="DD24" s="36">
        <f>((DC24*5*if(DC23=1,1.5,1)+DB24*3*if(DB23=1,1.5,1)+DA24*if(DA23=1,1.25,1))+if(DB24=1,if(DC24=1,6,0)))*(1/('HLM 2'!$P$2-$A24))</f>
        <v>0</v>
      </c>
      <c r="DE24" s="55"/>
      <c r="DF24" s="56"/>
      <c r="DG24" s="56"/>
      <c r="DH24" s="56"/>
      <c r="DI24" s="36"/>
      <c r="DJ24" s="55"/>
      <c r="DK24" s="56"/>
      <c r="DL24" s="56"/>
      <c r="DM24" s="56"/>
      <c r="DN24" s="36"/>
      <c r="DO24" s="55"/>
      <c r="DP24" s="56"/>
      <c r="DQ24" s="56"/>
      <c r="DR24" s="56"/>
      <c r="DS24" s="59"/>
      <c r="DT24" s="55"/>
      <c r="DU24" s="56"/>
      <c r="DV24" s="56"/>
      <c r="DW24" s="56"/>
      <c r="DX24" s="36"/>
      <c r="DY24" s="55"/>
      <c r="DZ24" s="56"/>
      <c r="EA24" s="56"/>
      <c r="EB24" s="56"/>
      <c r="EC24" s="36"/>
      <c r="ED24" s="55"/>
      <c r="EE24" s="56"/>
      <c r="EF24" s="56"/>
      <c r="EG24" s="56"/>
      <c r="EH24" s="36"/>
      <c r="EI24" s="55"/>
      <c r="EJ24" s="56"/>
      <c r="EK24" s="56"/>
      <c r="EL24" s="56"/>
      <c r="EM24" s="36"/>
      <c r="EN24" s="55"/>
      <c r="EO24" s="56"/>
      <c r="EP24" s="56"/>
      <c r="EQ24" s="56"/>
      <c r="ER24" s="36"/>
    </row>
    <row r="25">
      <c r="A25" s="1">
        <v>2046.0</v>
      </c>
      <c r="B25" s="1"/>
      <c r="C25" s="1"/>
      <c r="D25" s="1"/>
      <c r="E25" s="1"/>
      <c r="F25" s="36"/>
      <c r="G25" s="1"/>
      <c r="H25" s="1"/>
      <c r="I25" s="1"/>
      <c r="J25" s="1"/>
      <c r="K25" s="36"/>
      <c r="L25" s="1"/>
      <c r="M25" s="1"/>
      <c r="N25" s="1"/>
      <c r="O25" s="1"/>
      <c r="P25" s="36"/>
      <c r="Q25" s="1"/>
      <c r="R25" s="1"/>
      <c r="S25" s="1"/>
      <c r="T25" s="1"/>
      <c r="U25" s="36"/>
      <c r="V25" s="1"/>
      <c r="W25" s="1"/>
      <c r="X25" s="1"/>
      <c r="Y25" s="1"/>
      <c r="Z25" s="36"/>
      <c r="AA25" s="1"/>
      <c r="AB25" s="1"/>
      <c r="AC25" s="1"/>
      <c r="AD25" s="36"/>
      <c r="AE25" s="55"/>
      <c r="AF25" s="56"/>
      <c r="AG25" s="56"/>
      <c r="AH25" s="56"/>
      <c r="AI25" s="36"/>
      <c r="AJ25" s="55"/>
      <c r="AK25" s="56"/>
      <c r="AL25" s="56"/>
      <c r="AM25" s="59"/>
      <c r="AN25" s="55"/>
      <c r="AO25" s="56"/>
      <c r="AP25" s="56"/>
      <c r="AQ25" s="56"/>
      <c r="AR25" s="59"/>
      <c r="AS25" s="55"/>
      <c r="AT25" s="56"/>
      <c r="AU25" s="56"/>
      <c r="AV25" s="36"/>
      <c r="AW25" s="55"/>
      <c r="AX25" s="56"/>
      <c r="AY25" s="56"/>
      <c r="AZ25" s="56"/>
      <c r="BA25" s="59"/>
      <c r="BB25" s="55"/>
      <c r="BC25" s="56"/>
      <c r="BD25" s="56"/>
      <c r="BE25" s="36"/>
      <c r="BF25" s="55"/>
      <c r="BG25" s="61"/>
      <c r="BH25" s="56"/>
      <c r="BI25" s="56"/>
      <c r="BJ25" s="56"/>
      <c r="BK25" s="55"/>
      <c r="BL25" s="61"/>
      <c r="BM25" s="56"/>
      <c r="BN25" s="56"/>
      <c r="BO25" s="36"/>
      <c r="BP25" s="55"/>
      <c r="BQ25" s="56"/>
      <c r="BR25" s="56"/>
      <c r="BS25" s="56"/>
      <c r="BT25" s="59"/>
      <c r="BU25" s="55"/>
      <c r="BV25" s="56"/>
      <c r="BW25" s="56"/>
      <c r="BX25" s="56"/>
      <c r="BY25" s="36"/>
      <c r="BZ25" s="55"/>
      <c r="CA25" s="56"/>
      <c r="CB25" s="56"/>
      <c r="CC25" s="56"/>
      <c r="CD25" s="59"/>
      <c r="CE25" s="55"/>
      <c r="CF25" s="56"/>
      <c r="CG25" s="56"/>
      <c r="CH25" s="56"/>
      <c r="CI25" s="36"/>
      <c r="CJ25" s="55"/>
      <c r="CK25" s="56"/>
      <c r="CL25" s="56"/>
      <c r="CM25" s="36">
        <f>((CL25*5*if(CL24=1,1.5,1)+CK25*3*if(CK24=1,1.5,1)+CJ25*if(CJ24=1,1.25,1))+if(CK25=1,if(CL25=1,6,0)))*(1/('HLM 2'!$P$2-$A25))</f>
        <v>0</v>
      </c>
      <c r="CN25" s="55"/>
      <c r="CO25" s="56"/>
      <c r="CP25" s="56"/>
      <c r="CQ25" s="56"/>
      <c r="CR25" s="59"/>
      <c r="CS25" s="55"/>
      <c r="CT25" s="56"/>
      <c r="CU25" s="56"/>
      <c r="CV25" s="59"/>
      <c r="CW25" s="55"/>
      <c r="CX25" s="56"/>
      <c r="CY25" s="56"/>
      <c r="CZ25" s="59"/>
      <c r="DA25" s="55"/>
      <c r="DB25" s="56"/>
      <c r="DC25" s="56"/>
      <c r="DD25" s="36">
        <f>((DC25*5*if(DC24=1,1.5,1)+DB25*3*if(DB24=1,1.5,1)+DA25*if(DA24=1,1.25,1))+if(DB25=1,if(DC25=1,6,0)))*(1/('HLM 2'!$P$2-$A25))</f>
        <v>0</v>
      </c>
      <c r="DE25" s="55"/>
      <c r="DF25" s="56"/>
      <c r="DG25" s="56"/>
      <c r="DH25" s="56"/>
      <c r="DI25" s="36"/>
      <c r="DJ25" s="55"/>
      <c r="DK25" s="56"/>
      <c r="DL25" s="56"/>
      <c r="DM25" s="56"/>
      <c r="DN25" s="36"/>
      <c r="DO25" s="55"/>
      <c r="DP25" s="56"/>
      <c r="DQ25" s="56"/>
      <c r="DR25" s="56"/>
      <c r="DS25" s="59"/>
      <c r="DT25" s="55"/>
      <c r="DU25" s="56"/>
      <c r="DV25" s="56"/>
      <c r="DW25" s="56"/>
      <c r="DX25" s="36"/>
      <c r="DY25" s="55"/>
      <c r="DZ25" s="56"/>
      <c r="EA25" s="56"/>
      <c r="EB25" s="56"/>
      <c r="EC25" s="36"/>
      <c r="ED25" s="55"/>
      <c r="EE25" s="56"/>
      <c r="EF25" s="56"/>
      <c r="EG25" s="56"/>
      <c r="EH25" s="36"/>
      <c r="EI25" s="55"/>
      <c r="EJ25" s="56"/>
      <c r="EK25" s="56"/>
      <c r="EL25" s="56"/>
      <c r="EM25" s="36"/>
      <c r="EN25" s="55"/>
      <c r="EO25" s="56"/>
      <c r="EP25" s="56"/>
      <c r="EQ25" s="56"/>
      <c r="ER25" s="36"/>
    </row>
    <row r="26">
      <c r="A26" s="1">
        <v>2047.0</v>
      </c>
      <c r="B26" s="1"/>
      <c r="C26" s="1"/>
      <c r="D26" s="1"/>
      <c r="E26" s="1"/>
      <c r="F26" s="36"/>
      <c r="G26" s="1"/>
      <c r="H26" s="1"/>
      <c r="I26" s="1"/>
      <c r="J26" s="1"/>
      <c r="K26" s="36"/>
      <c r="L26" s="1"/>
      <c r="M26" s="1"/>
      <c r="N26" s="1"/>
      <c r="O26" s="1"/>
      <c r="P26" s="36"/>
      <c r="Q26" s="1"/>
      <c r="R26" s="1"/>
      <c r="S26" s="1"/>
      <c r="T26" s="1"/>
      <c r="U26" s="36"/>
      <c r="V26" s="1"/>
      <c r="W26" s="1"/>
      <c r="X26" s="1"/>
      <c r="Y26" s="1"/>
      <c r="Z26" s="36"/>
      <c r="AA26" s="1"/>
      <c r="AB26" s="1"/>
      <c r="AC26" s="1"/>
      <c r="AD26" s="36"/>
      <c r="AE26" s="55"/>
      <c r="AF26" s="56"/>
      <c r="AG26" s="56"/>
      <c r="AH26" s="56"/>
      <c r="AI26" s="36"/>
      <c r="AJ26" s="55"/>
      <c r="AK26" s="56"/>
      <c r="AL26" s="56"/>
      <c r="AM26" s="59"/>
      <c r="AN26" s="55"/>
      <c r="AO26" s="56"/>
      <c r="AP26" s="56"/>
      <c r="AQ26" s="56"/>
      <c r="AR26" s="59"/>
      <c r="AS26" s="55"/>
      <c r="AT26" s="56"/>
      <c r="AU26" s="56"/>
      <c r="AV26" s="36"/>
      <c r="AW26" s="55"/>
      <c r="AX26" s="56"/>
      <c r="AY26" s="56"/>
      <c r="AZ26" s="56"/>
      <c r="BA26" s="59"/>
      <c r="BB26" s="55"/>
      <c r="BC26" s="56"/>
      <c r="BD26" s="56"/>
      <c r="BE26" s="36"/>
      <c r="BF26" s="55"/>
      <c r="BG26" s="61"/>
      <c r="BH26" s="56"/>
      <c r="BI26" s="56"/>
      <c r="BJ26" s="56"/>
      <c r="BK26" s="55"/>
      <c r="BL26" s="56"/>
      <c r="BM26" s="56"/>
      <c r="BN26" s="56"/>
      <c r="BO26" s="36"/>
      <c r="BP26" s="55"/>
      <c r="BQ26" s="56"/>
      <c r="BR26" s="56"/>
      <c r="BS26" s="56"/>
      <c r="BT26" s="59"/>
      <c r="BU26" s="58"/>
      <c r="BV26" s="56"/>
      <c r="BW26" s="61"/>
      <c r="BX26" s="61"/>
      <c r="BY26" s="36"/>
      <c r="BZ26" s="55"/>
      <c r="CA26" s="56"/>
      <c r="CB26" s="56"/>
      <c r="CC26" s="56"/>
      <c r="CD26" s="59"/>
      <c r="CE26" s="58"/>
      <c r="CF26" s="56"/>
      <c r="CG26" s="56"/>
      <c r="CH26" s="56"/>
      <c r="CI26" s="36"/>
      <c r="CJ26" s="55"/>
      <c r="CK26" s="61">
        <v>1.0</v>
      </c>
      <c r="CL26" s="56"/>
      <c r="CM26" s="36">
        <f>((CL26*5*if(CL25=1,1.5,1)+CK26*3*if(CK25=1,1.5,1)+CJ26*if(CJ25=1,1.25,1))+if(CK26=1,if(CL26=1,6,0)))*(1/('HLM 2'!$P$2-$A26))</f>
        <v>-0.25</v>
      </c>
      <c r="CN26" s="55"/>
      <c r="CO26" s="56"/>
      <c r="CP26" s="56"/>
      <c r="CQ26" s="56"/>
      <c r="CR26" s="59"/>
      <c r="CS26" s="55"/>
      <c r="CT26" s="56"/>
      <c r="CU26" s="56"/>
      <c r="CV26" s="59"/>
      <c r="CW26" s="55"/>
      <c r="CX26" s="56"/>
      <c r="CY26" s="56"/>
      <c r="CZ26" s="59"/>
      <c r="DA26" s="55"/>
      <c r="DB26" s="56"/>
      <c r="DC26" s="56"/>
      <c r="DD26" s="36">
        <f>((DC26*5*if(DC25=1,1.5,1)+DB26*3*if(DB25=1,1.5,1)+DA26*if(DA25=1,1.25,1))+if(DB26=1,if(DC26=1,6,0)))*(1/('HLM 2'!$P$2-$A26))</f>
        <v>0</v>
      </c>
      <c r="DE26" s="55"/>
      <c r="DF26" s="56"/>
      <c r="DG26" s="56"/>
      <c r="DH26" s="56"/>
      <c r="DI26" s="36"/>
      <c r="DJ26" s="55"/>
      <c r="DK26" s="56"/>
      <c r="DL26" s="56"/>
      <c r="DM26" s="56"/>
      <c r="DN26" s="36"/>
      <c r="DO26" s="55"/>
      <c r="DP26" s="56"/>
      <c r="DQ26" s="56"/>
      <c r="DR26" s="56"/>
      <c r="DS26" s="59"/>
      <c r="DT26" s="55"/>
      <c r="DU26" s="56"/>
      <c r="DV26" s="56"/>
      <c r="DW26" s="56"/>
      <c r="DX26" s="36"/>
      <c r="DY26" s="55"/>
      <c r="DZ26" s="56"/>
      <c r="EA26" s="56"/>
      <c r="EB26" s="56"/>
      <c r="EC26" s="36"/>
      <c r="ED26" s="55"/>
      <c r="EE26" s="56"/>
      <c r="EF26" s="56"/>
      <c r="EG26" s="56"/>
      <c r="EH26" s="36"/>
      <c r="EI26" s="55"/>
      <c r="EJ26" s="56"/>
      <c r="EK26" s="56"/>
      <c r="EL26" s="56"/>
      <c r="EM26" s="36"/>
      <c r="EN26" s="55"/>
      <c r="EO26" s="56"/>
      <c r="EP26" s="56"/>
      <c r="EQ26" s="56"/>
      <c r="ER26" s="36"/>
    </row>
    <row r="27">
      <c r="A27" s="1">
        <v>2048.0</v>
      </c>
      <c r="B27" s="1"/>
      <c r="C27" s="1"/>
      <c r="D27" s="1"/>
      <c r="E27" s="1"/>
      <c r="F27" s="36"/>
      <c r="G27" s="1"/>
      <c r="H27" s="1"/>
      <c r="I27" s="1"/>
      <c r="J27" s="1"/>
      <c r="K27" s="36"/>
      <c r="L27" s="1"/>
      <c r="M27" s="1"/>
      <c r="N27" s="1"/>
      <c r="O27" s="1"/>
      <c r="P27" s="36"/>
      <c r="Q27" s="1"/>
      <c r="R27" s="1"/>
      <c r="S27" s="1"/>
      <c r="T27" s="1"/>
      <c r="U27" s="36"/>
      <c r="V27" s="1"/>
      <c r="W27" s="1"/>
      <c r="X27" s="1"/>
      <c r="Y27" s="1"/>
      <c r="Z27" s="36"/>
      <c r="AA27" s="1"/>
      <c r="AB27" s="1"/>
      <c r="AC27" s="1"/>
      <c r="AD27" s="36"/>
      <c r="AE27" s="55"/>
      <c r="AF27" s="56"/>
      <c r="AG27" s="56"/>
      <c r="AH27" s="56"/>
      <c r="AI27" s="36"/>
      <c r="AJ27" s="55"/>
      <c r="AK27" s="56"/>
      <c r="AL27" s="56"/>
      <c r="AM27" s="59"/>
      <c r="AN27" s="55"/>
      <c r="AO27" s="56"/>
      <c r="AP27" s="56"/>
      <c r="AQ27" s="56"/>
      <c r="AR27" s="59"/>
      <c r="AS27" s="55"/>
      <c r="AT27" s="56"/>
      <c r="AU27" s="56"/>
      <c r="AV27" s="36"/>
      <c r="AW27" s="55"/>
      <c r="AX27" s="56"/>
      <c r="AY27" s="56"/>
      <c r="AZ27" s="56"/>
      <c r="BA27" s="59"/>
      <c r="BB27" s="55"/>
      <c r="BC27" s="56"/>
      <c r="BD27" s="56"/>
      <c r="BE27" s="36"/>
      <c r="BF27" s="55"/>
      <c r="BG27" s="61"/>
      <c r="BH27" s="56"/>
      <c r="BI27" s="56"/>
      <c r="BJ27" s="56"/>
      <c r="BK27" s="55"/>
      <c r="BL27" s="61"/>
      <c r="BM27" s="56"/>
      <c r="BN27" s="56"/>
      <c r="BO27" s="36"/>
      <c r="BP27" s="55"/>
      <c r="BQ27" s="56"/>
      <c r="BR27" s="56"/>
      <c r="BS27" s="56"/>
      <c r="BT27" s="59"/>
      <c r="BU27" s="55"/>
      <c r="BV27" s="56"/>
      <c r="BW27" s="56"/>
      <c r="BX27" s="56"/>
      <c r="BY27" s="59"/>
      <c r="BZ27" s="55"/>
      <c r="CA27" s="56"/>
      <c r="CB27" s="56"/>
      <c r="CC27" s="56"/>
      <c r="CD27" s="59"/>
      <c r="CE27" s="55"/>
      <c r="CF27" s="56"/>
      <c r="CG27" s="56"/>
      <c r="CH27" s="56"/>
      <c r="CI27" s="59"/>
      <c r="CJ27" s="55"/>
      <c r="CK27" s="56"/>
      <c r="CL27" s="56"/>
      <c r="CM27" s="59"/>
      <c r="CN27" s="55"/>
      <c r="CO27" s="56"/>
      <c r="CP27" s="56"/>
      <c r="CQ27" s="56"/>
      <c r="CR27" s="59"/>
      <c r="CS27" s="55"/>
      <c r="CT27" s="56"/>
      <c r="CU27" s="56"/>
      <c r="CV27" s="59"/>
      <c r="CW27" s="55"/>
      <c r="CX27" s="56"/>
      <c r="CY27" s="56"/>
      <c r="CZ27" s="59"/>
      <c r="DA27" s="58">
        <v>1.0</v>
      </c>
      <c r="DB27" s="56"/>
      <c r="DC27" s="61">
        <v>1.0</v>
      </c>
      <c r="DD27" s="36">
        <f>((DC27*5*if(DC26=1,1.5,1)+DB27*3*if(DB26=1,1.5,1)+DA27*if(DA26=1,1.25,1))+if(DB27=1,if(DC27=1,6,0)))*(1/('HLM 2'!$P$2-$A27))</f>
        <v>-0.4615384615</v>
      </c>
      <c r="DE27" s="58"/>
      <c r="DF27" s="56"/>
      <c r="DG27" s="56"/>
      <c r="DH27" s="56"/>
      <c r="DI27" s="36"/>
      <c r="DJ27" s="58"/>
      <c r="DK27" s="56"/>
      <c r="DL27" s="56"/>
      <c r="DM27" s="56"/>
      <c r="DN27" s="36"/>
      <c r="DO27" s="55"/>
      <c r="DP27" s="56"/>
      <c r="DQ27" s="56"/>
      <c r="DR27" s="56"/>
      <c r="DS27" s="59"/>
      <c r="DT27" s="55"/>
      <c r="DU27" s="56"/>
      <c r="DV27" s="56"/>
      <c r="DW27" s="56"/>
      <c r="DX27" s="36"/>
      <c r="DY27" s="55"/>
      <c r="DZ27" s="56"/>
      <c r="EA27" s="56"/>
      <c r="EB27" s="56"/>
      <c r="EC27" s="36"/>
      <c r="ED27" s="55"/>
      <c r="EE27" s="56"/>
      <c r="EF27" s="56"/>
      <c r="EG27" s="56"/>
      <c r="EH27" s="36"/>
      <c r="EI27" s="55"/>
      <c r="EJ27" s="56"/>
      <c r="EK27" s="56"/>
      <c r="EL27" s="56"/>
      <c r="EM27" s="36"/>
      <c r="EN27" s="55"/>
      <c r="EO27" s="56"/>
      <c r="EP27" s="56"/>
      <c r="EQ27" s="56"/>
      <c r="ER27" s="36"/>
    </row>
    <row r="28">
      <c r="A28" s="1">
        <v>2049.0</v>
      </c>
      <c r="B28" s="1"/>
      <c r="C28" s="1"/>
      <c r="D28" s="1"/>
      <c r="E28" s="1"/>
      <c r="F28" s="36"/>
      <c r="G28" s="1"/>
      <c r="H28" s="1"/>
      <c r="I28" s="1"/>
      <c r="J28" s="1"/>
      <c r="K28" s="36"/>
      <c r="Q28" s="1"/>
      <c r="R28" s="1"/>
      <c r="S28" s="1"/>
      <c r="T28" s="1"/>
      <c r="U28" s="36"/>
      <c r="V28" s="1"/>
      <c r="W28" s="1"/>
      <c r="X28" s="1"/>
      <c r="Y28" s="1"/>
      <c r="Z28" s="36"/>
      <c r="AE28" s="55"/>
      <c r="AF28" s="56"/>
      <c r="AG28" s="56"/>
      <c r="AH28" s="56"/>
      <c r="AI28" s="36"/>
      <c r="AS28" s="58"/>
      <c r="AT28" s="56"/>
      <c r="AU28" s="56"/>
      <c r="AV28" s="36"/>
      <c r="BB28" s="55"/>
      <c r="BC28" s="56"/>
      <c r="BD28" s="56"/>
      <c r="BE28" s="36"/>
      <c r="BF28" s="58"/>
      <c r="BG28" s="61"/>
      <c r="BH28" s="56"/>
      <c r="BI28" s="56"/>
      <c r="BJ28" s="56"/>
      <c r="BK28" s="58"/>
      <c r="BL28" s="61"/>
      <c r="BM28" s="61"/>
      <c r="BN28" s="61"/>
      <c r="BO28" s="36"/>
      <c r="DE28" s="58"/>
      <c r="DF28" s="56"/>
      <c r="DG28" s="56"/>
      <c r="DH28" s="56"/>
      <c r="DI28" s="36"/>
      <c r="DJ28" s="58"/>
      <c r="DK28" s="56"/>
      <c r="DL28" s="56"/>
      <c r="DM28" s="56"/>
      <c r="DN28" s="36"/>
      <c r="DT28" s="55"/>
      <c r="DU28" s="56"/>
      <c r="DV28" s="56"/>
      <c r="DW28" s="56"/>
      <c r="DX28" s="36"/>
      <c r="DY28" s="55"/>
      <c r="DZ28" s="56"/>
      <c r="EA28" s="56"/>
      <c r="EB28" s="56"/>
      <c r="EC28" s="36"/>
      <c r="ED28" s="55"/>
      <c r="EE28" s="56"/>
      <c r="EF28" s="56"/>
      <c r="EG28" s="56"/>
      <c r="EH28" s="36"/>
      <c r="EI28" s="55"/>
      <c r="EJ28" s="56"/>
      <c r="EK28" s="56"/>
      <c r="EL28" s="56"/>
      <c r="EM28" s="36"/>
      <c r="EN28" s="55"/>
      <c r="EO28" s="56"/>
      <c r="EP28" s="56"/>
      <c r="EQ28" s="56"/>
      <c r="ER28" s="36"/>
    </row>
    <row r="29">
      <c r="A29" s="1">
        <v>2050.0</v>
      </c>
      <c r="B29" s="1"/>
      <c r="C29" s="1"/>
      <c r="D29" s="1"/>
      <c r="E29" s="1"/>
      <c r="F29" s="36"/>
      <c r="G29" s="1"/>
      <c r="H29" s="1"/>
      <c r="I29" s="1"/>
      <c r="J29" s="1"/>
      <c r="K29" s="36"/>
      <c r="Q29" s="1"/>
      <c r="R29" s="1"/>
      <c r="S29" s="1"/>
      <c r="T29" s="1"/>
      <c r="U29" s="36"/>
      <c r="V29" s="1"/>
      <c r="W29" s="1"/>
      <c r="X29" s="1"/>
      <c r="Y29" s="1"/>
      <c r="Z29" s="36"/>
      <c r="AE29" s="58"/>
      <c r="AF29" s="56"/>
      <c r="AG29" s="61"/>
      <c r="AH29" s="61"/>
      <c r="AI29" s="36"/>
      <c r="BB29" s="55"/>
      <c r="BC29" s="56"/>
      <c r="BD29" s="56"/>
      <c r="BE29" s="36"/>
      <c r="BK29" s="58"/>
      <c r="BL29" s="61"/>
      <c r="BM29" s="61"/>
      <c r="BN29" s="61"/>
      <c r="BO29" s="36"/>
      <c r="DE29" s="58"/>
      <c r="DF29" s="56"/>
      <c r="DG29" s="56"/>
      <c r="DH29" s="56"/>
      <c r="DI29" s="36"/>
      <c r="DJ29" s="58"/>
      <c r="DK29" s="56"/>
      <c r="DL29" s="56"/>
      <c r="DM29" s="56"/>
      <c r="DN29" s="36"/>
      <c r="DT29" s="55"/>
      <c r="DU29" s="56"/>
      <c r="DV29" s="56"/>
      <c r="DW29" s="56"/>
      <c r="DX29" s="36"/>
      <c r="DY29" s="55"/>
      <c r="DZ29" s="56"/>
      <c r="EA29" s="56"/>
      <c r="EB29" s="56"/>
      <c r="EC29" s="36"/>
      <c r="ED29" s="55"/>
      <c r="EE29" s="56"/>
      <c r="EF29" s="56"/>
      <c r="EG29" s="56"/>
      <c r="EH29" s="36"/>
      <c r="EI29" s="55"/>
      <c r="EJ29" s="56"/>
      <c r="EK29" s="56"/>
      <c r="EL29" s="56"/>
      <c r="EM29" s="36"/>
      <c r="EN29" s="55"/>
      <c r="EO29" s="56"/>
      <c r="EP29" s="56"/>
      <c r="EQ29" s="56"/>
      <c r="ER29" s="36"/>
    </row>
    <row r="30">
      <c r="A30" s="1">
        <v>2051.0</v>
      </c>
      <c r="F30" s="36"/>
      <c r="G30" s="1"/>
      <c r="H30" s="1"/>
      <c r="I30" s="1"/>
      <c r="J30" s="1"/>
      <c r="K30" s="36"/>
      <c r="Q30" s="1"/>
      <c r="R30" s="1"/>
      <c r="S30" s="1"/>
      <c r="T30" s="1"/>
      <c r="U30" s="36"/>
      <c r="V30" s="1"/>
      <c r="W30" s="1"/>
      <c r="X30" s="1"/>
      <c r="Y30" s="1"/>
      <c r="Z30" s="36"/>
      <c r="AE30" s="55"/>
      <c r="AF30" s="56"/>
      <c r="AG30" s="56"/>
      <c r="AH30" s="56"/>
      <c r="AI30" s="36"/>
      <c r="BB30" s="55"/>
      <c r="BC30" s="56"/>
      <c r="BD30" s="56"/>
      <c r="BE30" s="36"/>
      <c r="BK30" s="58"/>
      <c r="BL30" s="61"/>
      <c r="BM30" s="61"/>
      <c r="BN30" s="61"/>
      <c r="BO30" s="36"/>
      <c r="DE30" s="58"/>
      <c r="DF30" s="56"/>
      <c r="DG30" s="56"/>
      <c r="DH30" s="56"/>
      <c r="DI30" s="36"/>
      <c r="DJ30" s="58"/>
      <c r="DK30" s="56"/>
      <c r="DL30" s="56"/>
      <c r="DM30" s="56"/>
      <c r="DN30" s="36"/>
      <c r="DT30" s="55"/>
      <c r="DU30" s="56"/>
      <c r="DV30" s="56"/>
      <c r="DW30" s="56"/>
      <c r="DX30" s="36"/>
      <c r="DY30" s="55"/>
      <c r="DZ30" s="56"/>
      <c r="EA30" s="56"/>
      <c r="EB30" s="56"/>
      <c r="EC30" s="36"/>
      <c r="ED30" s="55"/>
      <c r="EE30" s="56"/>
      <c r="EF30" s="56"/>
      <c r="EG30" s="56"/>
      <c r="EH30" s="36"/>
      <c r="EI30" s="55"/>
      <c r="EJ30" s="56"/>
      <c r="EK30" s="56"/>
      <c r="EL30" s="56"/>
      <c r="EM30" s="36"/>
      <c r="EN30" s="55"/>
      <c r="EO30" s="56"/>
      <c r="EP30" s="56"/>
      <c r="EQ30" s="56"/>
      <c r="ER30" s="36"/>
    </row>
    <row r="31">
      <c r="A31" s="1">
        <v>2052.0</v>
      </c>
      <c r="F31" s="36"/>
      <c r="Q31" s="1"/>
      <c r="R31" s="1"/>
      <c r="S31" s="1"/>
      <c r="T31" s="1"/>
      <c r="U31" s="36"/>
      <c r="AE31" s="55"/>
      <c r="AF31" s="56"/>
      <c r="AG31" s="56"/>
      <c r="AH31" s="56"/>
      <c r="AI31" s="36"/>
      <c r="BB31" s="58"/>
      <c r="BC31" s="56"/>
      <c r="BD31" s="56"/>
      <c r="BE31" s="36"/>
      <c r="BK31" s="58"/>
      <c r="BL31" s="61"/>
      <c r="BM31" s="61"/>
      <c r="BN31" s="61"/>
      <c r="BO31" s="36"/>
      <c r="DE31" s="58"/>
      <c r="DF31" s="61"/>
      <c r="DG31" s="56"/>
      <c r="DH31" s="56"/>
      <c r="DI31" s="36"/>
      <c r="DJ31" s="58"/>
      <c r="DK31" s="56"/>
      <c r="DL31" s="61"/>
      <c r="DM31" s="61"/>
      <c r="DN31" s="36"/>
      <c r="DT31" s="55"/>
      <c r="DU31" s="56"/>
      <c r="DV31" s="56"/>
      <c r="DW31" s="56"/>
      <c r="DX31" s="36"/>
      <c r="DY31" s="55"/>
      <c r="DZ31" s="56"/>
      <c r="EA31" s="56"/>
      <c r="EB31" s="56"/>
      <c r="EC31" s="36"/>
      <c r="ED31" s="55"/>
      <c r="EE31" s="56"/>
      <c r="EF31" s="56"/>
      <c r="EG31" s="56"/>
      <c r="EH31" s="36"/>
      <c r="EI31" s="55"/>
      <c r="EJ31" s="56"/>
      <c r="EK31" s="56"/>
      <c r="EL31" s="56"/>
      <c r="EM31" s="36"/>
      <c r="EN31" s="55"/>
      <c r="EO31" s="56"/>
      <c r="EP31" s="56"/>
      <c r="EQ31" s="56"/>
      <c r="ER31" s="36"/>
    </row>
    <row r="32">
      <c r="A32" s="1">
        <v>2053.0</v>
      </c>
      <c r="Q32" s="1"/>
      <c r="R32" s="1"/>
      <c r="S32" s="1"/>
      <c r="T32" s="1"/>
      <c r="U32" s="36"/>
      <c r="BB32" s="58"/>
      <c r="BC32" s="56"/>
      <c r="BD32" s="56"/>
      <c r="BE32" s="36"/>
      <c r="BK32" s="58"/>
      <c r="BL32" s="61"/>
      <c r="BM32" s="61"/>
      <c r="BN32" s="61"/>
      <c r="BO32" s="36"/>
      <c r="DT32" s="55"/>
      <c r="DU32" s="56"/>
      <c r="DV32" s="56"/>
      <c r="DW32" s="56"/>
      <c r="DX32" s="36"/>
      <c r="DY32" s="55"/>
      <c r="DZ32" s="56"/>
      <c r="EA32" s="56"/>
      <c r="EB32" s="56"/>
      <c r="EC32" s="36"/>
      <c r="ED32" s="55"/>
      <c r="EE32" s="56"/>
      <c r="EF32" s="56"/>
      <c r="EG32" s="56"/>
      <c r="EH32" s="36"/>
      <c r="EI32" s="55"/>
      <c r="EJ32" s="56"/>
      <c r="EK32" s="56"/>
      <c r="EL32" s="56"/>
      <c r="EM32" s="36"/>
      <c r="EN32" s="55"/>
      <c r="EO32" s="56"/>
      <c r="EP32" s="56"/>
      <c r="EQ32" s="56"/>
      <c r="ER32" s="36"/>
    </row>
    <row r="33">
      <c r="A33" s="1">
        <v>2054.0</v>
      </c>
      <c r="Q33" s="1"/>
      <c r="R33" s="1"/>
      <c r="S33" s="1"/>
      <c r="T33" s="1"/>
      <c r="U33" s="36"/>
      <c r="DT33" s="58"/>
      <c r="DU33" s="56"/>
      <c r="DV33" s="56"/>
      <c r="DW33" s="56"/>
      <c r="DX33" s="36"/>
      <c r="DY33" s="58"/>
      <c r="DZ33" s="61"/>
      <c r="EA33" s="56"/>
      <c r="EB33" s="56"/>
      <c r="EC33" s="36"/>
      <c r="ED33" s="58"/>
      <c r="EE33" s="61"/>
      <c r="EF33" s="56"/>
      <c r="EG33" s="56"/>
      <c r="EH33" s="36"/>
      <c r="EI33" s="58"/>
      <c r="EJ33" s="61"/>
      <c r="EK33" s="56"/>
      <c r="EL33" s="56"/>
      <c r="EM33" s="36"/>
      <c r="EN33" s="58"/>
      <c r="EO33" s="61"/>
      <c r="EP33" s="56"/>
      <c r="EQ33" s="56"/>
      <c r="ER33" s="36"/>
    </row>
    <row r="34">
      <c r="A34" s="1">
        <v>2055.0</v>
      </c>
    </row>
    <row r="35">
      <c r="A35" s="1">
        <v>2056.0</v>
      </c>
    </row>
    <row r="36">
      <c r="A36" s="1">
        <v>2057.0</v>
      </c>
    </row>
    <row r="37">
      <c r="A37" s="1">
        <v>2058.0</v>
      </c>
    </row>
    <row r="38">
      <c r="A38" s="1">
        <v>2059.0</v>
      </c>
    </row>
    <row r="39">
      <c r="A39" s="1">
        <v>2060.0</v>
      </c>
    </row>
    <row r="40">
      <c r="A40" s="1">
        <v>2061.0</v>
      </c>
    </row>
    <row r="41">
      <c r="A41" s="1">
        <v>2062.0</v>
      </c>
    </row>
    <row r="42">
      <c r="A42" s="1">
        <v>2063.0</v>
      </c>
    </row>
    <row r="43">
      <c r="A43" s="1">
        <v>2064.0</v>
      </c>
    </row>
  </sheetData>
  <mergeCells count="32">
    <mergeCell ref="A1:A2"/>
    <mergeCell ref="B1:F1"/>
    <mergeCell ref="G1:K1"/>
    <mergeCell ref="L1:P1"/>
    <mergeCell ref="Q1:U1"/>
    <mergeCell ref="V1:Z1"/>
    <mergeCell ref="AA1:AD1"/>
    <mergeCell ref="AE1:AI1"/>
    <mergeCell ref="AJ1:AM1"/>
    <mergeCell ref="AN1:AR1"/>
    <mergeCell ref="AS1:AV1"/>
    <mergeCell ref="AW1:BA1"/>
    <mergeCell ref="BB1:BE1"/>
    <mergeCell ref="BF1:BJ1"/>
    <mergeCell ref="BK1:BO1"/>
    <mergeCell ref="BP1:BT1"/>
    <mergeCell ref="BU1:BY1"/>
    <mergeCell ref="BZ1:CD1"/>
    <mergeCell ref="CE1:CI1"/>
    <mergeCell ref="CJ1:CM1"/>
    <mergeCell ref="CN1:CR1"/>
    <mergeCell ref="DY1:EC1"/>
    <mergeCell ref="ED1:EH1"/>
    <mergeCell ref="EI1:EM1"/>
    <mergeCell ref="EN1:ER1"/>
    <mergeCell ref="CS1:CV1"/>
    <mergeCell ref="CW1:CZ1"/>
    <mergeCell ref="DA1:DD1"/>
    <mergeCell ref="DE1:DI1"/>
    <mergeCell ref="DJ1:DN1"/>
    <mergeCell ref="DO1:DS1"/>
    <mergeCell ref="DT1:DX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4" width="18.88"/>
    <col customWidth="1" min="5" max="5" width="14.75"/>
    <col customWidth="1" min="6" max="6" width="11.25"/>
    <col customWidth="1" min="8" max="8" width="6.25"/>
    <col customWidth="1" min="10" max="10" width="15.5"/>
    <col customWidth="1" min="11" max="11" width="21.13"/>
    <col customWidth="1" min="12" max="12" width="18.0"/>
    <col customWidth="1" min="13" max="13" width="16.75"/>
    <col customWidth="1" min="17" max="17" width="26.63"/>
  </cols>
  <sheetData>
    <row r="1">
      <c r="A1" s="1" t="s">
        <v>326</v>
      </c>
      <c r="B1" s="1" t="s">
        <v>322</v>
      </c>
      <c r="C1" s="1" t="s">
        <v>327</v>
      </c>
      <c r="D1" s="1" t="s">
        <v>324</v>
      </c>
      <c r="E1" s="1" t="s">
        <v>328</v>
      </c>
      <c r="F1" s="1" t="s">
        <v>329</v>
      </c>
      <c r="H1" s="48"/>
      <c r="I1" s="48" t="str">
        <f t="array" ref="I1:N1">sort(A1:F1)</f>
        <v>Team</v>
      </c>
      <c r="J1" s="48" t="s">
        <v>322</v>
      </c>
      <c r="K1" s="48" t="s">
        <v>327</v>
      </c>
      <c r="L1" s="48" t="s">
        <v>324</v>
      </c>
      <c r="M1" s="48" t="s">
        <v>328</v>
      </c>
      <c r="N1" s="48" t="s">
        <v>329</v>
      </c>
      <c r="O1" s="3"/>
      <c r="P1" s="47" t="s">
        <v>330</v>
      </c>
      <c r="Q1" s="47" t="s">
        <v>331</v>
      </c>
      <c r="R1" s="47" t="s">
        <v>332</v>
      </c>
    </row>
    <row r="2">
      <c r="A2" s="1" t="s">
        <v>309</v>
      </c>
      <c r="B2" s="8">
        <f>SUM(HLM!BK$3:BK$27)</f>
        <v>3</v>
      </c>
      <c r="C2" s="8">
        <f>SUM(HLM!BL$3:BL$27)</f>
        <v>1</v>
      </c>
      <c r="D2" s="8">
        <f>SUM(HLM!BM$3:BM$27)</f>
        <v>0</v>
      </c>
      <c r="E2" s="8">
        <f>SUM(HLM!BN$3:BN$27)</f>
        <v>1</v>
      </c>
      <c r="F2" s="36">
        <f>SUM(HLM!BO$3:BO$27)</f>
        <v>4.85</v>
      </c>
      <c r="G2" s="19"/>
      <c r="H2" s="47">
        <v>1.0</v>
      </c>
      <c r="I2" s="48" t="str">
        <f t="array" ref="I2:N32">sort(A2:F32,6,FALSE,5,FALSE,4,FALSE,3,FALSE,2,FALSE)</f>
        <v>Winnipeg</v>
      </c>
      <c r="J2" s="48">
        <v>2.0</v>
      </c>
      <c r="K2" s="48">
        <v>0.0</v>
      </c>
      <c r="L2" s="48">
        <v>0.0</v>
      </c>
      <c r="M2" s="48">
        <v>1.0</v>
      </c>
      <c r="N2" s="85">
        <v>11.25</v>
      </c>
      <c r="O2" s="3"/>
      <c r="P2" s="47">
        <v>2035.0</v>
      </c>
      <c r="Q2" s="47">
        <v>32.0</v>
      </c>
      <c r="R2" s="47">
        <v>11.0</v>
      </c>
    </row>
    <row r="3">
      <c r="A3" s="1" t="s">
        <v>316</v>
      </c>
      <c r="B3" s="8">
        <f>SUM(HLM!DJ$3:DJ$27)</f>
        <v>3</v>
      </c>
      <c r="C3" s="8">
        <f>SUM(HLM!DK$3:DK$27)</f>
        <v>3</v>
      </c>
      <c r="D3" s="8">
        <f>SUM(HLM!DL$3:DL$27)</f>
        <v>1</v>
      </c>
      <c r="E3" s="8">
        <f>SUM(HLM!DM$3:DM$27)</f>
        <v>1</v>
      </c>
      <c r="F3" s="36">
        <f>SUM(HLM!DN$3:DN$27)</f>
        <v>11.1</v>
      </c>
      <c r="G3" s="19"/>
      <c r="H3" s="47">
        <v>2.0</v>
      </c>
      <c r="I3" s="48" t="s">
        <v>316</v>
      </c>
      <c r="J3" s="48">
        <v>3.0</v>
      </c>
      <c r="K3" s="48">
        <v>3.0</v>
      </c>
      <c r="L3" s="48">
        <v>1.0</v>
      </c>
      <c r="M3" s="48">
        <v>1.0</v>
      </c>
      <c r="N3" s="85">
        <v>11.1</v>
      </c>
      <c r="O3" s="3"/>
    </row>
    <row r="4">
      <c r="A4" s="1" t="s">
        <v>273</v>
      </c>
      <c r="B4" s="8">
        <f>SUM(HLM!DE$3:DE$27)</f>
        <v>2</v>
      </c>
      <c r="C4" s="8">
        <f>SUM(HLM!DF$3:DF$27)</f>
        <v>1</v>
      </c>
      <c r="D4" s="8">
        <f>SUM(HLM!DG$3:DG$27)</f>
        <v>0</v>
      </c>
      <c r="E4" s="8">
        <f>SUM(HLM!DH$3:DH$27)</f>
        <v>0</v>
      </c>
      <c r="F4" s="36">
        <f>SUM(HLM!DI$3:DI$27)</f>
        <v>0.6119047619</v>
      </c>
      <c r="G4" s="19"/>
      <c r="H4" s="47">
        <v>3.0</v>
      </c>
      <c r="I4" s="48" t="s">
        <v>304</v>
      </c>
      <c r="J4" s="48">
        <v>3.0</v>
      </c>
      <c r="K4" s="48">
        <v>3.0</v>
      </c>
      <c r="L4" s="48">
        <v>3.0</v>
      </c>
      <c r="M4" s="48">
        <v>1.0</v>
      </c>
      <c r="N4" s="85">
        <v>10.075</v>
      </c>
      <c r="O4" s="3"/>
      <c r="Q4" s="1" t="s">
        <v>333</v>
      </c>
    </row>
    <row r="5">
      <c r="A5" s="1" t="s">
        <v>302</v>
      </c>
      <c r="B5" s="8">
        <f>SUM(HLM!AE$3:AE$27)</f>
        <v>0</v>
      </c>
      <c r="C5" s="8">
        <f>SUM(HLM!AF$3:AF$27)</f>
        <v>0</v>
      </c>
      <c r="D5" s="8">
        <f>SUM(HLM!AG$3:AG$27)</f>
        <v>0</v>
      </c>
      <c r="E5" s="8">
        <f>SUM(HLM!AH$3:AH$27)</f>
        <v>0</v>
      </c>
      <c r="F5" s="36">
        <f>SUM(HLM!AI$3:AI$27)</f>
        <v>0</v>
      </c>
      <c r="G5" s="19"/>
      <c r="H5" s="47">
        <v>4.0</v>
      </c>
      <c r="I5" s="48" t="s">
        <v>274</v>
      </c>
      <c r="J5" s="48">
        <v>3.0</v>
      </c>
      <c r="K5" s="48">
        <v>2.0</v>
      </c>
      <c r="L5" s="48">
        <v>1.0</v>
      </c>
      <c r="M5" s="48">
        <v>2.0</v>
      </c>
      <c r="N5" s="85">
        <v>9.719999999999999</v>
      </c>
      <c r="O5" s="3"/>
      <c r="Q5" s="1" t="s">
        <v>334</v>
      </c>
    </row>
    <row r="6">
      <c r="A6" s="1" t="s">
        <v>308</v>
      </c>
      <c r="B6" s="8">
        <f>SUM(HLM!BF$3:BF$27)</f>
        <v>3</v>
      </c>
      <c r="C6" s="8">
        <f>SUM(HLM!BG$3:BG$27)</f>
        <v>0</v>
      </c>
      <c r="D6" s="8">
        <f>SUM(HLM!BH$3:BH$27)</f>
        <v>0</v>
      </c>
      <c r="E6" s="8">
        <f>SUM(HLM!BI$3:BI$27)</f>
        <v>0</v>
      </c>
      <c r="F6" s="36">
        <f>SUM(HLM!BJ$3:BJ$27)</f>
        <v>0.5321428571</v>
      </c>
      <c r="G6" s="19"/>
      <c r="H6" s="47">
        <v>5.0</v>
      </c>
      <c r="I6" s="48" t="s">
        <v>309</v>
      </c>
      <c r="J6" s="48">
        <v>3.0</v>
      </c>
      <c r="K6" s="48">
        <v>1.0</v>
      </c>
      <c r="L6" s="48">
        <v>0.0</v>
      </c>
      <c r="M6" s="48">
        <v>1.0</v>
      </c>
      <c r="N6" s="85">
        <v>4.85</v>
      </c>
      <c r="O6" s="3"/>
      <c r="Q6" s="1" t="s">
        <v>335</v>
      </c>
    </row>
    <row r="7">
      <c r="A7" s="1" t="s">
        <v>299</v>
      </c>
      <c r="B7" s="8">
        <f>SUM(HLM!Q$3:Q$27)</f>
        <v>1</v>
      </c>
      <c r="C7" s="8">
        <f>SUM(HLM!R$3:R$27)</f>
        <v>0</v>
      </c>
      <c r="D7" s="8">
        <f>SUM(HLM!S$3:S$27)</f>
        <v>0</v>
      </c>
      <c r="E7" s="8">
        <f>SUM(HLM!T$3:T$27)</f>
        <v>0</v>
      </c>
      <c r="F7" s="36">
        <f>SUM(HLM!U$3:U$27)</f>
        <v>0.125</v>
      </c>
      <c r="G7" s="19"/>
      <c r="H7" s="47">
        <v>6.0</v>
      </c>
      <c r="I7" s="48" t="s">
        <v>300</v>
      </c>
      <c r="J7" s="48">
        <v>5.0</v>
      </c>
      <c r="K7" s="48">
        <v>2.0</v>
      </c>
      <c r="L7" s="48">
        <v>1.0</v>
      </c>
      <c r="M7" s="48">
        <v>1.0</v>
      </c>
      <c r="N7" s="85">
        <v>3.2135714285714285</v>
      </c>
      <c r="O7" s="3"/>
      <c r="Q7" s="1" t="s">
        <v>336</v>
      </c>
    </row>
    <row r="8">
      <c r="A8" s="1" t="s">
        <v>337</v>
      </c>
      <c r="B8" s="8">
        <f>SUM(HLM!B$3:B$27)</f>
        <v>2</v>
      </c>
      <c r="C8" s="8">
        <f>SUM(HLM!C$3:C$27)</f>
        <v>1</v>
      </c>
      <c r="D8" s="8">
        <f>SUM(HLM!D$3:D$27)</f>
        <v>0</v>
      </c>
      <c r="E8" s="8">
        <f>SUM(HLM!E$3:E$27)</f>
        <v>2</v>
      </c>
      <c r="F8" s="36">
        <f>SUM(HLM!F$3:F$27)</f>
        <v>3.090909091</v>
      </c>
      <c r="G8" s="19"/>
      <c r="H8" s="47">
        <v>7.0</v>
      </c>
      <c r="I8" s="48" t="s">
        <v>337</v>
      </c>
      <c r="J8" s="48">
        <v>2.0</v>
      </c>
      <c r="K8" s="48">
        <v>1.0</v>
      </c>
      <c r="L8" s="48">
        <v>0.0</v>
      </c>
      <c r="M8" s="48">
        <v>2.0</v>
      </c>
      <c r="N8" s="85">
        <v>3.090909090909091</v>
      </c>
      <c r="O8" s="3"/>
    </row>
    <row r="9">
      <c r="A9" s="1" t="s">
        <v>271</v>
      </c>
      <c r="B9" s="8"/>
      <c r="C9" s="8"/>
      <c r="D9" s="8"/>
      <c r="E9" s="8"/>
      <c r="F9" s="8"/>
      <c r="G9" s="19"/>
      <c r="H9" s="47">
        <v>8.0</v>
      </c>
      <c r="I9" s="48" t="s">
        <v>306</v>
      </c>
      <c r="J9" s="48">
        <v>1.0</v>
      </c>
      <c r="K9" s="48">
        <v>1.0</v>
      </c>
      <c r="L9" s="48">
        <v>0.0</v>
      </c>
      <c r="M9" s="48">
        <v>1.0</v>
      </c>
      <c r="N9" s="85">
        <v>2.25</v>
      </c>
      <c r="O9" s="3"/>
    </row>
    <row r="10">
      <c r="A10" s="1" t="s">
        <v>297</v>
      </c>
      <c r="B10" s="8">
        <f>SUM(HLM!G$3:G$27)</f>
        <v>1</v>
      </c>
      <c r="C10" s="8">
        <f>SUM(HLM!H$3:H$27)</f>
        <v>1</v>
      </c>
      <c r="D10" s="8">
        <f>SUM(HLM!I$3:I$27)</f>
        <v>1</v>
      </c>
      <c r="E10" s="8">
        <f>SUM(HLM!J$3:J$27)</f>
        <v>0</v>
      </c>
      <c r="F10" s="36">
        <f>SUM(HLM!K$3:K$27)</f>
        <v>0.7272727273</v>
      </c>
      <c r="G10" s="19"/>
      <c r="H10" s="47">
        <v>9.0</v>
      </c>
      <c r="I10" s="48" t="s">
        <v>318</v>
      </c>
      <c r="J10" s="48">
        <v>2.0</v>
      </c>
      <c r="K10" s="48">
        <v>0.0</v>
      </c>
      <c r="L10" s="48">
        <v>0.0</v>
      </c>
      <c r="M10" s="48">
        <v>1.0</v>
      </c>
      <c r="N10" s="85">
        <v>1.7785714285714285</v>
      </c>
      <c r="O10" s="3"/>
    </row>
    <row r="11">
      <c r="A11" s="1" t="s">
        <v>272</v>
      </c>
      <c r="B11" s="8"/>
      <c r="C11" s="8"/>
      <c r="D11" s="8"/>
      <c r="E11" s="8"/>
      <c r="F11" s="8"/>
      <c r="G11" s="19"/>
      <c r="H11" s="47">
        <v>10.0</v>
      </c>
      <c r="I11" s="48" t="s">
        <v>321</v>
      </c>
      <c r="J11" s="48">
        <v>2.0</v>
      </c>
      <c r="K11" s="48">
        <v>1.0</v>
      </c>
      <c r="L11" s="48">
        <v>1.0</v>
      </c>
      <c r="M11" s="48">
        <v>0.0</v>
      </c>
      <c r="N11" s="85">
        <v>1.5533333333333332</v>
      </c>
      <c r="O11" s="3"/>
    </row>
    <row r="12">
      <c r="A12" s="1" t="s">
        <v>304</v>
      </c>
      <c r="B12" s="8">
        <f>SUM(HLM!AN$3:AN$27)</f>
        <v>3</v>
      </c>
      <c r="C12" s="8">
        <f>SUM(HLM!AO$3:AO$27)</f>
        <v>3</v>
      </c>
      <c r="D12" s="8">
        <f>SUM(HLM!AP$3:AP$27)</f>
        <v>3</v>
      </c>
      <c r="E12" s="8">
        <f>SUM(HLM!AQ$3:AQ$27)</f>
        <v>1</v>
      </c>
      <c r="F12" s="36">
        <f>SUM(HLM!AR$3:AR$27)</f>
        <v>10.075</v>
      </c>
      <c r="G12" s="19"/>
      <c r="H12" s="47">
        <v>11.0</v>
      </c>
      <c r="I12" s="48" t="s">
        <v>298</v>
      </c>
      <c r="J12" s="48">
        <v>2.0</v>
      </c>
      <c r="K12" s="48">
        <v>2.0</v>
      </c>
      <c r="L12" s="48">
        <v>1.0</v>
      </c>
      <c r="M12" s="48">
        <v>0.0</v>
      </c>
      <c r="N12" s="85">
        <v>1.1327272727272728</v>
      </c>
      <c r="O12" s="3"/>
    </row>
    <row r="13">
      <c r="A13" s="1" t="s">
        <v>311</v>
      </c>
      <c r="B13" s="8"/>
      <c r="C13" s="8"/>
      <c r="D13" s="8"/>
      <c r="E13" s="8"/>
      <c r="F13" s="8"/>
      <c r="G13" s="19"/>
      <c r="H13" s="47">
        <v>12.0</v>
      </c>
      <c r="I13" s="48" t="s">
        <v>338</v>
      </c>
      <c r="J13" s="48">
        <v>2.0</v>
      </c>
      <c r="K13" s="48">
        <v>1.0</v>
      </c>
      <c r="L13" s="48">
        <v>1.0</v>
      </c>
      <c r="M13" s="48">
        <v>0.0</v>
      </c>
      <c r="N13" s="85">
        <v>1.0555555555555556</v>
      </c>
      <c r="O13" s="3"/>
    </row>
    <row r="14">
      <c r="A14" s="1" t="s">
        <v>305</v>
      </c>
      <c r="B14" s="8"/>
      <c r="C14" s="8"/>
      <c r="D14" s="8"/>
      <c r="E14" s="8"/>
      <c r="F14" s="8"/>
      <c r="G14" s="19"/>
      <c r="H14" s="47">
        <v>13.0</v>
      </c>
      <c r="I14" s="48" t="s">
        <v>297</v>
      </c>
      <c r="J14" s="48">
        <v>1.0</v>
      </c>
      <c r="K14" s="48">
        <v>1.0</v>
      </c>
      <c r="L14" s="48">
        <v>1.0</v>
      </c>
      <c r="M14" s="48">
        <v>0.0</v>
      </c>
      <c r="N14" s="85">
        <v>0.7272727272727273</v>
      </c>
      <c r="O14" s="3"/>
    </row>
    <row r="15">
      <c r="A15" s="1" t="s">
        <v>300</v>
      </c>
      <c r="B15" s="8">
        <f>SUM(HLM!V$3:V$27)</f>
        <v>5</v>
      </c>
      <c r="C15" s="8">
        <f>SUM(HLM!W$3:W$27)</f>
        <v>2</v>
      </c>
      <c r="D15" s="8">
        <f>SUM(HLM!X$3:X$27)</f>
        <v>1</v>
      </c>
      <c r="E15" s="8">
        <f>SUM(HLM!Y$3:Y$27)</f>
        <v>1</v>
      </c>
      <c r="F15" s="36">
        <f>SUM(HLM!Z$3:Z$27)</f>
        <v>3.213571429</v>
      </c>
      <c r="G15" s="19"/>
      <c r="H15" s="47">
        <v>14.0</v>
      </c>
      <c r="I15" s="48" t="s">
        <v>273</v>
      </c>
      <c r="J15" s="48">
        <v>2.0</v>
      </c>
      <c r="K15" s="48">
        <v>1.0</v>
      </c>
      <c r="L15" s="48">
        <v>0.0</v>
      </c>
      <c r="M15" s="48">
        <v>0.0</v>
      </c>
      <c r="N15" s="85">
        <v>0.611904761904762</v>
      </c>
      <c r="O15" s="3"/>
    </row>
    <row r="16">
      <c r="A16" s="1" t="s">
        <v>298</v>
      </c>
      <c r="B16" s="8">
        <f>SUM(HLM!L$3:L$27)</f>
        <v>2</v>
      </c>
      <c r="C16" s="8">
        <f>SUM(HLM!M$3:M$27)</f>
        <v>2</v>
      </c>
      <c r="D16" s="8">
        <f>SUM(HLM!N$3:N$27)</f>
        <v>1</v>
      </c>
      <c r="E16" s="8">
        <f>SUM(HLM!O$3:O$27)</f>
        <v>0</v>
      </c>
      <c r="F16" s="36">
        <f>SUM(HLM!P$3:P$27)</f>
        <v>1.132727273</v>
      </c>
      <c r="G16" s="19"/>
      <c r="H16" s="47">
        <v>15.0</v>
      </c>
      <c r="I16" s="48" t="s">
        <v>315</v>
      </c>
      <c r="J16" s="48">
        <v>1.0</v>
      </c>
      <c r="K16" s="48">
        <v>1.0</v>
      </c>
      <c r="L16" s="48">
        <v>0.0</v>
      </c>
      <c r="M16" s="48">
        <v>0.0</v>
      </c>
      <c r="N16" s="85">
        <v>0.6000000000000001</v>
      </c>
      <c r="O16" s="3"/>
    </row>
    <row r="17">
      <c r="A17" s="1" t="s">
        <v>314</v>
      </c>
      <c r="B17" s="8"/>
      <c r="C17" s="8"/>
      <c r="D17" s="8"/>
      <c r="E17" s="8"/>
      <c r="F17" s="8"/>
      <c r="G17" s="19"/>
      <c r="H17" s="47">
        <v>16.0</v>
      </c>
      <c r="I17" s="48" t="s">
        <v>308</v>
      </c>
      <c r="J17" s="48">
        <v>3.0</v>
      </c>
      <c r="K17" s="48">
        <v>0.0</v>
      </c>
      <c r="L17" s="48">
        <v>0.0</v>
      </c>
      <c r="M17" s="48">
        <v>0.0</v>
      </c>
      <c r="N17" s="85">
        <v>0.5321428571428571</v>
      </c>
      <c r="O17" s="3"/>
    </row>
    <row r="18">
      <c r="A18" s="1" t="s">
        <v>306</v>
      </c>
      <c r="B18" s="8">
        <f>SUM(HLM!AW$3:AW$27)</f>
        <v>1</v>
      </c>
      <c r="C18" s="8">
        <f>SUM(HLM!AX$3:AX$27)</f>
        <v>1</v>
      </c>
      <c r="D18" s="8">
        <f>SUM(HLM!AY$3:AY$27)</f>
        <v>0</v>
      </c>
      <c r="E18" s="8">
        <f>SUM(HLM!AZ$3:AZ$27)</f>
        <v>1</v>
      </c>
      <c r="F18" s="36">
        <f>SUM(HLM!BA$3:BA$27)</f>
        <v>2.25</v>
      </c>
      <c r="G18" s="19"/>
      <c r="H18" s="47">
        <v>17.0</v>
      </c>
      <c r="I18" s="48" t="s">
        <v>339</v>
      </c>
      <c r="J18" s="48">
        <v>2.0</v>
      </c>
      <c r="K18" s="48">
        <v>0.0</v>
      </c>
      <c r="L18" s="48">
        <v>0.0</v>
      </c>
      <c r="M18" s="48">
        <v>0.0</v>
      </c>
      <c r="N18" s="85">
        <v>0.4444444444444444</v>
      </c>
      <c r="O18" s="3"/>
    </row>
    <row r="19">
      <c r="A19" s="1" t="s">
        <v>307</v>
      </c>
      <c r="B19" s="8"/>
      <c r="C19" s="8"/>
      <c r="D19" s="8"/>
      <c r="E19" s="8"/>
      <c r="F19" s="8"/>
      <c r="G19" s="19"/>
      <c r="H19" s="47">
        <v>18.0</v>
      </c>
      <c r="I19" s="48" t="s">
        <v>313</v>
      </c>
      <c r="J19" s="48">
        <v>1.0</v>
      </c>
      <c r="K19" s="48">
        <v>1.0</v>
      </c>
      <c r="L19" s="48">
        <v>0.0</v>
      </c>
      <c r="M19" s="48">
        <v>0.0</v>
      </c>
      <c r="N19" s="85">
        <v>0.30000000000000004</v>
      </c>
      <c r="O19" s="3"/>
    </row>
    <row r="20">
      <c r="A20" s="1" t="s">
        <v>315</v>
      </c>
      <c r="B20" s="8">
        <f>SUM(HLM!CN$3:CN$27)</f>
        <v>1</v>
      </c>
      <c r="C20" s="8">
        <f>SUM(HLM!CO$3:CO$27)</f>
        <v>1</v>
      </c>
      <c r="D20" s="8">
        <f>SUM(HLM!CP$3:CP$27)</f>
        <v>0</v>
      </c>
      <c r="E20" s="8">
        <f>SUM(HLM!CQ$3:CQ$27)</f>
        <v>0</v>
      </c>
      <c r="F20" s="36">
        <f>SUM(HLM!CR$3:CR$27)</f>
        <v>0.6</v>
      </c>
      <c r="G20" s="19"/>
      <c r="H20" s="47">
        <v>19.0</v>
      </c>
      <c r="I20" s="48" t="s">
        <v>312</v>
      </c>
      <c r="J20" s="48">
        <v>1.0</v>
      </c>
      <c r="K20" s="48">
        <v>0.0</v>
      </c>
      <c r="L20" s="48">
        <v>0.0</v>
      </c>
      <c r="M20" s="48">
        <v>0.0</v>
      </c>
      <c r="N20" s="85">
        <v>0.14285714285714285</v>
      </c>
      <c r="O20" s="3"/>
    </row>
    <row r="21">
      <c r="A21" s="1" t="s">
        <v>270</v>
      </c>
      <c r="B21" s="8"/>
      <c r="C21" s="8"/>
      <c r="D21" s="8"/>
      <c r="E21" s="8"/>
      <c r="F21" s="8"/>
      <c r="G21" s="19"/>
      <c r="H21" s="47">
        <v>20.0</v>
      </c>
      <c r="I21" s="48" t="s">
        <v>299</v>
      </c>
      <c r="J21" s="48">
        <v>1.0</v>
      </c>
      <c r="K21" s="48">
        <v>0.0</v>
      </c>
      <c r="L21" s="48">
        <v>0.0</v>
      </c>
      <c r="M21" s="48">
        <v>0.0</v>
      </c>
      <c r="N21" s="85">
        <v>0.125</v>
      </c>
      <c r="O21" s="3"/>
    </row>
    <row r="22">
      <c r="A22" s="1" t="s">
        <v>303</v>
      </c>
      <c r="B22" s="8"/>
      <c r="C22" s="8"/>
      <c r="D22" s="8"/>
      <c r="E22" s="8"/>
      <c r="F22" s="8"/>
      <c r="G22" s="19"/>
      <c r="H22" s="47">
        <v>21.0</v>
      </c>
      <c r="I22" s="48" t="s">
        <v>302</v>
      </c>
      <c r="J22" s="48">
        <v>0.0</v>
      </c>
      <c r="K22" s="48">
        <v>0.0</v>
      </c>
      <c r="L22" s="48">
        <v>0.0</v>
      </c>
      <c r="M22" s="48">
        <v>0.0</v>
      </c>
      <c r="N22" s="85">
        <v>0.0</v>
      </c>
      <c r="O22" s="3"/>
    </row>
    <row r="23">
      <c r="A23" s="1" t="s">
        <v>313</v>
      </c>
      <c r="B23" s="8">
        <f>SUM(HLM!CE$3:CE$27)</f>
        <v>1</v>
      </c>
      <c r="C23" s="8">
        <f>SUM(HLM!CF$3:CF$27)</f>
        <v>1</v>
      </c>
      <c r="D23" s="8">
        <f>SUM(HLM!CG$3:CG$27)</f>
        <v>0</v>
      </c>
      <c r="E23" s="8">
        <f>SUM(HLM!CH$3:CH$27)</f>
        <v>0</v>
      </c>
      <c r="F23" s="36">
        <f>SUM(HLM!CI$3:CI$27)</f>
        <v>0.3</v>
      </c>
      <c r="G23" s="19"/>
      <c r="H23" s="47">
        <v>22.0</v>
      </c>
      <c r="I23" s="48" t="s">
        <v>317</v>
      </c>
      <c r="J23" s="48">
        <v>0.0</v>
      </c>
      <c r="K23" s="48">
        <v>0.0</v>
      </c>
      <c r="L23" s="48">
        <v>0.0</v>
      </c>
      <c r="M23" s="48">
        <v>0.0</v>
      </c>
      <c r="N23" s="85">
        <v>0.0</v>
      </c>
      <c r="O23" s="3"/>
    </row>
    <row r="24">
      <c r="A24" s="1" t="s">
        <v>301</v>
      </c>
      <c r="B24" s="8"/>
      <c r="C24" s="8"/>
      <c r="D24" s="8"/>
      <c r="E24" s="8"/>
      <c r="F24" s="8"/>
      <c r="G24" s="19"/>
      <c r="H24" s="47">
        <v>23.0</v>
      </c>
      <c r="I24" s="48" t="s">
        <v>271</v>
      </c>
      <c r="J24" s="48"/>
      <c r="K24" s="48"/>
      <c r="L24" s="48"/>
      <c r="M24" s="48"/>
      <c r="N24" s="48"/>
      <c r="O24" s="3"/>
    </row>
    <row r="25">
      <c r="A25" s="1" t="s">
        <v>274</v>
      </c>
      <c r="B25" s="8">
        <f>SUM(HLM!DO$3:DO$27)</f>
        <v>3</v>
      </c>
      <c r="C25" s="8">
        <f>SUM(HLM!DP$3:DP$27)</f>
        <v>2</v>
      </c>
      <c r="D25" s="8">
        <f>SUM(HLM!DQ$3:DQ$27)</f>
        <v>1</v>
      </c>
      <c r="E25" s="8">
        <f>SUM(HLM!DR$3:DR$27)</f>
        <v>2</v>
      </c>
      <c r="F25" s="36">
        <f>SUM(HLM!DS$3:DS$27)</f>
        <v>9.72</v>
      </c>
      <c r="G25" s="19"/>
      <c r="H25" s="47">
        <v>24.0</v>
      </c>
      <c r="I25" s="48" t="s">
        <v>272</v>
      </c>
      <c r="J25" s="48"/>
      <c r="K25" s="48"/>
      <c r="L25" s="48"/>
      <c r="M25" s="48"/>
      <c r="N25" s="48"/>
      <c r="O25" s="3"/>
    </row>
    <row r="26">
      <c r="A26" s="1" t="s">
        <v>312</v>
      </c>
      <c r="B26" s="8">
        <f>SUM(HLM!BZ$3:BZ$27)</f>
        <v>1</v>
      </c>
      <c r="C26" s="8">
        <f>SUM(HLM!CA$3:CA$27)</f>
        <v>0</v>
      </c>
      <c r="D26" s="8">
        <f>SUM(HLM!CB$3:CB$27)</f>
        <v>0</v>
      </c>
      <c r="E26" s="8">
        <f>SUM(HLM!CC$3:CC$27)</f>
        <v>0</v>
      </c>
      <c r="F26" s="36">
        <f>SUM(HLM!CD$3:CD$27)</f>
        <v>0.1428571429</v>
      </c>
      <c r="G26" s="19"/>
      <c r="H26" s="47">
        <v>25.0</v>
      </c>
      <c r="I26" s="48" t="s">
        <v>311</v>
      </c>
      <c r="J26" s="48"/>
      <c r="K26" s="48"/>
      <c r="L26" s="48"/>
      <c r="M26" s="48"/>
      <c r="N26" s="48"/>
      <c r="O26" s="3"/>
    </row>
    <row r="27">
      <c r="A27" s="1" t="s">
        <v>310</v>
      </c>
      <c r="B27" s="8">
        <f>SUM(HLM!BP$3:BP$27)</f>
        <v>2</v>
      </c>
      <c r="C27" s="8">
        <f>SUM(HLM!BQ$3:BQ$27)</f>
        <v>0</v>
      </c>
      <c r="D27" s="8">
        <f>SUM(HLM!BR$3:BR$27)</f>
        <v>0</v>
      </c>
      <c r="E27" s="8">
        <f>SUM(HLM!BS$3:BS$27)</f>
        <v>1</v>
      </c>
      <c r="F27" s="36">
        <f>SUM(HLM!BT$3:BT$27)</f>
        <v>11.25</v>
      </c>
      <c r="G27" s="19"/>
      <c r="H27" s="47">
        <v>26.0</v>
      </c>
      <c r="I27" s="48" t="s">
        <v>305</v>
      </c>
      <c r="J27" s="48"/>
      <c r="K27" s="48"/>
      <c r="L27" s="48"/>
      <c r="M27" s="48"/>
      <c r="N27" s="48"/>
      <c r="O27" s="3"/>
    </row>
    <row r="28">
      <c r="A28" s="1" t="s">
        <v>317</v>
      </c>
      <c r="B28" s="8">
        <f>SUM(HLM!DT$3:DT$27)</f>
        <v>0</v>
      </c>
      <c r="C28" s="8">
        <f>SUM(HLM!DU$3:DU$27)</f>
        <v>0</v>
      </c>
      <c r="D28" s="8">
        <f>SUM(HLM!DV$3:DV$27)</f>
        <v>0</v>
      </c>
      <c r="E28" s="8">
        <f>SUM(HLM!DW$3:DW$27)</f>
        <v>0</v>
      </c>
      <c r="F28" s="36">
        <f>SUM(HLM!DX$3:DX$27)</f>
        <v>0</v>
      </c>
      <c r="G28" s="19"/>
      <c r="H28" s="47">
        <v>27.0</v>
      </c>
      <c r="I28" s="48" t="s">
        <v>314</v>
      </c>
      <c r="J28" s="48"/>
      <c r="K28" s="48"/>
      <c r="L28" s="48"/>
      <c r="M28" s="48"/>
      <c r="N28" s="48"/>
      <c r="O28" s="3"/>
    </row>
    <row r="29">
      <c r="A29" s="1" t="s">
        <v>318</v>
      </c>
      <c r="B29" s="8">
        <f>SUM(HLM!DY$3:DY$27)</f>
        <v>2</v>
      </c>
      <c r="C29" s="8">
        <f>SUM(HLM!DZ$3:DZ$27)</f>
        <v>0</v>
      </c>
      <c r="D29" s="8">
        <f>SUM(HLM!EA$3:EA$27)</f>
        <v>0</v>
      </c>
      <c r="E29" s="8">
        <f>SUM(HLM!EB$3:EB$27)</f>
        <v>1</v>
      </c>
      <c r="F29" s="36">
        <f>SUM(HLM!EC$3:EC$27)</f>
        <v>1.778571429</v>
      </c>
      <c r="G29" s="19"/>
      <c r="H29" s="47">
        <v>28.0</v>
      </c>
      <c r="I29" s="48" t="s">
        <v>307</v>
      </c>
      <c r="J29" s="48"/>
      <c r="K29" s="48"/>
      <c r="L29" s="48"/>
      <c r="M29" s="48"/>
      <c r="N29" s="48"/>
      <c r="O29" s="3"/>
    </row>
    <row r="30">
      <c r="A30" s="1" t="s">
        <v>339</v>
      </c>
      <c r="B30" s="8">
        <f>SUM(HLM!ED$3:ED$27)</f>
        <v>2</v>
      </c>
      <c r="C30" s="8">
        <f>SUM(HLM!EE$3:EE$27)</f>
        <v>0</v>
      </c>
      <c r="D30" s="8">
        <f>SUM(HLM!EF$3:EF$27)</f>
        <v>0</v>
      </c>
      <c r="E30" s="8">
        <f>SUM(HLM!EG$3:EG$27)</f>
        <v>0</v>
      </c>
      <c r="F30" s="36">
        <f>SUM(HLM!EH$3:EH$27)</f>
        <v>0.4444444444</v>
      </c>
      <c r="H30" s="86">
        <v>29.0</v>
      </c>
      <c r="I30" s="87" t="s">
        <v>270</v>
      </c>
      <c r="J30" s="87"/>
      <c r="K30" s="87"/>
      <c r="L30" s="87"/>
      <c r="M30" s="87"/>
      <c r="N30" s="87"/>
    </row>
    <row r="31">
      <c r="A31" s="1" t="s">
        <v>338</v>
      </c>
      <c r="B31" s="8">
        <f>SUM(HLM!EI$3:EI$27)</f>
        <v>2</v>
      </c>
      <c r="C31" s="8">
        <f>SUM(HLM!EJ$3:EJ$27)</f>
        <v>1</v>
      </c>
      <c r="D31" s="8">
        <f>SUM(HLM!EK$3:EK$27)</f>
        <v>1</v>
      </c>
      <c r="E31" s="8">
        <f>SUM(HLM!EL$3:EL$27)</f>
        <v>0</v>
      </c>
      <c r="F31" s="36">
        <f>SUM(HLM!EM$3:EM$27)</f>
        <v>1.055555556</v>
      </c>
      <c r="H31" s="1">
        <v>30.0</v>
      </c>
      <c r="I31" s="8" t="s">
        <v>303</v>
      </c>
      <c r="J31" s="8"/>
      <c r="K31" s="8"/>
      <c r="L31" s="8"/>
      <c r="M31" s="8"/>
      <c r="N31" s="8"/>
    </row>
    <row r="32">
      <c r="A32" s="1" t="s">
        <v>321</v>
      </c>
      <c r="B32" s="8">
        <f>SUM(HLM!EN$3:EN$27)</f>
        <v>2</v>
      </c>
      <c r="C32" s="8">
        <f>SUM(HLM!EO$3:EO$27)</f>
        <v>1</v>
      </c>
      <c r="D32" s="8">
        <f>SUM(HLM!EP$3:EP$27)</f>
        <v>1</v>
      </c>
      <c r="E32" s="8">
        <f>SUM(HLM!EQ$3:EQ$27)</f>
        <v>0</v>
      </c>
      <c r="F32" s="36">
        <f>SUM(HLM!ER$3:ER$27)</f>
        <v>1.553333333</v>
      </c>
      <c r="H32" s="1">
        <v>31.0</v>
      </c>
      <c r="I32" s="8" t="s">
        <v>301</v>
      </c>
      <c r="J32" s="8"/>
      <c r="K32" s="8"/>
      <c r="L32" s="8"/>
      <c r="M32" s="8"/>
      <c r="N32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8" max="8" width="16.5"/>
    <col customWidth="1" min="9" max="9" width="15.13"/>
  </cols>
  <sheetData>
    <row r="1">
      <c r="A1" s="1" t="s">
        <v>340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M1" s="88" t="s">
        <v>350</v>
      </c>
      <c r="N1" s="89"/>
      <c r="O1" s="89"/>
      <c r="P1" s="89"/>
      <c r="Q1" s="89"/>
      <c r="R1" s="90"/>
      <c r="S1" s="8"/>
      <c r="T1" s="91" t="s">
        <v>351</v>
      </c>
      <c r="U1" s="23"/>
      <c r="V1" s="23"/>
      <c r="W1" s="23"/>
      <c r="X1" s="24"/>
    </row>
    <row r="2">
      <c r="A2" s="1" t="s">
        <v>352</v>
      </c>
      <c r="B2" s="1">
        <v>1.0</v>
      </c>
      <c r="C2" s="8"/>
      <c r="D2" s="8"/>
      <c r="E2" s="1">
        <v>1.0</v>
      </c>
      <c r="F2" s="8"/>
      <c r="G2" s="8"/>
      <c r="H2" s="8"/>
      <c r="I2" s="1">
        <v>1.0</v>
      </c>
      <c r="J2" s="8">
        <f t="shared" ref="J2:J33" si="1">C2+2*D2+3*G2+3*E2+5*I2+12*H2+10*F2+15*B2</f>
        <v>23</v>
      </c>
      <c r="L2" s="1" t="s">
        <v>353</v>
      </c>
      <c r="M2" s="92" t="s">
        <v>354</v>
      </c>
      <c r="N2" s="92" t="s">
        <v>355</v>
      </c>
      <c r="O2" s="92" t="s">
        <v>356</v>
      </c>
      <c r="P2" s="92" t="s">
        <v>357</v>
      </c>
      <c r="Q2" s="92" t="s">
        <v>358</v>
      </c>
      <c r="R2" s="92" t="s">
        <v>359</v>
      </c>
      <c r="S2" s="41" t="s">
        <v>354</v>
      </c>
      <c r="T2" s="41" t="s">
        <v>355</v>
      </c>
      <c r="U2" s="41" t="s">
        <v>356</v>
      </c>
      <c r="V2" s="41" t="s">
        <v>357</v>
      </c>
      <c r="W2" s="41" t="s">
        <v>358</v>
      </c>
      <c r="X2" s="41" t="s">
        <v>359</v>
      </c>
    </row>
    <row r="3">
      <c r="A3" s="1" t="s">
        <v>360</v>
      </c>
      <c r="B3" s="1">
        <v>1.0</v>
      </c>
      <c r="C3" s="8"/>
      <c r="D3" s="8"/>
      <c r="E3" s="8"/>
      <c r="F3" s="1"/>
      <c r="G3" s="8"/>
      <c r="H3" s="8"/>
      <c r="I3" s="1">
        <v>1.0</v>
      </c>
      <c r="J3" s="8">
        <f t="shared" si="1"/>
        <v>20</v>
      </c>
      <c r="L3" s="93">
        <v>1.0</v>
      </c>
      <c r="M3" s="92">
        <v>0.0</v>
      </c>
      <c r="N3" s="92">
        <v>200.0</v>
      </c>
      <c r="O3" s="92">
        <v>400.0</v>
      </c>
      <c r="P3" s="92">
        <v>600.0</v>
      </c>
      <c r="Q3" s="92">
        <v>800.0</v>
      </c>
      <c r="R3" s="92">
        <v>1000.0</v>
      </c>
      <c r="S3" s="41">
        <v>0.0</v>
      </c>
      <c r="T3" s="41">
        <v>200.0</v>
      </c>
      <c r="U3" s="41">
        <v>400.0</v>
      </c>
      <c r="V3" s="41">
        <v>600.0</v>
      </c>
      <c r="W3" s="41">
        <v>800.0</v>
      </c>
      <c r="X3" s="41">
        <v>1000.0</v>
      </c>
    </row>
    <row r="4">
      <c r="A4" s="1" t="s">
        <v>361</v>
      </c>
      <c r="B4" s="8"/>
      <c r="C4" s="8"/>
      <c r="D4" s="8"/>
      <c r="E4" s="8"/>
      <c r="F4" s="1">
        <v>2.0</v>
      </c>
      <c r="G4" s="1"/>
      <c r="H4" s="8"/>
      <c r="I4" s="8"/>
      <c r="J4" s="8">
        <f t="shared" si="1"/>
        <v>20</v>
      </c>
      <c r="L4" s="93">
        <v>2.0</v>
      </c>
      <c r="M4" s="92">
        <v>0.0</v>
      </c>
      <c r="N4" s="94">
        <f t="shared" ref="N4:R4" si="2">$L4*N$3</f>
        <v>400</v>
      </c>
      <c r="O4" s="94">
        <f t="shared" si="2"/>
        <v>800</v>
      </c>
      <c r="P4" s="94">
        <f t="shared" si="2"/>
        <v>1200</v>
      </c>
      <c r="Q4" s="94">
        <f t="shared" si="2"/>
        <v>1600</v>
      </c>
      <c r="R4" s="94">
        <f t="shared" si="2"/>
        <v>2000</v>
      </c>
      <c r="S4" s="41">
        <v>0.0</v>
      </c>
      <c r="T4" s="46">
        <f t="shared" ref="T4:X4" si="3">$L4*T$3</f>
        <v>400</v>
      </c>
      <c r="U4" s="46">
        <f t="shared" si="3"/>
        <v>800</v>
      </c>
      <c r="V4" s="46">
        <f t="shared" si="3"/>
        <v>1200</v>
      </c>
      <c r="W4" s="46">
        <f t="shared" si="3"/>
        <v>1600</v>
      </c>
      <c r="X4" s="46">
        <f t="shared" si="3"/>
        <v>2000</v>
      </c>
    </row>
    <row r="5">
      <c r="A5" s="1" t="s">
        <v>362</v>
      </c>
      <c r="B5" s="1">
        <v>1.0</v>
      </c>
      <c r="C5" s="1"/>
      <c r="D5" s="8"/>
      <c r="E5" s="8"/>
      <c r="F5" s="1"/>
      <c r="G5" s="1"/>
      <c r="H5" s="8"/>
      <c r="I5" s="8"/>
      <c r="J5" s="8">
        <f t="shared" si="1"/>
        <v>15</v>
      </c>
      <c r="L5" s="93">
        <v>3.0</v>
      </c>
      <c r="M5" s="92">
        <v>0.0</v>
      </c>
      <c r="N5" s="94">
        <f t="shared" ref="N5:R5" si="4">$L5*N$3</f>
        <v>600</v>
      </c>
      <c r="O5" s="94">
        <f t="shared" si="4"/>
        <v>1200</v>
      </c>
      <c r="P5" s="94">
        <f t="shared" si="4"/>
        <v>1800</v>
      </c>
      <c r="Q5" s="94">
        <f t="shared" si="4"/>
        <v>2400</v>
      </c>
      <c r="R5" s="94">
        <f t="shared" si="4"/>
        <v>3000</v>
      </c>
      <c r="S5" s="41">
        <v>0.0</v>
      </c>
      <c r="T5" s="46">
        <f t="shared" ref="T5:X5" si="5">$L5*T$3</f>
        <v>600</v>
      </c>
      <c r="U5" s="46">
        <f t="shared" si="5"/>
        <v>1200</v>
      </c>
      <c r="V5" s="46">
        <f t="shared" si="5"/>
        <v>1800</v>
      </c>
      <c r="W5" s="46">
        <f t="shared" si="5"/>
        <v>2400</v>
      </c>
      <c r="X5" s="46">
        <f t="shared" si="5"/>
        <v>3000</v>
      </c>
    </row>
    <row r="6">
      <c r="A6" s="1" t="s">
        <v>363</v>
      </c>
      <c r="B6" s="8"/>
      <c r="C6" s="8"/>
      <c r="D6" s="8"/>
      <c r="E6" s="1"/>
      <c r="F6" s="8"/>
      <c r="G6" s="8"/>
      <c r="H6" s="1">
        <v>1.0</v>
      </c>
      <c r="I6" s="8"/>
      <c r="J6" s="8">
        <f t="shared" si="1"/>
        <v>12</v>
      </c>
      <c r="L6" s="93">
        <v>4.0</v>
      </c>
      <c r="M6" s="92">
        <v>0.0</v>
      </c>
      <c r="N6" s="94">
        <f t="shared" ref="N6:R6" si="6">$L6*N$3</f>
        <v>800</v>
      </c>
      <c r="O6" s="94">
        <f t="shared" si="6"/>
        <v>1600</v>
      </c>
      <c r="P6" s="94">
        <f t="shared" si="6"/>
        <v>2400</v>
      </c>
      <c r="Q6" s="94">
        <f t="shared" si="6"/>
        <v>3200</v>
      </c>
      <c r="R6" s="94">
        <f t="shared" si="6"/>
        <v>4000</v>
      </c>
      <c r="S6" s="41">
        <v>0.0</v>
      </c>
      <c r="T6" s="46">
        <f t="shared" ref="T6:X6" si="7">$L6*T$3</f>
        <v>800</v>
      </c>
      <c r="U6" s="46">
        <f t="shared" si="7"/>
        <v>1600</v>
      </c>
      <c r="V6" s="46">
        <f t="shared" si="7"/>
        <v>2400</v>
      </c>
      <c r="W6" s="46">
        <f t="shared" si="7"/>
        <v>3200</v>
      </c>
      <c r="X6" s="46">
        <f t="shared" si="7"/>
        <v>4000</v>
      </c>
    </row>
    <row r="7">
      <c r="A7" s="1" t="s">
        <v>364</v>
      </c>
      <c r="B7" s="8"/>
      <c r="C7" s="8"/>
      <c r="D7" s="8"/>
      <c r="E7" s="8"/>
      <c r="F7" s="8"/>
      <c r="G7" s="1"/>
      <c r="H7" s="1">
        <v>1.0</v>
      </c>
      <c r="I7" s="8"/>
      <c r="J7" s="8">
        <f t="shared" si="1"/>
        <v>12</v>
      </c>
      <c r="L7" s="93">
        <v>5.0</v>
      </c>
      <c r="M7" s="92">
        <v>0.0</v>
      </c>
      <c r="N7" s="94">
        <f t="shared" ref="N7:R7" si="8">$L7*N$3</f>
        <v>1000</v>
      </c>
      <c r="O7" s="94">
        <f t="shared" si="8"/>
        <v>2000</v>
      </c>
      <c r="P7" s="94">
        <f t="shared" si="8"/>
        <v>3000</v>
      </c>
      <c r="Q7" s="94">
        <f t="shared" si="8"/>
        <v>4000</v>
      </c>
      <c r="R7" s="94">
        <f t="shared" si="8"/>
        <v>5000</v>
      </c>
      <c r="S7" s="41">
        <v>0.0</v>
      </c>
      <c r="T7" s="46">
        <f t="shared" ref="T7:X7" si="9">$L7*T$3</f>
        <v>1000</v>
      </c>
      <c r="U7" s="46">
        <f t="shared" si="9"/>
        <v>2000</v>
      </c>
      <c r="V7" s="46">
        <f t="shared" si="9"/>
        <v>3000</v>
      </c>
      <c r="W7" s="46">
        <f t="shared" si="9"/>
        <v>4000</v>
      </c>
      <c r="X7" s="46">
        <f t="shared" si="9"/>
        <v>5000</v>
      </c>
    </row>
    <row r="8">
      <c r="A8" s="1" t="s">
        <v>365</v>
      </c>
      <c r="B8" s="8"/>
      <c r="C8" s="8"/>
      <c r="D8" s="8"/>
      <c r="E8" s="8"/>
      <c r="F8" s="1">
        <v>1.0</v>
      </c>
      <c r="G8" s="1"/>
      <c r="H8" s="8"/>
      <c r="I8" s="8"/>
      <c r="J8" s="8">
        <f t="shared" si="1"/>
        <v>10</v>
      </c>
      <c r="L8" s="93">
        <v>6.0</v>
      </c>
      <c r="M8" s="92">
        <v>0.0</v>
      </c>
      <c r="N8" s="94">
        <f t="shared" ref="N8:R8" si="10">$L8*N$3+(($M8/100)*($L8*N$3))</f>
        <v>1200</v>
      </c>
      <c r="O8" s="94">
        <f t="shared" si="10"/>
        <v>2400</v>
      </c>
      <c r="P8" s="94">
        <f t="shared" si="10"/>
        <v>3600</v>
      </c>
      <c r="Q8" s="94">
        <f t="shared" si="10"/>
        <v>4800</v>
      </c>
      <c r="R8" s="94">
        <f t="shared" si="10"/>
        <v>6000</v>
      </c>
      <c r="S8" s="41">
        <v>1.0</v>
      </c>
      <c r="T8" s="46">
        <f t="shared" ref="T8:X8" si="11">$L8*T$3+(($S8/100)*($L8*T$3))</f>
        <v>1212</v>
      </c>
      <c r="U8" s="46">
        <f t="shared" si="11"/>
        <v>2424</v>
      </c>
      <c r="V8" s="46">
        <f t="shared" si="11"/>
        <v>3636</v>
      </c>
      <c r="W8" s="46">
        <f t="shared" si="11"/>
        <v>4848</v>
      </c>
      <c r="X8" s="46">
        <f t="shared" si="11"/>
        <v>6060</v>
      </c>
    </row>
    <row r="9">
      <c r="A9" s="1" t="s">
        <v>366</v>
      </c>
      <c r="B9" s="8"/>
      <c r="C9" s="8"/>
      <c r="D9" s="1"/>
      <c r="E9" s="8"/>
      <c r="F9" s="1">
        <v>1.0</v>
      </c>
      <c r="G9" s="8"/>
      <c r="H9" s="8"/>
      <c r="I9" s="8"/>
      <c r="J9" s="8">
        <f t="shared" si="1"/>
        <v>10</v>
      </c>
      <c r="L9" s="93">
        <v>7.0</v>
      </c>
      <c r="M9" s="92">
        <v>0.0</v>
      </c>
      <c r="N9" s="94">
        <f t="shared" ref="N9:R9" si="12">$L9*N$3+(($M9/100)*($L9*N$3))</f>
        <v>1400</v>
      </c>
      <c r="O9" s="94">
        <f t="shared" si="12"/>
        <v>2800</v>
      </c>
      <c r="P9" s="94">
        <f t="shared" si="12"/>
        <v>4200</v>
      </c>
      <c r="Q9" s="94">
        <f t="shared" si="12"/>
        <v>5600</v>
      </c>
      <c r="R9" s="94">
        <f t="shared" si="12"/>
        <v>7000</v>
      </c>
      <c r="S9" s="41">
        <v>2.0</v>
      </c>
      <c r="T9" s="46">
        <f t="shared" ref="T9:X9" si="13">$L9*T$3+(($S9/100)*($L9*T$3))</f>
        <v>1428</v>
      </c>
      <c r="U9" s="46">
        <f t="shared" si="13"/>
        <v>2856</v>
      </c>
      <c r="V9" s="46">
        <f t="shared" si="13"/>
        <v>4284</v>
      </c>
      <c r="W9" s="46">
        <f t="shared" si="13"/>
        <v>5712</v>
      </c>
      <c r="X9" s="46">
        <f t="shared" si="13"/>
        <v>7140</v>
      </c>
    </row>
    <row r="10">
      <c r="A10" s="1" t="s">
        <v>367</v>
      </c>
      <c r="B10" s="8"/>
      <c r="C10" s="8"/>
      <c r="D10" s="1"/>
      <c r="E10" s="8"/>
      <c r="F10" s="1">
        <v>1.0</v>
      </c>
      <c r="G10" s="8"/>
      <c r="H10" s="8"/>
      <c r="I10" s="8"/>
      <c r="J10" s="8">
        <f t="shared" si="1"/>
        <v>10</v>
      </c>
      <c r="L10" s="93">
        <v>8.0</v>
      </c>
      <c r="M10" s="92">
        <v>0.0</v>
      </c>
      <c r="N10" s="94">
        <f t="shared" ref="N10:R10" si="14">$L10*N$3+(($M10/100)*($L10*N$3))</f>
        <v>1600</v>
      </c>
      <c r="O10" s="94">
        <f t="shared" si="14"/>
        <v>3200</v>
      </c>
      <c r="P10" s="94">
        <f t="shared" si="14"/>
        <v>4800</v>
      </c>
      <c r="Q10" s="94">
        <f t="shared" si="14"/>
        <v>6400</v>
      </c>
      <c r="R10" s="94">
        <f t="shared" si="14"/>
        <v>8000</v>
      </c>
      <c r="S10" s="41">
        <v>5.0</v>
      </c>
      <c r="T10" s="46">
        <f t="shared" ref="T10:X10" si="15">$L10*T$3+(($S10/100)*($L10*T$3))</f>
        <v>1680</v>
      </c>
      <c r="U10" s="46">
        <f t="shared" si="15"/>
        <v>3360</v>
      </c>
      <c r="V10" s="46">
        <f t="shared" si="15"/>
        <v>5040</v>
      </c>
      <c r="W10" s="46">
        <f t="shared" si="15"/>
        <v>6720</v>
      </c>
      <c r="X10" s="46">
        <f t="shared" si="15"/>
        <v>8400</v>
      </c>
    </row>
    <row r="11">
      <c r="A11" s="1" t="s">
        <v>368</v>
      </c>
      <c r="B11" s="8"/>
      <c r="C11" s="8"/>
      <c r="D11" s="8"/>
      <c r="E11" s="1">
        <v>1.0</v>
      </c>
      <c r="F11" s="8"/>
      <c r="G11" s="1">
        <v>1.0</v>
      </c>
      <c r="H11" s="8"/>
      <c r="I11" s="8"/>
      <c r="J11" s="8">
        <f t="shared" si="1"/>
        <v>6</v>
      </c>
      <c r="L11" s="93">
        <v>9.0</v>
      </c>
      <c r="M11" s="92">
        <v>0.0</v>
      </c>
      <c r="N11" s="94">
        <f t="shared" ref="N11:R11" si="16">$L11*N$3+(($M11/100)*($L11*N$3))</f>
        <v>1800</v>
      </c>
      <c r="O11" s="94">
        <f t="shared" si="16"/>
        <v>3600</v>
      </c>
      <c r="P11" s="94">
        <f t="shared" si="16"/>
        <v>5400</v>
      </c>
      <c r="Q11" s="94">
        <f t="shared" si="16"/>
        <v>7200</v>
      </c>
      <c r="R11" s="94">
        <f t="shared" si="16"/>
        <v>9000</v>
      </c>
      <c r="S11" s="41">
        <v>9.0</v>
      </c>
      <c r="T11" s="46">
        <f t="shared" ref="T11:X11" si="17">$L11*T$3+(($S11/100)*($L11*T$3))</f>
        <v>1962</v>
      </c>
      <c r="U11" s="46">
        <f t="shared" si="17"/>
        <v>3924</v>
      </c>
      <c r="V11" s="46">
        <f t="shared" si="17"/>
        <v>5886</v>
      </c>
      <c r="W11" s="46">
        <f t="shared" si="17"/>
        <v>7848</v>
      </c>
      <c r="X11" s="46">
        <f t="shared" si="17"/>
        <v>9810</v>
      </c>
    </row>
    <row r="12">
      <c r="A12" s="1" t="s">
        <v>369</v>
      </c>
      <c r="B12" s="8"/>
      <c r="C12" s="8"/>
      <c r="D12" s="8"/>
      <c r="E12" s="1">
        <v>1.0</v>
      </c>
      <c r="F12" s="8"/>
      <c r="G12" s="1"/>
      <c r="H12" s="8"/>
      <c r="I12" s="8"/>
      <c r="J12" s="8">
        <f t="shared" si="1"/>
        <v>3</v>
      </c>
      <c r="L12" s="93">
        <v>10.0</v>
      </c>
      <c r="M12" s="92">
        <v>2.0</v>
      </c>
      <c r="N12" s="94">
        <f t="shared" ref="N12:R12" si="18">$L12*N$3+(($M12/100)*($L12*N$3))</f>
        <v>2040</v>
      </c>
      <c r="O12" s="94">
        <f t="shared" si="18"/>
        <v>4080</v>
      </c>
      <c r="P12" s="94">
        <f t="shared" si="18"/>
        <v>6120</v>
      </c>
      <c r="Q12" s="94">
        <f t="shared" si="18"/>
        <v>8160</v>
      </c>
      <c r="R12" s="94">
        <f t="shared" si="18"/>
        <v>10200</v>
      </c>
      <c r="S12" s="41">
        <v>17.0</v>
      </c>
      <c r="T12" s="46">
        <f t="shared" ref="T12:X12" si="19">$L12*T$3+(($S12/100)*($L12*T$3))</f>
        <v>2340</v>
      </c>
      <c r="U12" s="46">
        <f t="shared" si="19"/>
        <v>4680</v>
      </c>
      <c r="V12" s="46">
        <f t="shared" si="19"/>
        <v>7020</v>
      </c>
      <c r="W12" s="46">
        <f t="shared" si="19"/>
        <v>9360</v>
      </c>
      <c r="X12" s="46">
        <f t="shared" si="19"/>
        <v>11700</v>
      </c>
    </row>
    <row r="13">
      <c r="A13" s="1" t="s">
        <v>370</v>
      </c>
      <c r="B13" s="8"/>
      <c r="C13" s="8"/>
      <c r="D13" s="8"/>
      <c r="E13" s="1">
        <v>1.0</v>
      </c>
      <c r="F13" s="8"/>
      <c r="G13" s="8"/>
      <c r="H13" s="8"/>
      <c r="I13" s="1"/>
      <c r="J13" s="8">
        <f t="shared" si="1"/>
        <v>3</v>
      </c>
      <c r="L13" s="93">
        <v>11.0</v>
      </c>
      <c r="M13" s="92">
        <v>4.0</v>
      </c>
      <c r="N13" s="94">
        <f t="shared" ref="N13:R13" si="20">$L13*N$3+(($M13/100)*($L13*N$3))</f>
        <v>2288</v>
      </c>
      <c r="O13" s="94">
        <f t="shared" si="20"/>
        <v>4576</v>
      </c>
      <c r="P13" s="94">
        <f t="shared" si="20"/>
        <v>6864</v>
      </c>
      <c r="Q13" s="94">
        <f t="shared" si="20"/>
        <v>9152</v>
      </c>
      <c r="R13" s="94">
        <f t="shared" si="20"/>
        <v>11440</v>
      </c>
      <c r="S13" s="41">
        <v>32.0</v>
      </c>
      <c r="T13" s="46">
        <f t="shared" ref="T13:X13" si="21">$L13*T$3+(($S13/100)*($L13*T$3))</f>
        <v>2904</v>
      </c>
      <c r="U13" s="46">
        <f t="shared" si="21"/>
        <v>5808</v>
      </c>
      <c r="V13" s="46">
        <f t="shared" si="21"/>
        <v>8712</v>
      </c>
      <c r="W13" s="46">
        <f t="shared" si="21"/>
        <v>11616</v>
      </c>
      <c r="X13" s="46">
        <f t="shared" si="21"/>
        <v>14520</v>
      </c>
    </row>
    <row r="14">
      <c r="A14" s="1" t="s">
        <v>371</v>
      </c>
      <c r="B14" s="8"/>
      <c r="C14" s="8"/>
      <c r="D14" s="8"/>
      <c r="E14" s="1">
        <v>1.0</v>
      </c>
      <c r="F14" s="8"/>
      <c r="G14" s="8"/>
      <c r="H14" s="8"/>
      <c r="I14" s="1"/>
      <c r="J14" s="8">
        <f t="shared" si="1"/>
        <v>3</v>
      </c>
      <c r="L14" s="93">
        <v>12.0</v>
      </c>
      <c r="M14" s="92">
        <v>10.0</v>
      </c>
      <c r="N14" s="94">
        <f t="shared" ref="N14:R14" si="22">$L14*N$3+(($M14/100)*($L14*N$3))</f>
        <v>2640</v>
      </c>
      <c r="O14" s="94">
        <f t="shared" si="22"/>
        <v>5280</v>
      </c>
      <c r="P14" s="94">
        <f t="shared" si="22"/>
        <v>7920</v>
      </c>
      <c r="Q14" s="94">
        <f t="shared" si="22"/>
        <v>10560</v>
      </c>
      <c r="R14" s="94">
        <f t="shared" si="22"/>
        <v>13200</v>
      </c>
      <c r="S14" s="41">
        <v>61.0</v>
      </c>
      <c r="T14" s="46">
        <f t="shared" ref="T14:X14" si="23">$L14*T$3+(($S14/100)*($L14*T$3))</f>
        <v>3864</v>
      </c>
      <c r="U14" s="46">
        <f t="shared" si="23"/>
        <v>7728</v>
      </c>
      <c r="V14" s="46">
        <f t="shared" si="23"/>
        <v>11592</v>
      </c>
      <c r="W14" s="46">
        <f t="shared" si="23"/>
        <v>15456</v>
      </c>
      <c r="X14" s="46">
        <f t="shared" si="23"/>
        <v>19320</v>
      </c>
    </row>
    <row r="15">
      <c r="A15" s="1" t="s">
        <v>372</v>
      </c>
      <c r="B15" s="8"/>
      <c r="C15" s="1"/>
      <c r="D15" s="1"/>
      <c r="E15" s="1">
        <v>1.0</v>
      </c>
      <c r="F15" s="8"/>
      <c r="G15" s="8"/>
      <c r="H15" s="8"/>
      <c r="I15" s="8"/>
      <c r="J15" s="8">
        <f t="shared" si="1"/>
        <v>3</v>
      </c>
      <c r="L15" s="93">
        <v>13.0</v>
      </c>
      <c r="M15" s="92">
        <v>18.0</v>
      </c>
      <c r="N15" s="94">
        <f t="shared" ref="N15:R15" si="24">$L15*N$3+(($M15/100)*($L15*N$3))</f>
        <v>3068</v>
      </c>
      <c r="O15" s="94">
        <f t="shared" si="24"/>
        <v>6136</v>
      </c>
      <c r="P15" s="94">
        <f t="shared" si="24"/>
        <v>9204</v>
      </c>
      <c r="Q15" s="94">
        <f t="shared" si="24"/>
        <v>12272</v>
      </c>
      <c r="R15" s="94">
        <f t="shared" si="24"/>
        <v>15340</v>
      </c>
      <c r="S15" s="41">
        <v>117.0</v>
      </c>
      <c r="T15" s="46">
        <f t="shared" ref="T15:X15" si="25">$L15*T$3+(($S15/100)*($L15*T$3))</f>
        <v>5642</v>
      </c>
      <c r="U15" s="46">
        <f t="shared" si="25"/>
        <v>11284</v>
      </c>
      <c r="V15" s="46">
        <f t="shared" si="25"/>
        <v>16926</v>
      </c>
      <c r="W15" s="46">
        <f t="shared" si="25"/>
        <v>22568</v>
      </c>
      <c r="X15" s="46">
        <f t="shared" si="25"/>
        <v>28210</v>
      </c>
    </row>
    <row r="16">
      <c r="A16" s="1" t="s">
        <v>373</v>
      </c>
      <c r="B16" s="8"/>
      <c r="C16" s="8"/>
      <c r="D16" s="8"/>
      <c r="E16" s="1">
        <v>1.0</v>
      </c>
      <c r="F16" s="8"/>
      <c r="G16" s="8"/>
      <c r="H16" s="8"/>
      <c r="I16" s="8"/>
      <c r="J16" s="8">
        <f t="shared" si="1"/>
        <v>3</v>
      </c>
      <c r="L16" s="93">
        <v>14.0</v>
      </c>
      <c r="M16" s="92">
        <v>34.0</v>
      </c>
      <c r="N16" s="94">
        <f t="shared" ref="N16:R16" si="26">$L16*N$3+(($M16/100)*($L16*N$3))</f>
        <v>3752</v>
      </c>
      <c r="O16" s="94">
        <f t="shared" si="26"/>
        <v>7504</v>
      </c>
      <c r="P16" s="94">
        <f t="shared" si="26"/>
        <v>11256</v>
      </c>
      <c r="Q16" s="94">
        <f t="shared" si="26"/>
        <v>15008</v>
      </c>
      <c r="R16" s="94">
        <f t="shared" si="26"/>
        <v>18760</v>
      </c>
      <c r="S16" s="46"/>
      <c r="T16" s="46"/>
      <c r="U16" s="46"/>
      <c r="V16" s="46"/>
      <c r="W16" s="46"/>
      <c r="X16" s="46"/>
    </row>
    <row r="17">
      <c r="A17" s="1" t="s">
        <v>374</v>
      </c>
      <c r="B17" s="8"/>
      <c r="C17" s="8"/>
      <c r="D17" s="8"/>
      <c r="E17" s="1">
        <v>1.0</v>
      </c>
      <c r="F17" s="8"/>
      <c r="G17" s="8"/>
      <c r="H17" s="8"/>
      <c r="I17" s="8"/>
      <c r="J17" s="8">
        <f t="shared" si="1"/>
        <v>3</v>
      </c>
      <c r="L17" s="93">
        <v>15.0</v>
      </c>
      <c r="M17" s="92">
        <v>62.0</v>
      </c>
      <c r="N17" s="94">
        <f t="shared" ref="N17:R17" si="27">$L17*N$3+(($M17/100)*($L17*N$3))</f>
        <v>4860</v>
      </c>
      <c r="O17" s="94">
        <f t="shared" si="27"/>
        <v>9720</v>
      </c>
      <c r="P17" s="94">
        <f t="shared" si="27"/>
        <v>14580</v>
      </c>
      <c r="Q17" s="94">
        <f t="shared" si="27"/>
        <v>19440</v>
      </c>
      <c r="R17" s="94">
        <f t="shared" si="27"/>
        <v>24300</v>
      </c>
      <c r="S17" s="46"/>
      <c r="T17" s="46"/>
      <c r="U17" s="46"/>
      <c r="V17" s="46"/>
      <c r="W17" s="46"/>
      <c r="X17" s="46"/>
    </row>
    <row r="18">
      <c r="A18" s="1" t="s">
        <v>375</v>
      </c>
      <c r="B18" s="8"/>
      <c r="C18" s="8"/>
      <c r="D18" s="8"/>
      <c r="E18" s="1">
        <v>1.0</v>
      </c>
      <c r="F18" s="8"/>
      <c r="G18" s="8"/>
      <c r="H18" s="8"/>
      <c r="I18" s="8"/>
      <c r="J18" s="8">
        <f t="shared" si="1"/>
        <v>3</v>
      </c>
      <c r="L18" s="93">
        <v>16.0</v>
      </c>
      <c r="M18" s="92">
        <v>119.0</v>
      </c>
      <c r="N18" s="94">
        <f t="shared" ref="N18:R18" si="28">$L18*N$3+(($M18/100)*($L18*N$3))</f>
        <v>7008</v>
      </c>
      <c r="O18" s="94">
        <f t="shared" si="28"/>
        <v>14016</v>
      </c>
      <c r="P18" s="94">
        <f t="shared" si="28"/>
        <v>21024</v>
      </c>
      <c r="Q18" s="94">
        <f t="shared" si="28"/>
        <v>28032</v>
      </c>
      <c r="R18" s="94">
        <f t="shared" si="28"/>
        <v>35040</v>
      </c>
      <c r="S18" s="46"/>
      <c r="T18" s="46"/>
      <c r="U18" s="46"/>
      <c r="V18" s="46"/>
      <c r="W18" s="46"/>
      <c r="X18" s="46"/>
    </row>
    <row r="19">
      <c r="A19" s="1" t="s">
        <v>376</v>
      </c>
      <c r="B19" s="8"/>
      <c r="C19" s="8"/>
      <c r="D19" s="8"/>
      <c r="E19" s="1">
        <v>1.0</v>
      </c>
      <c r="F19" s="8"/>
      <c r="G19" s="8"/>
      <c r="H19" s="8"/>
      <c r="I19" s="8"/>
      <c r="J19" s="8">
        <f t="shared" si="1"/>
        <v>3</v>
      </c>
      <c r="L19" s="93">
        <v>17.0</v>
      </c>
      <c r="M19" s="92"/>
      <c r="N19" s="94"/>
      <c r="O19" s="94"/>
      <c r="P19" s="94"/>
      <c r="Q19" s="94"/>
      <c r="R19" s="94"/>
      <c r="S19" s="46"/>
      <c r="T19" s="46"/>
      <c r="U19" s="46"/>
      <c r="V19" s="46"/>
      <c r="W19" s="46"/>
      <c r="X19" s="46"/>
    </row>
    <row r="20">
      <c r="A20" s="1" t="s">
        <v>377</v>
      </c>
      <c r="B20" s="8"/>
      <c r="C20" s="1"/>
      <c r="D20" s="8"/>
      <c r="E20" s="8"/>
      <c r="F20" s="8"/>
      <c r="G20" s="1">
        <v>1.0</v>
      </c>
      <c r="H20" s="8"/>
      <c r="I20" s="8"/>
      <c r="J20" s="8">
        <f t="shared" si="1"/>
        <v>3</v>
      </c>
      <c r="L20" s="93">
        <v>18.0</v>
      </c>
      <c r="M20" s="92"/>
      <c r="N20" s="94"/>
      <c r="O20" s="94"/>
      <c r="P20" s="94"/>
      <c r="Q20" s="94"/>
      <c r="R20" s="94"/>
      <c r="S20" s="46"/>
      <c r="T20" s="46"/>
      <c r="U20" s="46"/>
      <c r="V20" s="46"/>
      <c r="W20" s="46"/>
      <c r="X20" s="46"/>
    </row>
    <row r="21">
      <c r="A21" s="1" t="s">
        <v>378</v>
      </c>
      <c r="B21" s="8"/>
      <c r="C21" s="8"/>
      <c r="D21" s="8"/>
      <c r="E21" s="8"/>
      <c r="F21" s="8"/>
      <c r="G21" s="1">
        <v>1.0</v>
      </c>
      <c r="H21" s="8"/>
      <c r="I21" s="8"/>
      <c r="J21" s="8">
        <f t="shared" si="1"/>
        <v>3</v>
      </c>
      <c r="L21" s="93">
        <v>19.0</v>
      </c>
      <c r="M21" s="92"/>
      <c r="N21" s="94"/>
      <c r="O21" s="94"/>
      <c r="P21" s="94"/>
      <c r="Q21" s="94"/>
      <c r="R21" s="94"/>
      <c r="S21" s="46"/>
      <c r="T21" s="46"/>
      <c r="U21" s="46"/>
      <c r="V21" s="46"/>
      <c r="W21" s="46"/>
      <c r="X21" s="46"/>
    </row>
    <row r="22">
      <c r="A22" s="1" t="s">
        <v>379</v>
      </c>
      <c r="B22" s="8"/>
      <c r="C22" s="8"/>
      <c r="D22" s="8"/>
      <c r="E22" s="8"/>
      <c r="F22" s="8"/>
      <c r="G22" s="1">
        <v>1.0</v>
      </c>
      <c r="H22" s="8"/>
      <c r="I22" s="8"/>
      <c r="J22" s="8">
        <f t="shared" si="1"/>
        <v>3</v>
      </c>
      <c r="L22" s="93">
        <v>20.0</v>
      </c>
      <c r="M22" s="92"/>
      <c r="N22" s="94"/>
      <c r="O22" s="94"/>
      <c r="P22" s="94"/>
      <c r="Q22" s="94"/>
      <c r="R22" s="94"/>
      <c r="S22" s="46"/>
      <c r="T22" s="46"/>
      <c r="U22" s="46"/>
      <c r="V22" s="46"/>
      <c r="W22" s="46"/>
      <c r="X22" s="46"/>
    </row>
    <row r="23">
      <c r="A23" s="1" t="s">
        <v>380</v>
      </c>
      <c r="B23" s="8"/>
      <c r="C23" s="8"/>
      <c r="D23" s="8"/>
      <c r="E23" s="8"/>
      <c r="F23" s="8"/>
      <c r="G23" s="1">
        <v>1.0</v>
      </c>
      <c r="H23" s="8"/>
      <c r="I23" s="8"/>
      <c r="J23" s="8">
        <f t="shared" si="1"/>
        <v>3</v>
      </c>
      <c r="L23" s="93">
        <v>21.0</v>
      </c>
      <c r="M23" s="92"/>
      <c r="N23" s="94"/>
      <c r="O23" s="94"/>
      <c r="P23" s="94"/>
      <c r="Q23" s="94"/>
      <c r="R23" s="94"/>
      <c r="S23" s="46"/>
      <c r="T23" s="46"/>
      <c r="U23" s="46"/>
      <c r="V23" s="46"/>
      <c r="W23" s="46"/>
      <c r="X23" s="46"/>
    </row>
    <row r="24">
      <c r="A24" s="1" t="s">
        <v>381</v>
      </c>
      <c r="B24" s="8"/>
      <c r="C24" s="8"/>
      <c r="D24" s="8"/>
      <c r="E24" s="8"/>
      <c r="F24" s="8"/>
      <c r="G24" s="1">
        <v>1.0</v>
      </c>
      <c r="H24" s="8"/>
      <c r="I24" s="8"/>
      <c r="J24" s="8">
        <f t="shared" si="1"/>
        <v>3</v>
      </c>
      <c r="L24" s="93">
        <v>22.0</v>
      </c>
      <c r="M24" s="92"/>
      <c r="N24" s="94"/>
      <c r="O24" s="94"/>
      <c r="P24" s="94"/>
      <c r="Q24" s="94"/>
      <c r="R24" s="94"/>
      <c r="S24" s="46"/>
      <c r="T24" s="46"/>
      <c r="U24" s="46"/>
      <c r="V24" s="46"/>
      <c r="W24" s="46"/>
      <c r="X24" s="46"/>
    </row>
    <row r="25">
      <c r="A25" s="1" t="s">
        <v>382</v>
      </c>
      <c r="B25" s="8"/>
      <c r="C25" s="8"/>
      <c r="D25" s="8"/>
      <c r="E25" s="8"/>
      <c r="F25" s="8"/>
      <c r="G25" s="1">
        <v>1.0</v>
      </c>
      <c r="H25" s="8"/>
      <c r="I25" s="8"/>
      <c r="J25" s="8">
        <f t="shared" si="1"/>
        <v>3</v>
      </c>
      <c r="L25" s="93">
        <v>23.0</v>
      </c>
      <c r="M25" s="92"/>
      <c r="N25" s="94"/>
      <c r="O25" s="94"/>
      <c r="P25" s="94"/>
      <c r="Q25" s="94"/>
      <c r="R25" s="94"/>
      <c r="S25" s="46"/>
      <c r="T25" s="46"/>
      <c r="U25" s="46"/>
      <c r="V25" s="46"/>
      <c r="W25" s="46"/>
      <c r="X25" s="46"/>
    </row>
    <row r="26">
      <c r="A26" s="1" t="s">
        <v>383</v>
      </c>
      <c r="B26" s="8"/>
      <c r="C26" s="8"/>
      <c r="D26" s="8"/>
      <c r="E26" s="8"/>
      <c r="F26" s="8"/>
      <c r="G26" s="1">
        <v>1.0</v>
      </c>
      <c r="H26" s="8"/>
      <c r="I26" s="8"/>
      <c r="J26" s="8">
        <f t="shared" si="1"/>
        <v>3</v>
      </c>
    </row>
    <row r="27">
      <c r="A27" s="1" t="s">
        <v>384</v>
      </c>
      <c r="B27" s="8"/>
      <c r="C27" s="8"/>
      <c r="D27" s="8"/>
      <c r="E27" s="8"/>
      <c r="F27" s="8"/>
      <c r="G27" s="1">
        <v>1.0</v>
      </c>
      <c r="H27" s="8"/>
      <c r="I27" s="8"/>
      <c r="J27" s="8">
        <f t="shared" si="1"/>
        <v>3</v>
      </c>
    </row>
    <row r="28">
      <c r="A28" s="1" t="s">
        <v>385</v>
      </c>
      <c r="B28" s="8"/>
      <c r="C28" s="8"/>
      <c r="D28" s="1">
        <v>1.0</v>
      </c>
      <c r="E28" s="8"/>
      <c r="F28" s="1"/>
      <c r="G28" s="1"/>
      <c r="H28" s="8"/>
      <c r="I28" s="8"/>
      <c r="J28" s="8">
        <f t="shared" si="1"/>
        <v>2</v>
      </c>
    </row>
    <row r="29">
      <c r="A29" s="1" t="s">
        <v>386</v>
      </c>
      <c r="B29" s="8"/>
      <c r="C29" s="8"/>
      <c r="D29" s="1">
        <v>1.0</v>
      </c>
      <c r="E29" s="8"/>
      <c r="F29" s="8"/>
      <c r="G29" s="8"/>
      <c r="H29" s="1"/>
      <c r="I29" s="8"/>
      <c r="J29" s="8">
        <f t="shared" si="1"/>
        <v>2</v>
      </c>
    </row>
    <row r="30">
      <c r="A30" s="1" t="s">
        <v>387</v>
      </c>
      <c r="B30" s="8"/>
      <c r="C30" s="8"/>
      <c r="D30" s="1">
        <v>1.0</v>
      </c>
      <c r="E30" s="8"/>
      <c r="F30" s="8"/>
      <c r="G30" s="8"/>
      <c r="H30" s="1"/>
      <c r="I30" s="8"/>
      <c r="J30" s="8">
        <f t="shared" si="1"/>
        <v>2</v>
      </c>
    </row>
    <row r="31">
      <c r="A31" s="1" t="s">
        <v>388</v>
      </c>
      <c r="B31" s="8"/>
      <c r="C31" s="1">
        <v>1.0</v>
      </c>
      <c r="D31" s="8"/>
      <c r="E31" s="1"/>
      <c r="F31" s="1"/>
      <c r="G31" s="1"/>
      <c r="H31" s="8"/>
      <c r="I31" s="8"/>
      <c r="J31" s="8">
        <f t="shared" si="1"/>
        <v>1</v>
      </c>
    </row>
    <row r="32">
      <c r="A32" s="1" t="s">
        <v>389</v>
      </c>
      <c r="B32" s="1"/>
      <c r="C32" s="1">
        <v>1.0</v>
      </c>
      <c r="D32" s="8"/>
      <c r="E32" s="8"/>
      <c r="F32" s="8"/>
      <c r="G32" s="8"/>
      <c r="H32" s="8"/>
      <c r="I32" s="8"/>
      <c r="J32" s="8">
        <f t="shared" si="1"/>
        <v>1</v>
      </c>
      <c r="M32" s="19" t="s">
        <v>390</v>
      </c>
      <c r="O32" s="19" t="s">
        <v>391</v>
      </c>
      <c r="Q32" s="19" t="s">
        <v>392</v>
      </c>
    </row>
    <row r="33">
      <c r="A33" s="1" t="s">
        <v>393</v>
      </c>
      <c r="B33" s="1"/>
      <c r="C33" s="1">
        <v>1.0</v>
      </c>
      <c r="D33" s="8"/>
      <c r="E33" s="8"/>
      <c r="F33" s="8"/>
      <c r="G33" s="8"/>
      <c r="H33" s="8"/>
      <c r="I33" s="8"/>
      <c r="J33" s="8">
        <f t="shared" si="1"/>
        <v>1</v>
      </c>
    </row>
    <row r="34">
      <c r="M34" s="46"/>
      <c r="O34" s="95"/>
      <c r="Q34" s="8"/>
    </row>
    <row r="35">
      <c r="M35" s="46"/>
      <c r="O35" s="95"/>
      <c r="Q35" s="8"/>
    </row>
    <row r="36">
      <c r="M36" s="45"/>
      <c r="O36" s="95"/>
      <c r="Q36" s="8"/>
    </row>
    <row r="37">
      <c r="M37" s="45"/>
      <c r="O37" s="96"/>
      <c r="Q37" s="8"/>
    </row>
    <row r="38">
      <c r="M38" s="45"/>
      <c r="O38" s="96"/>
      <c r="Q38" s="8"/>
    </row>
    <row r="39">
      <c r="M39" s="97"/>
      <c r="O39" s="96"/>
      <c r="Q39" s="8"/>
    </row>
    <row r="40">
      <c r="M40" s="97"/>
      <c r="O40" s="96"/>
      <c r="Q40" s="8"/>
    </row>
    <row r="41">
      <c r="M41" s="97"/>
      <c r="O41" s="96"/>
      <c r="Q41" s="8"/>
    </row>
    <row r="42">
      <c r="Q42" s="8"/>
    </row>
    <row r="43">
      <c r="O43" s="95"/>
      <c r="Q43" s="8"/>
    </row>
    <row r="44">
      <c r="O44" s="96"/>
      <c r="Q44" s="8"/>
    </row>
    <row r="45">
      <c r="O45" s="96"/>
      <c r="Q45" s="8"/>
    </row>
    <row r="46">
      <c r="O46" s="96"/>
      <c r="Q46" s="8"/>
    </row>
    <row r="47">
      <c r="O47" s="96"/>
      <c r="Q47" s="8"/>
    </row>
    <row r="48">
      <c r="O48" s="96"/>
      <c r="Q48" s="8"/>
    </row>
    <row r="49">
      <c r="O49" s="96"/>
      <c r="Q49" s="8"/>
    </row>
    <row r="50">
      <c r="O50" s="96"/>
    </row>
  </sheetData>
  <mergeCells count="2">
    <mergeCell ref="M1:R1"/>
    <mergeCell ref="T1:X1"/>
  </mergeCells>
  <drawing r:id="rId1"/>
</worksheet>
</file>