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2\Downloads\"/>
    </mc:Choice>
  </mc:AlternateContent>
  <xr:revisionPtr revIDLastSave="0" documentId="13_ncr:1_{26E4B293-AF98-4DD9-A2DB-7713F42B7D2E}" xr6:coauthVersionLast="47" xr6:coauthVersionMax="47" xr10:uidLastSave="{00000000-0000-0000-0000-000000000000}"/>
  <bookViews>
    <workbookView xWindow="8772" yWindow="1044" windowWidth="13464" windowHeight="8496" activeTab="2" xr2:uid="{00000000-000D-0000-FFFF-FFFF00000000}"/>
  </bookViews>
  <sheets>
    <sheet name="Category_Count" sheetId="3" r:id="rId1"/>
    <sheet name="Sub_Category" sheetId="5" r:id="rId2"/>
    <sheet name="Month" sheetId="6" r:id="rId3"/>
    <sheet name="Goal Analysis" sheetId="7" r:id="rId4"/>
    <sheet name="Summary" sheetId="8" r:id="rId5"/>
    <sheet name="Data" sheetId="1" r:id="rId6"/>
  </sheets>
  <definedNames>
    <definedName name="_xlnm._FilterDatabase" localSheetId="5" hidden="1">Data!$A$1:$T$1001</definedName>
  </definedNames>
  <calcPr calcId="191029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5" i="5"/>
  <c r="O4" i="3"/>
  <c r="O5" i="3"/>
  <c r="O6" i="3"/>
  <c r="O7" i="3"/>
  <c r="O8" i="3"/>
  <c r="O9" i="3"/>
  <c r="O10" i="3"/>
  <c r="O11" i="3"/>
  <c r="O3" i="3"/>
  <c r="I7" i="8"/>
  <c r="I6" i="8"/>
  <c r="H7" i="8"/>
  <c r="H6" i="8"/>
  <c r="I5" i="8"/>
  <c r="H5" i="8"/>
  <c r="I4" i="8"/>
  <c r="H4" i="8"/>
  <c r="H3" i="8"/>
  <c r="I3" i="8"/>
  <c r="I2" i="8"/>
  <c r="H2" i="8"/>
  <c r="I2" i="1"/>
  <c r="E4" i="7"/>
  <c r="D3" i="7"/>
  <c r="E3" i="7"/>
  <c r="E13" i="7"/>
  <c r="E12" i="7"/>
  <c r="E11" i="7"/>
  <c r="E10" i="7"/>
  <c r="E9" i="7"/>
  <c r="E8" i="7"/>
  <c r="D8" i="7"/>
  <c r="E7" i="7"/>
  <c r="E6" i="7"/>
  <c r="E5" i="7"/>
  <c r="E2" i="7"/>
  <c r="D2" i="7"/>
  <c r="D4" i="7"/>
  <c r="D12" i="7"/>
  <c r="D11" i="7"/>
  <c r="D10" i="7"/>
  <c r="D9" i="7"/>
  <c r="D7" i="7"/>
  <c r="D6" i="7"/>
  <c r="D5" i="7"/>
  <c r="D13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4" i="1"/>
  <c r="O7" i="1"/>
  <c r="O9" i="1"/>
  <c r="O12" i="1"/>
  <c r="O15" i="1"/>
  <c r="O18" i="1"/>
  <c r="O19" i="1"/>
  <c r="O22" i="1"/>
  <c r="O24" i="1"/>
  <c r="O25" i="1"/>
  <c r="O26" i="1"/>
  <c r="O27" i="1"/>
  <c r="O30" i="1"/>
  <c r="O31" i="1"/>
  <c r="O32" i="1"/>
  <c r="O33" i="1"/>
  <c r="O35" i="1"/>
  <c r="O36" i="1"/>
  <c r="O37" i="1"/>
  <c r="O38" i="1"/>
  <c r="O39" i="1"/>
  <c r="O40" i="1"/>
  <c r="O42" i="1"/>
  <c r="O43" i="1"/>
  <c r="O44" i="1"/>
  <c r="O45" i="1"/>
  <c r="O46" i="1"/>
  <c r="O48" i="1"/>
  <c r="O49" i="1"/>
  <c r="O50" i="1"/>
  <c r="O51" i="1"/>
  <c r="O55" i="1"/>
  <c r="O57" i="1"/>
  <c r="O58" i="1"/>
  <c r="O59" i="1"/>
  <c r="O60" i="1"/>
  <c r="O61" i="1"/>
  <c r="O62" i="1"/>
  <c r="O64" i="1"/>
  <c r="O67" i="1"/>
  <c r="O69" i="1"/>
  <c r="O70" i="1"/>
  <c r="O72" i="1"/>
  <c r="O73" i="1"/>
  <c r="O74" i="1"/>
  <c r="O75" i="1"/>
  <c r="O76" i="1"/>
  <c r="O77" i="1"/>
  <c r="O80" i="1"/>
  <c r="O82" i="1"/>
  <c r="O83" i="1"/>
  <c r="O84" i="1"/>
  <c r="O86" i="1"/>
  <c r="O87" i="1"/>
  <c r="O88" i="1"/>
  <c r="O90" i="1"/>
  <c r="O91" i="1"/>
  <c r="O94" i="1"/>
  <c r="O96" i="1"/>
  <c r="O97" i="1"/>
  <c r="O98" i="1"/>
  <c r="O99" i="1"/>
  <c r="O101" i="1"/>
  <c r="O103" i="1"/>
  <c r="O104" i="1"/>
  <c r="O106" i="1"/>
  <c r="O107" i="1"/>
  <c r="O108" i="1"/>
  <c r="O109" i="1"/>
  <c r="O110" i="1"/>
  <c r="O113" i="1"/>
  <c r="O114" i="1"/>
  <c r="O115" i="1"/>
  <c r="O116" i="1"/>
  <c r="O119" i="1"/>
  <c r="O120" i="1"/>
  <c r="O121" i="1"/>
  <c r="O122" i="1"/>
  <c r="O123" i="1"/>
  <c r="O126" i="1"/>
  <c r="O127" i="1"/>
  <c r="O132" i="1"/>
  <c r="O133" i="1"/>
  <c r="O134" i="1"/>
  <c r="O135" i="1"/>
  <c r="O139" i="1"/>
  <c r="O142" i="1"/>
  <c r="O143" i="1"/>
  <c r="O144" i="1"/>
  <c r="O145" i="1"/>
  <c r="O146" i="1"/>
  <c r="O147" i="1"/>
  <c r="O149" i="1"/>
  <c r="O150" i="1"/>
  <c r="O151" i="1"/>
  <c r="O154" i="1"/>
  <c r="O160" i="1"/>
  <c r="O161" i="1"/>
  <c r="O162" i="1"/>
  <c r="O164" i="1"/>
  <c r="O165" i="1"/>
  <c r="O166" i="1"/>
  <c r="O167" i="1"/>
  <c r="O168" i="1"/>
  <c r="O169" i="1"/>
  <c r="O171" i="1"/>
  <c r="O175" i="1"/>
  <c r="O176" i="1"/>
  <c r="O179" i="1"/>
  <c r="O181" i="1"/>
  <c r="O182" i="1"/>
  <c r="O184" i="1"/>
  <c r="O186" i="1"/>
  <c r="O189" i="1"/>
  <c r="O196" i="1"/>
  <c r="O197" i="1"/>
  <c r="O199" i="1"/>
  <c r="O203" i="1"/>
  <c r="O205" i="1"/>
  <c r="O207" i="1"/>
  <c r="O209" i="1"/>
  <c r="O210" i="1"/>
  <c r="O214" i="1"/>
  <c r="O215" i="1"/>
  <c r="O216" i="1"/>
  <c r="O218" i="1"/>
  <c r="O220" i="1"/>
  <c r="O221" i="1"/>
  <c r="O224" i="1"/>
  <c r="O226" i="1"/>
  <c r="O227" i="1"/>
  <c r="O228" i="1"/>
  <c r="O229" i="1"/>
  <c r="O230" i="1"/>
  <c r="O231" i="1"/>
  <c r="O232" i="1"/>
  <c r="O234" i="1"/>
  <c r="O235" i="1"/>
  <c r="O236" i="1"/>
  <c r="O239" i="1"/>
  <c r="O240" i="1"/>
  <c r="O242" i="1"/>
  <c r="O243" i="1"/>
  <c r="O244" i="1"/>
  <c r="O245" i="1"/>
  <c r="O246" i="1"/>
  <c r="O247" i="1"/>
  <c r="O248" i="1"/>
  <c r="O249" i="1"/>
  <c r="O250" i="1"/>
  <c r="O251" i="1"/>
  <c r="O254" i="1"/>
  <c r="O256" i="1"/>
  <c r="O257" i="1"/>
  <c r="O259" i="1"/>
  <c r="O260" i="1"/>
  <c r="O261" i="1"/>
  <c r="O262" i="1"/>
  <c r="O264" i="1"/>
  <c r="O265" i="1"/>
  <c r="O266" i="1"/>
  <c r="O267" i="1"/>
  <c r="O269" i="1"/>
  <c r="O270" i="1"/>
  <c r="O271" i="1"/>
  <c r="O274" i="1"/>
  <c r="O275" i="1"/>
  <c r="O277" i="1"/>
  <c r="O279" i="1"/>
  <c r="O280" i="1"/>
  <c r="O281" i="1"/>
  <c r="O282" i="1"/>
  <c r="O284" i="1"/>
  <c r="O287" i="1"/>
  <c r="O289" i="1"/>
  <c r="O291" i="1"/>
  <c r="O293" i="1"/>
  <c r="O296" i="1"/>
  <c r="O300" i="1"/>
  <c r="O303" i="1"/>
  <c r="O306" i="1"/>
  <c r="O307" i="1"/>
  <c r="O309" i="1"/>
  <c r="O313" i="1"/>
  <c r="O314" i="1"/>
  <c r="O315" i="1"/>
  <c r="O316" i="1"/>
  <c r="O324" i="1"/>
  <c r="O326" i="1"/>
  <c r="O330" i="1"/>
  <c r="O332" i="1"/>
  <c r="O333" i="1"/>
  <c r="O334" i="1"/>
  <c r="O335" i="1"/>
  <c r="O336" i="1"/>
  <c r="O337" i="1"/>
  <c r="O339" i="1"/>
  <c r="O340" i="1"/>
  <c r="O349" i="1"/>
  <c r="O353" i="1"/>
  <c r="O355" i="1"/>
  <c r="O356" i="1"/>
  <c r="O359" i="1"/>
  <c r="O361" i="1"/>
  <c r="O362" i="1"/>
  <c r="O363" i="1"/>
  <c r="O364" i="1"/>
  <c r="O365" i="1"/>
  <c r="O366" i="1"/>
  <c r="O367" i="1"/>
  <c r="O368" i="1"/>
  <c r="O370" i="1"/>
  <c r="O371" i="1"/>
  <c r="O372" i="1"/>
  <c r="O374" i="1"/>
  <c r="O375" i="1"/>
  <c r="O378" i="1"/>
  <c r="O382" i="1"/>
  <c r="O383" i="1"/>
  <c r="O385" i="1"/>
  <c r="O386" i="1"/>
  <c r="O387" i="1"/>
  <c r="O391" i="1"/>
  <c r="O392" i="1"/>
  <c r="O395" i="1"/>
  <c r="O396" i="1"/>
  <c r="O397" i="1"/>
  <c r="O398" i="1"/>
  <c r="O399" i="1"/>
  <c r="O400" i="1"/>
  <c r="O403" i="1"/>
  <c r="O406" i="1"/>
  <c r="O408" i="1"/>
  <c r="O409" i="1"/>
  <c r="O410" i="1"/>
  <c r="O413" i="1"/>
  <c r="O414" i="1"/>
  <c r="O421" i="1"/>
  <c r="O422" i="1"/>
  <c r="O424" i="1"/>
  <c r="O427" i="1"/>
  <c r="O428" i="1"/>
  <c r="O429" i="1"/>
  <c r="O433" i="1"/>
  <c r="O437" i="1"/>
  <c r="O438" i="1"/>
  <c r="O439" i="1"/>
  <c r="O440" i="1"/>
  <c r="O441" i="1"/>
  <c r="O442" i="1"/>
  <c r="O444" i="1"/>
  <c r="O446" i="1"/>
  <c r="O447" i="1"/>
  <c r="O451" i="1"/>
  <c r="O453" i="1"/>
  <c r="O457" i="1"/>
  <c r="O458" i="1"/>
  <c r="O460" i="1"/>
  <c r="O462" i="1"/>
  <c r="O463" i="1"/>
  <c r="O465" i="1"/>
  <c r="O466" i="1"/>
  <c r="O467" i="1"/>
  <c r="O468" i="1"/>
  <c r="O469" i="1"/>
  <c r="O471" i="1"/>
  <c r="O472" i="1"/>
  <c r="O473" i="1"/>
  <c r="O475" i="1"/>
  <c r="O476" i="1"/>
  <c r="O477" i="1"/>
  <c r="O480" i="1"/>
  <c r="O481" i="1"/>
  <c r="O482" i="1"/>
  <c r="O486" i="1"/>
  <c r="O489" i="1"/>
  <c r="O490" i="1"/>
  <c r="O491" i="1"/>
  <c r="O492" i="1"/>
  <c r="O493" i="1"/>
  <c r="O495" i="1"/>
  <c r="O496" i="1"/>
  <c r="O497" i="1"/>
  <c r="O504" i="1"/>
  <c r="O505" i="1"/>
  <c r="O508" i="1"/>
  <c r="O510" i="1"/>
  <c r="O512" i="1"/>
  <c r="O514" i="1"/>
  <c r="O519" i="1"/>
  <c r="O521" i="1"/>
  <c r="O522" i="1"/>
  <c r="O523" i="1"/>
  <c r="O525" i="1"/>
  <c r="O528" i="1"/>
  <c r="O534" i="1"/>
  <c r="O535" i="1"/>
  <c r="O537" i="1"/>
  <c r="O538" i="1"/>
  <c r="O539" i="1"/>
  <c r="O542" i="1"/>
  <c r="O546" i="1"/>
  <c r="O548" i="1"/>
  <c r="O549" i="1"/>
  <c r="O550" i="1"/>
  <c r="O551" i="1"/>
  <c r="O556" i="1"/>
  <c r="O557" i="1"/>
  <c r="O558" i="1"/>
  <c r="O559" i="1"/>
  <c r="O560" i="1"/>
  <c r="O561" i="1"/>
  <c r="O562" i="1"/>
  <c r="O563" i="1"/>
  <c r="O565" i="1"/>
  <c r="O567" i="1"/>
  <c r="O569" i="1"/>
  <c r="O570" i="1"/>
  <c r="O571" i="1"/>
  <c r="O572" i="1"/>
  <c r="O575" i="1"/>
  <c r="O576" i="1"/>
  <c r="O581" i="1"/>
  <c r="O582" i="1"/>
  <c r="O585" i="1"/>
  <c r="O586" i="1"/>
  <c r="O587" i="1"/>
  <c r="O588" i="1"/>
  <c r="O593" i="1"/>
  <c r="O595" i="1"/>
  <c r="O597" i="1"/>
  <c r="O599" i="1"/>
  <c r="O600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2" i="1"/>
  <c r="O623" i="1"/>
  <c r="O625" i="1"/>
  <c r="O626" i="1"/>
  <c r="O628" i="1"/>
  <c r="O629" i="1"/>
  <c r="O630" i="1"/>
  <c r="O633" i="1"/>
  <c r="O637" i="1"/>
  <c r="O643" i="1"/>
  <c r="O644" i="1"/>
  <c r="O645" i="1"/>
  <c r="O654" i="1"/>
  <c r="O655" i="1"/>
  <c r="O656" i="1"/>
  <c r="O657" i="1"/>
  <c r="O667" i="1"/>
  <c r="O669" i="1"/>
  <c r="O671" i="1"/>
  <c r="O672" i="1"/>
  <c r="O673" i="1"/>
  <c r="O677" i="1"/>
  <c r="O678" i="1"/>
  <c r="O681" i="1"/>
  <c r="O684" i="1"/>
  <c r="O685" i="1"/>
  <c r="O686" i="1"/>
  <c r="O688" i="1"/>
  <c r="O689" i="1"/>
  <c r="O690" i="1"/>
  <c r="O691" i="1"/>
  <c r="O692" i="1"/>
  <c r="O693" i="1"/>
  <c r="O697" i="1"/>
  <c r="O699" i="1"/>
  <c r="O700" i="1"/>
  <c r="O703" i="1"/>
  <c r="O705" i="1"/>
  <c r="O706" i="1"/>
  <c r="O708" i="1"/>
  <c r="O709" i="1"/>
  <c r="O710" i="1"/>
  <c r="O711" i="1"/>
  <c r="O712" i="1"/>
  <c r="O714" i="1"/>
  <c r="O715" i="1"/>
  <c r="O716" i="1"/>
  <c r="O718" i="1"/>
  <c r="O719" i="1"/>
  <c r="O720" i="1"/>
  <c r="O721" i="1"/>
  <c r="O724" i="1"/>
  <c r="O725" i="1"/>
  <c r="O726" i="1"/>
  <c r="O729" i="1"/>
  <c r="O731" i="1"/>
  <c r="O732" i="1"/>
  <c r="O735" i="1"/>
  <c r="O736" i="1"/>
  <c r="O737" i="1"/>
  <c r="O739" i="1"/>
  <c r="O743" i="1"/>
  <c r="O744" i="1"/>
  <c r="O746" i="1"/>
  <c r="O748" i="1"/>
  <c r="O749" i="1"/>
  <c r="O751" i="1"/>
  <c r="O753" i="1"/>
  <c r="O755" i="1"/>
  <c r="O756" i="1"/>
  <c r="O757" i="1"/>
  <c r="O758" i="1"/>
  <c r="O759" i="1"/>
  <c r="O760" i="1"/>
  <c r="O763" i="1"/>
  <c r="O764" i="1"/>
  <c r="O765" i="1"/>
  <c r="O766" i="1"/>
  <c r="O767" i="1"/>
  <c r="O770" i="1"/>
  <c r="O772" i="1"/>
  <c r="O774" i="1"/>
  <c r="O775" i="1"/>
  <c r="O776" i="1"/>
  <c r="O780" i="1"/>
  <c r="O782" i="1"/>
  <c r="O784" i="1"/>
  <c r="O785" i="1"/>
  <c r="O786" i="1"/>
  <c r="O787" i="1"/>
  <c r="O788" i="1"/>
  <c r="O795" i="1"/>
  <c r="O796" i="1"/>
  <c r="O799" i="1"/>
  <c r="O800" i="1"/>
  <c r="O803" i="1"/>
  <c r="O804" i="1"/>
  <c r="O805" i="1"/>
  <c r="O806" i="1"/>
  <c r="O808" i="1"/>
  <c r="O809" i="1"/>
  <c r="O812" i="1"/>
  <c r="O814" i="1"/>
  <c r="O815" i="1"/>
  <c r="O817" i="1"/>
  <c r="O818" i="1"/>
  <c r="O819" i="1"/>
  <c r="O820" i="1"/>
  <c r="O822" i="1"/>
  <c r="O823" i="1"/>
  <c r="O824" i="1"/>
  <c r="O825" i="1"/>
  <c r="O826" i="1"/>
  <c r="O827" i="1"/>
  <c r="O828" i="1"/>
  <c r="O829" i="1"/>
  <c r="O833" i="1"/>
  <c r="O834" i="1"/>
  <c r="O835" i="1"/>
  <c r="O836" i="1"/>
  <c r="O839" i="1"/>
  <c r="O840" i="1"/>
  <c r="O841" i="1"/>
  <c r="O842" i="1"/>
  <c r="O843" i="1"/>
  <c r="O844" i="1"/>
  <c r="O847" i="1"/>
  <c r="O848" i="1"/>
  <c r="O849" i="1"/>
  <c r="O850" i="1"/>
  <c r="O851" i="1"/>
  <c r="O853" i="1"/>
  <c r="O855" i="1"/>
  <c r="O856" i="1"/>
  <c r="O857" i="1"/>
  <c r="O858" i="1"/>
  <c r="O859" i="1"/>
  <c r="O862" i="1"/>
  <c r="O863" i="1"/>
  <c r="O864" i="1"/>
  <c r="O865" i="1"/>
  <c r="O866" i="1"/>
  <c r="O867" i="1"/>
  <c r="O869" i="1"/>
  <c r="O870" i="1"/>
  <c r="O873" i="1"/>
  <c r="O874" i="1"/>
  <c r="O875" i="1"/>
  <c r="O876" i="1"/>
  <c r="O881" i="1"/>
  <c r="O882" i="1"/>
  <c r="O884" i="1"/>
  <c r="O885" i="1"/>
  <c r="O887" i="1"/>
  <c r="O890" i="1"/>
  <c r="O891" i="1"/>
  <c r="O892" i="1"/>
  <c r="O893" i="1"/>
  <c r="O894" i="1"/>
  <c r="O895" i="1"/>
  <c r="O896" i="1"/>
  <c r="O898" i="1"/>
  <c r="O901" i="1"/>
  <c r="O903" i="1"/>
  <c r="O904" i="1"/>
  <c r="O907" i="1"/>
  <c r="O908" i="1"/>
  <c r="O910" i="1"/>
  <c r="O911" i="1"/>
  <c r="O913" i="1"/>
  <c r="O914" i="1"/>
  <c r="O917" i="1"/>
  <c r="O920" i="1"/>
  <c r="O922" i="1"/>
  <c r="O924" i="1"/>
  <c r="O925" i="1"/>
  <c r="O926" i="1"/>
  <c r="O927" i="1"/>
  <c r="O930" i="1"/>
  <c r="O931" i="1"/>
  <c r="O932" i="1"/>
  <c r="O934" i="1"/>
  <c r="O935" i="1"/>
  <c r="O936" i="1"/>
  <c r="O937" i="1"/>
  <c r="O940" i="1"/>
  <c r="O945" i="1"/>
  <c r="O951" i="1"/>
  <c r="O953" i="1"/>
  <c r="O956" i="1"/>
  <c r="O957" i="1"/>
  <c r="O959" i="1"/>
  <c r="O960" i="1"/>
  <c r="O963" i="1"/>
  <c r="O964" i="1"/>
  <c r="O966" i="1"/>
  <c r="O967" i="1"/>
  <c r="O968" i="1"/>
  <c r="O969" i="1"/>
  <c r="O970" i="1"/>
  <c r="O971" i="1"/>
  <c r="O974" i="1"/>
  <c r="O976" i="1"/>
  <c r="O977" i="1"/>
  <c r="O978" i="1"/>
  <c r="O980" i="1"/>
  <c r="O981" i="1"/>
  <c r="O983" i="1"/>
  <c r="O985" i="1"/>
  <c r="O986" i="1"/>
  <c r="O989" i="1"/>
  <c r="O991" i="1"/>
  <c r="O993" i="1"/>
  <c r="O994" i="1"/>
  <c r="O997" i="1"/>
  <c r="O10" i="1"/>
  <c r="O211" i="1"/>
  <c r="O273" i="1"/>
  <c r="O331" i="1"/>
  <c r="O357" i="1"/>
  <c r="O412" i="1"/>
  <c r="O415" i="1"/>
  <c r="O533" i="1"/>
  <c r="O634" i="1"/>
  <c r="O641" i="1"/>
  <c r="O790" i="1"/>
  <c r="O905" i="1"/>
  <c r="O919" i="1"/>
  <c r="O942" i="1"/>
  <c r="O2" i="1"/>
  <c r="O5" i="1"/>
  <c r="O6" i="1"/>
  <c r="O8" i="1"/>
  <c r="O11" i="1"/>
  <c r="O13" i="1"/>
  <c r="O14" i="1"/>
  <c r="O16" i="1"/>
  <c r="O17" i="1"/>
  <c r="O21" i="1"/>
  <c r="O23" i="1"/>
  <c r="O29" i="1"/>
  <c r="O34" i="1"/>
  <c r="O41" i="1"/>
  <c r="O47" i="1"/>
  <c r="O52" i="1"/>
  <c r="O53" i="1"/>
  <c r="O54" i="1"/>
  <c r="O56" i="1"/>
  <c r="O63" i="1"/>
  <c r="O65" i="1"/>
  <c r="O66" i="1"/>
  <c r="O68" i="1"/>
  <c r="O78" i="1"/>
  <c r="O79" i="1"/>
  <c r="O81" i="1"/>
  <c r="O85" i="1"/>
  <c r="O89" i="1"/>
  <c r="O92" i="1"/>
  <c r="O93" i="1"/>
  <c r="O100" i="1"/>
  <c r="O102" i="1"/>
  <c r="O105" i="1"/>
  <c r="O111" i="1"/>
  <c r="O112" i="1"/>
  <c r="O117" i="1"/>
  <c r="O118" i="1"/>
  <c r="O124" i="1"/>
  <c r="O125" i="1"/>
  <c r="O128" i="1"/>
  <c r="O129" i="1"/>
  <c r="O136" i="1"/>
  <c r="O137" i="1"/>
  <c r="O140" i="1"/>
  <c r="O141" i="1"/>
  <c r="O152" i="1"/>
  <c r="O153" i="1"/>
  <c r="O155" i="1"/>
  <c r="O156" i="1"/>
  <c r="O157" i="1"/>
  <c r="O159" i="1"/>
  <c r="O163" i="1"/>
  <c r="O170" i="1"/>
  <c r="O172" i="1"/>
  <c r="O173" i="1"/>
  <c r="O174" i="1"/>
  <c r="O177" i="1"/>
  <c r="O178" i="1"/>
  <c r="O180" i="1"/>
  <c r="O183" i="1"/>
  <c r="O185" i="1"/>
  <c r="O187" i="1"/>
  <c r="O188" i="1"/>
  <c r="O190" i="1"/>
  <c r="O192" i="1"/>
  <c r="O193" i="1"/>
  <c r="O194" i="1"/>
  <c r="O195" i="1"/>
  <c r="O198" i="1"/>
  <c r="O200" i="1"/>
  <c r="O201" i="1"/>
  <c r="O202" i="1"/>
  <c r="O206" i="1"/>
  <c r="O212" i="1"/>
  <c r="O213" i="1"/>
  <c r="O217" i="1"/>
  <c r="O219" i="1"/>
  <c r="O222" i="1"/>
  <c r="O223" i="1"/>
  <c r="O225" i="1"/>
  <c r="O237" i="1"/>
  <c r="O238" i="1"/>
  <c r="O241" i="1"/>
  <c r="O252" i="1"/>
  <c r="O253" i="1"/>
  <c r="O255" i="1"/>
  <c r="O258" i="1"/>
  <c r="O263" i="1"/>
  <c r="O268" i="1"/>
  <c r="O276" i="1"/>
  <c r="O278" i="1"/>
  <c r="O283" i="1"/>
  <c r="O285" i="1"/>
  <c r="O286" i="1"/>
  <c r="O290" i="1"/>
  <c r="O292" i="1"/>
  <c r="O294" i="1"/>
  <c r="O297" i="1"/>
  <c r="O298" i="1"/>
  <c r="O299" i="1"/>
  <c r="O301" i="1"/>
  <c r="O302" i="1"/>
  <c r="O304" i="1"/>
  <c r="O305" i="1"/>
  <c r="O308" i="1"/>
  <c r="O310" i="1"/>
  <c r="O312" i="1"/>
  <c r="O317" i="1"/>
  <c r="O318" i="1"/>
  <c r="O319" i="1"/>
  <c r="O320" i="1"/>
  <c r="O322" i="1"/>
  <c r="O323" i="1"/>
  <c r="O325" i="1"/>
  <c r="O327" i="1"/>
  <c r="O328" i="1"/>
  <c r="O329" i="1"/>
  <c r="O338" i="1"/>
  <c r="O342" i="1"/>
  <c r="O343" i="1"/>
  <c r="O344" i="1"/>
  <c r="O345" i="1"/>
  <c r="O346" i="1"/>
  <c r="O347" i="1"/>
  <c r="O348" i="1"/>
  <c r="O350" i="1"/>
  <c r="O351" i="1"/>
  <c r="O352" i="1"/>
  <c r="O354" i="1"/>
  <c r="O358" i="1"/>
  <c r="O360" i="1"/>
  <c r="O369" i="1"/>
  <c r="O373" i="1"/>
  <c r="O376" i="1"/>
  <c r="O377" i="1"/>
  <c r="O379" i="1"/>
  <c r="O380" i="1"/>
  <c r="O381" i="1"/>
  <c r="O384" i="1"/>
  <c r="O388" i="1"/>
  <c r="O389" i="1"/>
  <c r="O393" i="1"/>
  <c r="O394" i="1"/>
  <c r="O401" i="1"/>
  <c r="O402" i="1"/>
  <c r="O404" i="1"/>
  <c r="O405" i="1"/>
  <c r="O407" i="1"/>
  <c r="O411" i="1"/>
  <c r="O416" i="1"/>
  <c r="O417" i="1"/>
  <c r="O418" i="1"/>
  <c r="O419" i="1"/>
  <c r="O420" i="1"/>
  <c r="O423" i="1"/>
  <c r="O425" i="1"/>
  <c r="O426" i="1"/>
  <c r="O430" i="1"/>
  <c r="O432" i="1"/>
  <c r="O434" i="1"/>
  <c r="O435" i="1"/>
  <c r="O443" i="1"/>
  <c r="O448" i="1"/>
  <c r="O450" i="1"/>
  <c r="O452" i="1"/>
  <c r="O454" i="1"/>
  <c r="O455" i="1"/>
  <c r="O456" i="1"/>
  <c r="O459" i="1"/>
  <c r="O461" i="1"/>
  <c r="O464" i="1"/>
  <c r="O470" i="1"/>
  <c r="O474" i="1"/>
  <c r="O478" i="1"/>
  <c r="O479" i="1"/>
  <c r="O483" i="1"/>
  <c r="O484" i="1"/>
  <c r="O485" i="1"/>
  <c r="O487" i="1"/>
  <c r="O488" i="1"/>
  <c r="O498" i="1"/>
  <c r="O499" i="1"/>
  <c r="O500" i="1"/>
  <c r="O501" i="1"/>
  <c r="O502" i="1"/>
  <c r="O503" i="1"/>
  <c r="O506" i="1"/>
  <c r="O507" i="1"/>
  <c r="O509" i="1"/>
  <c r="O511" i="1"/>
  <c r="O513" i="1"/>
  <c r="O517" i="1"/>
  <c r="O518" i="1"/>
  <c r="O520" i="1"/>
  <c r="O524" i="1"/>
  <c r="O526" i="1"/>
  <c r="O527" i="1"/>
  <c r="O529" i="1"/>
  <c r="O530" i="1"/>
  <c r="O531" i="1"/>
  <c r="O532" i="1"/>
  <c r="O536" i="1"/>
  <c r="O540" i="1"/>
  <c r="O541" i="1"/>
  <c r="O543" i="1"/>
  <c r="O544" i="1"/>
  <c r="O545" i="1"/>
  <c r="O547" i="1"/>
  <c r="O553" i="1"/>
  <c r="O554" i="1"/>
  <c r="O555" i="1"/>
  <c r="O564" i="1"/>
  <c r="O566" i="1"/>
  <c r="O568" i="1"/>
  <c r="O573" i="1"/>
  <c r="O577" i="1"/>
  <c r="O578" i="1"/>
  <c r="O580" i="1"/>
  <c r="O583" i="1"/>
  <c r="O584" i="1"/>
  <c r="O589" i="1"/>
  <c r="O590" i="1"/>
  <c r="O591" i="1"/>
  <c r="O592" i="1"/>
  <c r="O594" i="1"/>
  <c r="O596" i="1"/>
  <c r="O598" i="1"/>
  <c r="O601" i="1"/>
  <c r="O602" i="1"/>
  <c r="O620" i="1"/>
  <c r="O621" i="1"/>
  <c r="O624" i="1"/>
  <c r="O627" i="1"/>
  <c r="O631" i="1"/>
  <c r="O635" i="1"/>
  <c r="O638" i="1"/>
  <c r="O639" i="1"/>
  <c r="O640" i="1"/>
  <c r="O642" i="1"/>
  <c r="O646" i="1"/>
  <c r="O647" i="1"/>
  <c r="O648" i="1"/>
  <c r="O649" i="1"/>
  <c r="O651" i="1"/>
  <c r="O652" i="1"/>
  <c r="O653" i="1"/>
  <c r="O658" i="1"/>
  <c r="O659" i="1"/>
  <c r="O661" i="1"/>
  <c r="O662" i="1"/>
  <c r="O663" i="1"/>
  <c r="O664" i="1"/>
  <c r="O665" i="1"/>
  <c r="O666" i="1"/>
  <c r="O670" i="1"/>
  <c r="O674" i="1"/>
  <c r="O675" i="1"/>
  <c r="O679" i="1"/>
  <c r="O682" i="1"/>
  <c r="O683" i="1"/>
  <c r="O687" i="1"/>
  <c r="O694" i="1"/>
  <c r="O695" i="1"/>
  <c r="O696" i="1"/>
  <c r="O698" i="1"/>
  <c r="O701" i="1"/>
  <c r="O702" i="1"/>
  <c r="O704" i="1"/>
  <c r="O707" i="1"/>
  <c r="O713" i="1"/>
  <c r="O717" i="1"/>
  <c r="O727" i="1"/>
  <c r="O730" i="1"/>
  <c r="O734" i="1"/>
  <c r="O740" i="1"/>
  <c r="O741" i="1"/>
  <c r="O742" i="1"/>
  <c r="O745" i="1"/>
  <c r="O747" i="1"/>
  <c r="O752" i="1"/>
  <c r="O761" i="1"/>
  <c r="O762" i="1"/>
  <c r="O768" i="1"/>
  <c r="O769" i="1"/>
  <c r="O771" i="1"/>
  <c r="O777" i="1"/>
  <c r="O778" i="1"/>
  <c r="O779" i="1"/>
  <c r="O781" i="1"/>
  <c r="O789" i="1"/>
  <c r="O791" i="1"/>
  <c r="O793" i="1"/>
  <c r="O794" i="1"/>
  <c r="O797" i="1"/>
  <c r="O798" i="1"/>
  <c r="O801" i="1"/>
  <c r="O802" i="1"/>
  <c r="O807" i="1"/>
  <c r="O810" i="1"/>
  <c r="O811" i="1"/>
  <c r="O813" i="1"/>
  <c r="O816" i="1"/>
  <c r="O821" i="1"/>
  <c r="O830" i="1"/>
  <c r="O831" i="1"/>
  <c r="O832" i="1"/>
  <c r="O837" i="1"/>
  <c r="O838" i="1"/>
  <c r="O845" i="1"/>
  <c r="O852" i="1"/>
  <c r="O854" i="1"/>
  <c r="O860" i="1"/>
  <c r="O861" i="1"/>
  <c r="O871" i="1"/>
  <c r="O872" i="1"/>
  <c r="O877" i="1"/>
  <c r="O878" i="1"/>
  <c r="O879" i="1"/>
  <c r="O880" i="1"/>
  <c r="O883" i="1"/>
  <c r="O886" i="1"/>
  <c r="O888" i="1"/>
  <c r="O889" i="1"/>
  <c r="O897" i="1"/>
  <c r="O899" i="1"/>
  <c r="O900" i="1"/>
  <c r="O902" i="1"/>
  <c r="O906" i="1"/>
  <c r="O909" i="1"/>
  <c r="O915" i="1"/>
  <c r="O916" i="1"/>
  <c r="O918" i="1"/>
  <c r="O921" i="1"/>
  <c r="O923" i="1"/>
  <c r="O928" i="1"/>
  <c r="O929" i="1"/>
  <c r="O933" i="1"/>
  <c r="O938" i="1"/>
  <c r="O941" i="1"/>
  <c r="O943" i="1"/>
  <c r="O944" i="1"/>
  <c r="O946" i="1"/>
  <c r="O947" i="1"/>
  <c r="O948" i="1"/>
  <c r="O949" i="1"/>
  <c r="O952" i="1"/>
  <c r="O955" i="1"/>
  <c r="O958" i="1"/>
  <c r="O961" i="1"/>
  <c r="O962" i="1"/>
  <c r="O965" i="1"/>
  <c r="O972" i="1"/>
  <c r="O973" i="1"/>
  <c r="O975" i="1"/>
  <c r="O979" i="1"/>
  <c r="O982" i="1"/>
  <c r="O984" i="1"/>
  <c r="O987" i="1"/>
  <c r="O988" i="1"/>
  <c r="O990" i="1"/>
  <c r="O992" i="1"/>
  <c r="O996" i="1"/>
  <c r="O998" i="1"/>
  <c r="O1000" i="1"/>
  <c r="O20" i="1"/>
  <c r="O28" i="1"/>
  <c r="O71" i="1"/>
  <c r="O95" i="1"/>
  <c r="O130" i="1"/>
  <c r="O131" i="1"/>
  <c r="O138" i="1"/>
  <c r="O148" i="1"/>
  <c r="O158" i="1"/>
  <c r="O191" i="1"/>
  <c r="O204" i="1"/>
  <c r="O208" i="1"/>
  <c r="O233" i="1"/>
  <c r="O272" i="1"/>
  <c r="O288" i="1"/>
  <c r="O295" i="1"/>
  <c r="O311" i="1"/>
  <c r="O321" i="1"/>
  <c r="O341" i="1"/>
  <c r="O390" i="1"/>
  <c r="O431" i="1"/>
  <c r="O436" i="1"/>
  <c r="O445" i="1"/>
  <c r="O449" i="1"/>
  <c r="O494" i="1"/>
  <c r="O515" i="1"/>
  <c r="O516" i="1"/>
  <c r="O552" i="1"/>
  <c r="O574" i="1"/>
  <c r="O579" i="1"/>
  <c r="O613" i="1"/>
  <c r="O632" i="1"/>
  <c r="O636" i="1"/>
  <c r="O650" i="1"/>
  <c r="O660" i="1"/>
  <c r="O668" i="1"/>
  <c r="O676" i="1"/>
  <c r="O680" i="1"/>
  <c r="O722" i="1"/>
  <c r="O723" i="1"/>
  <c r="O728" i="1"/>
  <c r="O733" i="1"/>
  <c r="O738" i="1"/>
  <c r="O750" i="1"/>
  <c r="O754" i="1"/>
  <c r="O773" i="1"/>
  <c r="O783" i="1"/>
  <c r="O792" i="1"/>
  <c r="O846" i="1"/>
  <c r="O868" i="1"/>
  <c r="O912" i="1"/>
  <c r="O939" i="1"/>
  <c r="O950" i="1"/>
  <c r="O954" i="1"/>
  <c r="O995" i="1"/>
  <c r="O999" i="1"/>
  <c r="O1001" i="1"/>
  <c r="O3" i="1"/>
  <c r="M3" i="1"/>
  <c r="M4" i="1"/>
  <c r="M7" i="1"/>
  <c r="M9" i="1"/>
  <c r="M12" i="1"/>
  <c r="M15" i="1"/>
  <c r="M18" i="1"/>
  <c r="M19" i="1"/>
  <c r="M22" i="1"/>
  <c r="M24" i="1"/>
  <c r="M25" i="1"/>
  <c r="M26" i="1"/>
  <c r="M27" i="1"/>
  <c r="M30" i="1"/>
  <c r="M31" i="1"/>
  <c r="M32" i="1"/>
  <c r="M33" i="1"/>
  <c r="M35" i="1"/>
  <c r="M36" i="1"/>
  <c r="M37" i="1"/>
  <c r="M38" i="1"/>
  <c r="M39" i="1"/>
  <c r="M40" i="1"/>
  <c r="M42" i="1"/>
  <c r="M43" i="1"/>
  <c r="M44" i="1"/>
  <c r="M45" i="1"/>
  <c r="M46" i="1"/>
  <c r="M48" i="1"/>
  <c r="M49" i="1"/>
  <c r="M50" i="1"/>
  <c r="M51" i="1"/>
  <c r="M55" i="1"/>
  <c r="M57" i="1"/>
  <c r="M58" i="1"/>
  <c r="M59" i="1"/>
  <c r="M60" i="1"/>
  <c r="M61" i="1"/>
  <c r="M62" i="1"/>
  <c r="M64" i="1"/>
  <c r="M67" i="1"/>
  <c r="M69" i="1"/>
  <c r="M70" i="1"/>
  <c r="M72" i="1"/>
  <c r="M73" i="1"/>
  <c r="M74" i="1"/>
  <c r="M75" i="1"/>
  <c r="M76" i="1"/>
  <c r="M77" i="1"/>
  <c r="M80" i="1"/>
  <c r="M82" i="1"/>
  <c r="M83" i="1"/>
  <c r="M84" i="1"/>
  <c r="M86" i="1"/>
  <c r="M87" i="1"/>
  <c r="M88" i="1"/>
  <c r="M90" i="1"/>
  <c r="M91" i="1"/>
  <c r="M94" i="1"/>
  <c r="M96" i="1"/>
  <c r="M97" i="1"/>
  <c r="M98" i="1"/>
  <c r="M99" i="1"/>
  <c r="M101" i="1"/>
  <c r="M103" i="1"/>
  <c r="M104" i="1"/>
  <c r="M106" i="1"/>
  <c r="M107" i="1"/>
  <c r="M108" i="1"/>
  <c r="M109" i="1"/>
  <c r="M110" i="1"/>
  <c r="M113" i="1"/>
  <c r="M114" i="1"/>
  <c r="M115" i="1"/>
  <c r="M116" i="1"/>
  <c r="M119" i="1"/>
  <c r="M120" i="1"/>
  <c r="M121" i="1"/>
  <c r="M122" i="1"/>
  <c r="M123" i="1"/>
  <c r="M126" i="1"/>
  <c r="M127" i="1"/>
  <c r="M132" i="1"/>
  <c r="M133" i="1"/>
  <c r="M134" i="1"/>
  <c r="M135" i="1"/>
  <c r="M139" i="1"/>
  <c r="M142" i="1"/>
  <c r="M143" i="1"/>
  <c r="M144" i="1"/>
  <c r="M145" i="1"/>
  <c r="M146" i="1"/>
  <c r="M147" i="1"/>
  <c r="M149" i="1"/>
  <c r="M150" i="1"/>
  <c r="M151" i="1"/>
  <c r="M154" i="1"/>
  <c r="M160" i="1"/>
  <c r="M161" i="1"/>
  <c r="M162" i="1"/>
  <c r="M164" i="1"/>
  <c r="M165" i="1"/>
  <c r="M166" i="1"/>
  <c r="M167" i="1"/>
  <c r="M168" i="1"/>
  <c r="M169" i="1"/>
  <c r="M171" i="1"/>
  <c r="M175" i="1"/>
  <c r="M176" i="1"/>
  <c r="M179" i="1"/>
  <c r="M181" i="1"/>
  <c r="M182" i="1"/>
  <c r="M184" i="1"/>
  <c r="M186" i="1"/>
  <c r="M189" i="1"/>
  <c r="M196" i="1"/>
  <c r="M197" i="1"/>
  <c r="M199" i="1"/>
  <c r="M203" i="1"/>
  <c r="M205" i="1"/>
  <c r="M207" i="1"/>
  <c r="M209" i="1"/>
  <c r="M210" i="1"/>
  <c r="M214" i="1"/>
  <c r="M215" i="1"/>
  <c r="M216" i="1"/>
  <c r="M218" i="1"/>
  <c r="M220" i="1"/>
  <c r="M221" i="1"/>
  <c r="M224" i="1"/>
  <c r="M226" i="1"/>
  <c r="M227" i="1"/>
  <c r="M228" i="1"/>
  <c r="M229" i="1"/>
  <c r="M230" i="1"/>
  <c r="M231" i="1"/>
  <c r="M232" i="1"/>
  <c r="M234" i="1"/>
  <c r="M235" i="1"/>
  <c r="M236" i="1"/>
  <c r="M239" i="1"/>
  <c r="M240" i="1"/>
  <c r="M242" i="1"/>
  <c r="M243" i="1"/>
  <c r="M244" i="1"/>
  <c r="M245" i="1"/>
  <c r="M246" i="1"/>
  <c r="M247" i="1"/>
  <c r="M248" i="1"/>
  <c r="M249" i="1"/>
  <c r="M250" i="1"/>
  <c r="M251" i="1"/>
  <c r="M254" i="1"/>
  <c r="M256" i="1"/>
  <c r="M257" i="1"/>
  <c r="M259" i="1"/>
  <c r="M260" i="1"/>
  <c r="M261" i="1"/>
  <c r="M262" i="1"/>
  <c r="M264" i="1"/>
  <c r="M265" i="1"/>
  <c r="M266" i="1"/>
  <c r="M267" i="1"/>
  <c r="M269" i="1"/>
  <c r="M270" i="1"/>
  <c r="M271" i="1"/>
  <c r="M274" i="1"/>
  <c r="M275" i="1"/>
  <c r="M277" i="1"/>
  <c r="M279" i="1"/>
  <c r="M280" i="1"/>
  <c r="M281" i="1"/>
  <c r="M282" i="1"/>
  <c r="M284" i="1"/>
  <c r="M287" i="1"/>
  <c r="M289" i="1"/>
  <c r="M291" i="1"/>
  <c r="M293" i="1"/>
  <c r="M296" i="1"/>
  <c r="M300" i="1"/>
  <c r="M303" i="1"/>
  <c r="M306" i="1"/>
  <c r="M307" i="1"/>
  <c r="M309" i="1"/>
  <c r="M313" i="1"/>
  <c r="M314" i="1"/>
  <c r="M315" i="1"/>
  <c r="M316" i="1"/>
  <c r="M324" i="1"/>
  <c r="M326" i="1"/>
  <c r="M330" i="1"/>
  <c r="M332" i="1"/>
  <c r="M333" i="1"/>
  <c r="M334" i="1"/>
  <c r="M335" i="1"/>
  <c r="M336" i="1"/>
  <c r="M337" i="1"/>
  <c r="M339" i="1"/>
  <c r="M340" i="1"/>
  <c r="M349" i="1"/>
  <c r="M353" i="1"/>
  <c r="M355" i="1"/>
  <c r="M356" i="1"/>
  <c r="M359" i="1"/>
  <c r="M361" i="1"/>
  <c r="M362" i="1"/>
  <c r="M363" i="1"/>
  <c r="M364" i="1"/>
  <c r="M365" i="1"/>
  <c r="M366" i="1"/>
  <c r="M367" i="1"/>
  <c r="M368" i="1"/>
  <c r="M370" i="1"/>
  <c r="M371" i="1"/>
  <c r="M372" i="1"/>
  <c r="M374" i="1"/>
  <c r="M375" i="1"/>
  <c r="M378" i="1"/>
  <c r="M382" i="1"/>
  <c r="M383" i="1"/>
  <c r="M385" i="1"/>
  <c r="M386" i="1"/>
  <c r="M387" i="1"/>
  <c r="M391" i="1"/>
  <c r="M392" i="1"/>
  <c r="M395" i="1"/>
  <c r="M396" i="1"/>
  <c r="M397" i="1"/>
  <c r="M398" i="1"/>
  <c r="M399" i="1"/>
  <c r="M400" i="1"/>
  <c r="M403" i="1"/>
  <c r="M406" i="1"/>
  <c r="M408" i="1"/>
  <c r="M409" i="1"/>
  <c r="M410" i="1"/>
  <c r="M413" i="1"/>
  <c r="M414" i="1"/>
  <c r="M421" i="1"/>
  <c r="M422" i="1"/>
  <c r="M424" i="1"/>
  <c r="M427" i="1"/>
  <c r="M428" i="1"/>
  <c r="M429" i="1"/>
  <c r="M433" i="1"/>
  <c r="M437" i="1"/>
  <c r="M438" i="1"/>
  <c r="M439" i="1"/>
  <c r="M440" i="1"/>
  <c r="M441" i="1"/>
  <c r="M442" i="1"/>
  <c r="M444" i="1"/>
  <c r="M446" i="1"/>
  <c r="M447" i="1"/>
  <c r="M451" i="1"/>
  <c r="M453" i="1"/>
  <c r="M457" i="1"/>
  <c r="M458" i="1"/>
  <c r="M460" i="1"/>
  <c r="M462" i="1"/>
  <c r="M463" i="1"/>
  <c r="M465" i="1"/>
  <c r="M466" i="1"/>
  <c r="M467" i="1"/>
  <c r="M468" i="1"/>
  <c r="M469" i="1"/>
  <c r="M471" i="1"/>
  <c r="M472" i="1"/>
  <c r="M473" i="1"/>
  <c r="M475" i="1"/>
  <c r="M476" i="1"/>
  <c r="M477" i="1"/>
  <c r="M480" i="1"/>
  <c r="M481" i="1"/>
  <c r="M482" i="1"/>
  <c r="M486" i="1"/>
  <c r="M489" i="1"/>
  <c r="M490" i="1"/>
  <c r="M491" i="1"/>
  <c r="M492" i="1"/>
  <c r="M493" i="1"/>
  <c r="M495" i="1"/>
  <c r="M496" i="1"/>
  <c r="M497" i="1"/>
  <c r="M504" i="1"/>
  <c r="M505" i="1"/>
  <c r="M508" i="1"/>
  <c r="M510" i="1"/>
  <c r="M512" i="1"/>
  <c r="M514" i="1"/>
  <c r="M519" i="1"/>
  <c r="M521" i="1"/>
  <c r="M522" i="1"/>
  <c r="M523" i="1"/>
  <c r="M525" i="1"/>
  <c r="M528" i="1"/>
  <c r="M534" i="1"/>
  <c r="M535" i="1"/>
  <c r="M537" i="1"/>
  <c r="M538" i="1"/>
  <c r="M539" i="1"/>
  <c r="M542" i="1"/>
  <c r="M546" i="1"/>
  <c r="M548" i="1"/>
  <c r="M549" i="1"/>
  <c r="M550" i="1"/>
  <c r="M551" i="1"/>
  <c r="M556" i="1"/>
  <c r="M557" i="1"/>
  <c r="M558" i="1"/>
  <c r="M559" i="1"/>
  <c r="M560" i="1"/>
  <c r="M561" i="1"/>
  <c r="M562" i="1"/>
  <c r="M563" i="1"/>
  <c r="M565" i="1"/>
  <c r="M567" i="1"/>
  <c r="M569" i="1"/>
  <c r="M570" i="1"/>
  <c r="M571" i="1"/>
  <c r="M572" i="1"/>
  <c r="M575" i="1"/>
  <c r="M576" i="1"/>
  <c r="M581" i="1"/>
  <c r="M582" i="1"/>
  <c r="M585" i="1"/>
  <c r="M586" i="1"/>
  <c r="M587" i="1"/>
  <c r="M588" i="1"/>
  <c r="M593" i="1"/>
  <c r="M595" i="1"/>
  <c r="M597" i="1"/>
  <c r="M599" i="1"/>
  <c r="M600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8" i="1"/>
  <c r="M619" i="1"/>
  <c r="M622" i="1"/>
  <c r="M623" i="1"/>
  <c r="M625" i="1"/>
  <c r="M626" i="1"/>
  <c r="M628" i="1"/>
  <c r="M629" i="1"/>
  <c r="M630" i="1"/>
  <c r="M633" i="1"/>
  <c r="M637" i="1"/>
  <c r="M643" i="1"/>
  <c r="M644" i="1"/>
  <c r="M645" i="1"/>
  <c r="M654" i="1"/>
  <c r="M655" i="1"/>
  <c r="M656" i="1"/>
  <c r="M657" i="1"/>
  <c r="M667" i="1"/>
  <c r="M669" i="1"/>
  <c r="M671" i="1"/>
  <c r="M672" i="1"/>
  <c r="M673" i="1"/>
  <c r="M677" i="1"/>
  <c r="M678" i="1"/>
  <c r="M681" i="1"/>
  <c r="M684" i="1"/>
  <c r="M685" i="1"/>
  <c r="M686" i="1"/>
  <c r="M688" i="1"/>
  <c r="M689" i="1"/>
  <c r="M690" i="1"/>
  <c r="M691" i="1"/>
  <c r="M692" i="1"/>
  <c r="M693" i="1"/>
  <c r="M697" i="1"/>
  <c r="M699" i="1"/>
  <c r="M700" i="1"/>
  <c r="M703" i="1"/>
  <c r="M705" i="1"/>
  <c r="M706" i="1"/>
  <c r="M708" i="1"/>
  <c r="M709" i="1"/>
  <c r="M710" i="1"/>
  <c r="M711" i="1"/>
  <c r="M712" i="1"/>
  <c r="M714" i="1"/>
  <c r="M715" i="1"/>
  <c r="M716" i="1"/>
  <c r="M718" i="1"/>
  <c r="M719" i="1"/>
  <c r="M720" i="1"/>
  <c r="M721" i="1"/>
  <c r="M724" i="1"/>
  <c r="M725" i="1"/>
  <c r="M726" i="1"/>
  <c r="M729" i="1"/>
  <c r="M731" i="1"/>
  <c r="M732" i="1"/>
  <c r="M735" i="1"/>
  <c r="M736" i="1"/>
  <c r="M737" i="1"/>
  <c r="M739" i="1"/>
  <c r="M743" i="1"/>
  <c r="M744" i="1"/>
  <c r="M746" i="1"/>
  <c r="M748" i="1"/>
  <c r="M749" i="1"/>
  <c r="M751" i="1"/>
  <c r="M753" i="1"/>
  <c r="M755" i="1"/>
  <c r="M756" i="1"/>
  <c r="M757" i="1"/>
  <c r="M758" i="1"/>
  <c r="M759" i="1"/>
  <c r="M760" i="1"/>
  <c r="M763" i="1"/>
  <c r="M764" i="1"/>
  <c r="M765" i="1"/>
  <c r="M766" i="1"/>
  <c r="M767" i="1"/>
  <c r="M770" i="1"/>
  <c r="M772" i="1"/>
  <c r="M774" i="1"/>
  <c r="M775" i="1"/>
  <c r="M776" i="1"/>
  <c r="M780" i="1"/>
  <c r="M782" i="1"/>
  <c r="M784" i="1"/>
  <c r="M785" i="1"/>
  <c r="M786" i="1"/>
  <c r="M787" i="1"/>
  <c r="M788" i="1"/>
  <c r="M795" i="1"/>
  <c r="M796" i="1"/>
  <c r="M799" i="1"/>
  <c r="M800" i="1"/>
  <c r="M803" i="1"/>
  <c r="M804" i="1"/>
  <c r="M805" i="1"/>
  <c r="M806" i="1"/>
  <c r="M808" i="1"/>
  <c r="M809" i="1"/>
  <c r="M812" i="1"/>
  <c r="M814" i="1"/>
  <c r="M815" i="1"/>
  <c r="M817" i="1"/>
  <c r="M818" i="1"/>
  <c r="M819" i="1"/>
  <c r="M820" i="1"/>
  <c r="M822" i="1"/>
  <c r="M823" i="1"/>
  <c r="M824" i="1"/>
  <c r="M825" i="1"/>
  <c r="M826" i="1"/>
  <c r="M827" i="1"/>
  <c r="M828" i="1"/>
  <c r="M829" i="1"/>
  <c r="M833" i="1"/>
  <c r="M834" i="1"/>
  <c r="M835" i="1"/>
  <c r="M836" i="1"/>
  <c r="M839" i="1"/>
  <c r="M840" i="1"/>
  <c r="M841" i="1"/>
  <c r="M842" i="1"/>
  <c r="M843" i="1"/>
  <c r="M844" i="1"/>
  <c r="M847" i="1"/>
  <c r="M848" i="1"/>
  <c r="M849" i="1"/>
  <c r="M850" i="1"/>
  <c r="M851" i="1"/>
  <c r="M853" i="1"/>
  <c r="M855" i="1"/>
  <c r="M856" i="1"/>
  <c r="M857" i="1"/>
  <c r="M858" i="1"/>
  <c r="M859" i="1"/>
  <c r="M862" i="1"/>
  <c r="M863" i="1"/>
  <c r="M864" i="1"/>
  <c r="M865" i="1"/>
  <c r="M866" i="1"/>
  <c r="M867" i="1"/>
  <c r="M869" i="1"/>
  <c r="M870" i="1"/>
  <c r="M873" i="1"/>
  <c r="M874" i="1"/>
  <c r="M875" i="1"/>
  <c r="M876" i="1"/>
  <c r="M881" i="1"/>
  <c r="M882" i="1"/>
  <c r="M884" i="1"/>
  <c r="M885" i="1"/>
  <c r="M887" i="1"/>
  <c r="M890" i="1"/>
  <c r="M891" i="1"/>
  <c r="M892" i="1"/>
  <c r="M893" i="1"/>
  <c r="M894" i="1"/>
  <c r="M895" i="1"/>
  <c r="M896" i="1"/>
  <c r="M898" i="1"/>
  <c r="M901" i="1"/>
  <c r="M903" i="1"/>
  <c r="M904" i="1"/>
  <c r="M907" i="1"/>
  <c r="M908" i="1"/>
  <c r="M910" i="1"/>
  <c r="M911" i="1"/>
  <c r="M913" i="1"/>
  <c r="M914" i="1"/>
  <c r="M917" i="1"/>
  <c r="M920" i="1"/>
  <c r="M922" i="1"/>
  <c r="M924" i="1"/>
  <c r="M925" i="1"/>
  <c r="M926" i="1"/>
  <c r="M927" i="1"/>
  <c r="M930" i="1"/>
  <c r="M931" i="1"/>
  <c r="M932" i="1"/>
  <c r="M934" i="1"/>
  <c r="M935" i="1"/>
  <c r="M936" i="1"/>
  <c r="M937" i="1"/>
  <c r="M940" i="1"/>
  <c r="M945" i="1"/>
  <c r="M951" i="1"/>
  <c r="M953" i="1"/>
  <c r="M956" i="1"/>
  <c r="M957" i="1"/>
  <c r="M959" i="1"/>
  <c r="M960" i="1"/>
  <c r="M963" i="1"/>
  <c r="M964" i="1"/>
  <c r="M966" i="1"/>
  <c r="M967" i="1"/>
  <c r="M968" i="1"/>
  <c r="M969" i="1"/>
  <c r="M970" i="1"/>
  <c r="M971" i="1"/>
  <c r="M974" i="1"/>
  <c r="M976" i="1"/>
  <c r="M977" i="1"/>
  <c r="M978" i="1"/>
  <c r="M980" i="1"/>
  <c r="M981" i="1"/>
  <c r="M983" i="1"/>
  <c r="M985" i="1"/>
  <c r="M986" i="1"/>
  <c r="M989" i="1"/>
  <c r="M991" i="1"/>
  <c r="M993" i="1"/>
  <c r="M994" i="1"/>
  <c r="M997" i="1"/>
  <c r="M10" i="1"/>
  <c r="M211" i="1"/>
  <c r="M273" i="1"/>
  <c r="M331" i="1"/>
  <c r="M357" i="1"/>
  <c r="M412" i="1"/>
  <c r="M415" i="1"/>
  <c r="M533" i="1"/>
  <c r="M634" i="1"/>
  <c r="M641" i="1"/>
  <c r="M790" i="1"/>
  <c r="M905" i="1"/>
  <c r="M919" i="1"/>
  <c r="M942" i="1"/>
  <c r="M2" i="1"/>
  <c r="M5" i="1"/>
  <c r="M6" i="1"/>
  <c r="M8" i="1"/>
  <c r="M11" i="1"/>
  <c r="M13" i="1"/>
  <c r="M14" i="1"/>
  <c r="M16" i="1"/>
  <c r="M17" i="1"/>
  <c r="M21" i="1"/>
  <c r="M23" i="1"/>
  <c r="M29" i="1"/>
  <c r="M34" i="1"/>
  <c r="M41" i="1"/>
  <c r="M47" i="1"/>
  <c r="M52" i="1"/>
  <c r="M53" i="1"/>
  <c r="M54" i="1"/>
  <c r="M56" i="1"/>
  <c r="M63" i="1"/>
  <c r="M65" i="1"/>
  <c r="M66" i="1"/>
  <c r="M68" i="1"/>
  <c r="M78" i="1"/>
  <c r="M79" i="1"/>
  <c r="M81" i="1"/>
  <c r="M85" i="1"/>
  <c r="M89" i="1"/>
  <c r="M92" i="1"/>
  <c r="M93" i="1"/>
  <c r="M100" i="1"/>
  <c r="M102" i="1"/>
  <c r="M105" i="1"/>
  <c r="M111" i="1"/>
  <c r="M112" i="1"/>
  <c r="M117" i="1"/>
  <c r="M118" i="1"/>
  <c r="M124" i="1"/>
  <c r="M125" i="1"/>
  <c r="M128" i="1"/>
  <c r="M129" i="1"/>
  <c r="M136" i="1"/>
  <c r="M137" i="1"/>
  <c r="M140" i="1"/>
  <c r="M141" i="1"/>
  <c r="M152" i="1"/>
  <c r="M153" i="1"/>
  <c r="M155" i="1"/>
  <c r="M156" i="1"/>
  <c r="M157" i="1"/>
  <c r="M159" i="1"/>
  <c r="M163" i="1"/>
  <c r="M170" i="1"/>
  <c r="M172" i="1"/>
  <c r="M173" i="1"/>
  <c r="M174" i="1"/>
  <c r="M177" i="1"/>
  <c r="M178" i="1"/>
  <c r="M180" i="1"/>
  <c r="M183" i="1"/>
  <c r="M185" i="1"/>
  <c r="M187" i="1"/>
  <c r="M188" i="1"/>
  <c r="M190" i="1"/>
  <c r="M192" i="1"/>
  <c r="M193" i="1"/>
  <c r="M194" i="1"/>
  <c r="M195" i="1"/>
  <c r="M198" i="1"/>
  <c r="M200" i="1"/>
  <c r="M201" i="1"/>
  <c r="M202" i="1"/>
  <c r="M206" i="1"/>
  <c r="M212" i="1"/>
  <c r="M213" i="1"/>
  <c r="M217" i="1"/>
  <c r="M219" i="1"/>
  <c r="M222" i="1"/>
  <c r="M223" i="1"/>
  <c r="M225" i="1"/>
  <c r="M237" i="1"/>
  <c r="M238" i="1"/>
  <c r="M241" i="1"/>
  <c r="M252" i="1"/>
  <c r="M253" i="1"/>
  <c r="M255" i="1"/>
  <c r="M258" i="1"/>
  <c r="M263" i="1"/>
  <c r="M268" i="1"/>
  <c r="M276" i="1"/>
  <c r="M278" i="1"/>
  <c r="M283" i="1"/>
  <c r="M285" i="1"/>
  <c r="M286" i="1"/>
  <c r="M290" i="1"/>
  <c r="M292" i="1"/>
  <c r="M294" i="1"/>
  <c r="M297" i="1"/>
  <c r="M298" i="1"/>
  <c r="M299" i="1"/>
  <c r="M301" i="1"/>
  <c r="M302" i="1"/>
  <c r="M304" i="1"/>
  <c r="M305" i="1"/>
  <c r="M308" i="1"/>
  <c r="M310" i="1"/>
  <c r="M312" i="1"/>
  <c r="M317" i="1"/>
  <c r="M318" i="1"/>
  <c r="M319" i="1"/>
  <c r="M320" i="1"/>
  <c r="M322" i="1"/>
  <c r="M323" i="1"/>
  <c r="M325" i="1"/>
  <c r="M327" i="1"/>
  <c r="M328" i="1"/>
  <c r="M329" i="1"/>
  <c r="M338" i="1"/>
  <c r="M342" i="1"/>
  <c r="M343" i="1"/>
  <c r="M344" i="1"/>
  <c r="M345" i="1"/>
  <c r="M346" i="1"/>
  <c r="M347" i="1"/>
  <c r="M348" i="1"/>
  <c r="M350" i="1"/>
  <c r="M351" i="1"/>
  <c r="M352" i="1"/>
  <c r="M354" i="1"/>
  <c r="M358" i="1"/>
  <c r="M360" i="1"/>
  <c r="M369" i="1"/>
  <c r="M373" i="1"/>
  <c r="M376" i="1"/>
  <c r="M377" i="1"/>
  <c r="M379" i="1"/>
  <c r="M380" i="1"/>
  <c r="M381" i="1"/>
  <c r="M384" i="1"/>
  <c r="M388" i="1"/>
  <c r="M389" i="1"/>
  <c r="M393" i="1"/>
  <c r="M394" i="1"/>
  <c r="M401" i="1"/>
  <c r="M402" i="1"/>
  <c r="M404" i="1"/>
  <c r="M405" i="1"/>
  <c r="M407" i="1"/>
  <c r="M411" i="1"/>
  <c r="M416" i="1"/>
  <c r="M417" i="1"/>
  <c r="M418" i="1"/>
  <c r="M419" i="1"/>
  <c r="M420" i="1"/>
  <c r="M423" i="1"/>
  <c r="M425" i="1"/>
  <c r="M426" i="1"/>
  <c r="M430" i="1"/>
  <c r="M432" i="1"/>
  <c r="M434" i="1"/>
  <c r="M435" i="1"/>
  <c r="M443" i="1"/>
  <c r="M448" i="1"/>
  <c r="M450" i="1"/>
  <c r="M452" i="1"/>
  <c r="M454" i="1"/>
  <c r="M455" i="1"/>
  <c r="M456" i="1"/>
  <c r="M459" i="1"/>
  <c r="M461" i="1"/>
  <c r="M464" i="1"/>
  <c r="M470" i="1"/>
  <c r="M474" i="1"/>
  <c r="M478" i="1"/>
  <c r="M479" i="1"/>
  <c r="M483" i="1"/>
  <c r="M484" i="1"/>
  <c r="M485" i="1"/>
  <c r="M487" i="1"/>
  <c r="M488" i="1"/>
  <c r="M498" i="1"/>
  <c r="M499" i="1"/>
  <c r="M500" i="1"/>
  <c r="M501" i="1"/>
  <c r="M502" i="1"/>
  <c r="M503" i="1"/>
  <c r="M506" i="1"/>
  <c r="M507" i="1"/>
  <c r="M509" i="1"/>
  <c r="M511" i="1"/>
  <c r="M513" i="1"/>
  <c r="M517" i="1"/>
  <c r="M518" i="1"/>
  <c r="M520" i="1"/>
  <c r="M524" i="1"/>
  <c r="M526" i="1"/>
  <c r="M527" i="1"/>
  <c r="M529" i="1"/>
  <c r="M530" i="1"/>
  <c r="M531" i="1"/>
  <c r="M532" i="1"/>
  <c r="M536" i="1"/>
  <c r="M540" i="1"/>
  <c r="M541" i="1"/>
  <c r="M543" i="1"/>
  <c r="M544" i="1"/>
  <c r="M545" i="1"/>
  <c r="M547" i="1"/>
  <c r="M553" i="1"/>
  <c r="M554" i="1"/>
  <c r="M555" i="1"/>
  <c r="M564" i="1"/>
  <c r="M566" i="1"/>
  <c r="M568" i="1"/>
  <c r="M573" i="1"/>
  <c r="M577" i="1"/>
  <c r="M578" i="1"/>
  <c r="M580" i="1"/>
  <c r="M583" i="1"/>
  <c r="M584" i="1"/>
  <c r="M589" i="1"/>
  <c r="M590" i="1"/>
  <c r="M591" i="1"/>
  <c r="M592" i="1"/>
  <c r="M594" i="1"/>
  <c r="M596" i="1"/>
  <c r="M598" i="1"/>
  <c r="M601" i="1"/>
  <c r="M602" i="1"/>
  <c r="M620" i="1"/>
  <c r="M621" i="1"/>
  <c r="M624" i="1"/>
  <c r="M627" i="1"/>
  <c r="M631" i="1"/>
  <c r="M635" i="1"/>
  <c r="M638" i="1"/>
  <c r="M639" i="1"/>
  <c r="M640" i="1"/>
  <c r="M642" i="1"/>
  <c r="M646" i="1"/>
  <c r="M647" i="1"/>
  <c r="M648" i="1"/>
  <c r="M649" i="1"/>
  <c r="M651" i="1"/>
  <c r="M652" i="1"/>
  <c r="M653" i="1"/>
  <c r="M658" i="1"/>
  <c r="M659" i="1"/>
  <c r="M661" i="1"/>
  <c r="M662" i="1"/>
  <c r="M663" i="1"/>
  <c r="M664" i="1"/>
  <c r="M665" i="1"/>
  <c r="M666" i="1"/>
  <c r="M670" i="1"/>
  <c r="M674" i="1"/>
  <c r="M675" i="1"/>
  <c r="M679" i="1"/>
  <c r="M682" i="1"/>
  <c r="M683" i="1"/>
  <c r="M687" i="1"/>
  <c r="M694" i="1"/>
  <c r="M695" i="1"/>
  <c r="M696" i="1"/>
  <c r="M698" i="1"/>
  <c r="M701" i="1"/>
  <c r="M702" i="1"/>
  <c r="M704" i="1"/>
  <c r="M707" i="1"/>
  <c r="M713" i="1"/>
  <c r="M717" i="1"/>
  <c r="M727" i="1"/>
  <c r="M730" i="1"/>
  <c r="M734" i="1"/>
  <c r="M740" i="1"/>
  <c r="M741" i="1"/>
  <c r="M742" i="1"/>
  <c r="M745" i="1"/>
  <c r="M747" i="1"/>
  <c r="M752" i="1"/>
  <c r="M761" i="1"/>
  <c r="M762" i="1"/>
  <c r="M768" i="1"/>
  <c r="M769" i="1"/>
  <c r="M771" i="1"/>
  <c r="M777" i="1"/>
  <c r="M778" i="1"/>
  <c r="M779" i="1"/>
  <c r="M781" i="1"/>
  <c r="M789" i="1"/>
  <c r="M791" i="1"/>
  <c r="M793" i="1"/>
  <c r="M794" i="1"/>
  <c r="M797" i="1"/>
  <c r="M798" i="1"/>
  <c r="M801" i="1"/>
  <c r="M802" i="1"/>
  <c r="M807" i="1"/>
  <c r="M810" i="1"/>
  <c r="M811" i="1"/>
  <c r="M813" i="1"/>
  <c r="M816" i="1"/>
  <c r="M821" i="1"/>
  <c r="M830" i="1"/>
  <c r="M831" i="1"/>
  <c r="M832" i="1"/>
  <c r="M837" i="1"/>
  <c r="M838" i="1"/>
  <c r="M845" i="1"/>
  <c r="M852" i="1"/>
  <c r="M854" i="1"/>
  <c r="M860" i="1"/>
  <c r="M861" i="1"/>
  <c r="M871" i="1"/>
  <c r="M872" i="1"/>
  <c r="M877" i="1"/>
  <c r="M878" i="1"/>
  <c r="M879" i="1"/>
  <c r="M880" i="1"/>
  <c r="M883" i="1"/>
  <c r="M886" i="1"/>
  <c r="M888" i="1"/>
  <c r="M889" i="1"/>
  <c r="M897" i="1"/>
  <c r="M899" i="1"/>
  <c r="M900" i="1"/>
  <c r="M902" i="1"/>
  <c r="M906" i="1"/>
  <c r="M909" i="1"/>
  <c r="M915" i="1"/>
  <c r="M916" i="1"/>
  <c r="M918" i="1"/>
  <c r="M921" i="1"/>
  <c r="M923" i="1"/>
  <c r="M928" i="1"/>
  <c r="M929" i="1"/>
  <c r="M933" i="1"/>
  <c r="M938" i="1"/>
  <c r="M941" i="1"/>
  <c r="M943" i="1"/>
  <c r="M944" i="1"/>
  <c r="M946" i="1"/>
  <c r="M947" i="1"/>
  <c r="M948" i="1"/>
  <c r="M949" i="1"/>
  <c r="M952" i="1"/>
  <c r="M955" i="1"/>
  <c r="M958" i="1"/>
  <c r="M961" i="1"/>
  <c r="M962" i="1"/>
  <c r="M965" i="1"/>
  <c r="M972" i="1"/>
  <c r="M973" i="1"/>
  <c r="M975" i="1"/>
  <c r="M979" i="1"/>
  <c r="M982" i="1"/>
  <c r="M984" i="1"/>
  <c r="M987" i="1"/>
  <c r="M988" i="1"/>
  <c r="M990" i="1"/>
  <c r="M992" i="1"/>
  <c r="M996" i="1"/>
  <c r="M998" i="1"/>
  <c r="M1000" i="1"/>
  <c r="M20" i="1"/>
  <c r="M28" i="1"/>
  <c r="M71" i="1"/>
  <c r="M95" i="1"/>
  <c r="M130" i="1"/>
  <c r="M131" i="1"/>
  <c r="M138" i="1"/>
  <c r="M148" i="1"/>
  <c r="M158" i="1"/>
  <c r="M191" i="1"/>
  <c r="M204" i="1"/>
  <c r="M208" i="1"/>
  <c r="M233" i="1"/>
  <c r="M272" i="1"/>
  <c r="M288" i="1"/>
  <c r="M295" i="1"/>
  <c r="M311" i="1"/>
  <c r="M321" i="1"/>
  <c r="M341" i="1"/>
  <c r="M390" i="1"/>
  <c r="M431" i="1"/>
  <c r="M436" i="1"/>
  <c r="M445" i="1"/>
  <c r="M449" i="1"/>
  <c r="M494" i="1"/>
  <c r="M515" i="1"/>
  <c r="M516" i="1"/>
  <c r="M552" i="1"/>
  <c r="M574" i="1"/>
  <c r="M579" i="1"/>
  <c r="M613" i="1"/>
  <c r="M632" i="1"/>
  <c r="M636" i="1"/>
  <c r="M650" i="1"/>
  <c r="M660" i="1"/>
  <c r="M668" i="1"/>
  <c r="M676" i="1"/>
  <c r="M680" i="1"/>
  <c r="M722" i="1"/>
  <c r="M723" i="1"/>
  <c r="M728" i="1"/>
  <c r="M733" i="1"/>
  <c r="M738" i="1"/>
  <c r="M750" i="1"/>
  <c r="M754" i="1"/>
  <c r="M773" i="1"/>
  <c r="M783" i="1"/>
  <c r="M792" i="1"/>
  <c r="M846" i="1"/>
  <c r="M868" i="1"/>
  <c r="M912" i="1"/>
  <c r="M939" i="1"/>
  <c r="M950" i="1"/>
  <c r="M954" i="1"/>
  <c r="M995" i="1"/>
  <c r="M999" i="1"/>
  <c r="M1001" i="1"/>
  <c r="I28" i="1"/>
  <c r="I71" i="1"/>
  <c r="I95" i="1"/>
  <c r="I130" i="1"/>
  <c r="I131" i="1"/>
  <c r="I138" i="1"/>
  <c r="I148" i="1"/>
  <c r="I158" i="1"/>
  <c r="I191" i="1"/>
  <c r="I204" i="1"/>
  <c r="I208" i="1"/>
  <c r="I233" i="1"/>
  <c r="I272" i="1"/>
  <c r="I288" i="1"/>
  <c r="I295" i="1"/>
  <c r="I311" i="1"/>
  <c r="I321" i="1"/>
  <c r="I341" i="1"/>
  <c r="I390" i="1"/>
  <c r="I431" i="1"/>
  <c r="I436" i="1"/>
  <c r="I445" i="1"/>
  <c r="I449" i="1"/>
  <c r="I494" i="1"/>
  <c r="I515" i="1"/>
  <c r="I516" i="1"/>
  <c r="I552" i="1"/>
  <c r="I574" i="1"/>
  <c r="I579" i="1"/>
  <c r="I613" i="1"/>
  <c r="I632" i="1"/>
  <c r="I636" i="1"/>
  <c r="I650" i="1"/>
  <c r="I660" i="1"/>
  <c r="I668" i="1"/>
  <c r="I676" i="1"/>
  <c r="I680" i="1"/>
  <c r="I722" i="1"/>
  <c r="I723" i="1"/>
  <c r="I728" i="1"/>
  <c r="I733" i="1"/>
  <c r="I738" i="1"/>
  <c r="I750" i="1"/>
  <c r="I754" i="1"/>
  <c r="I773" i="1"/>
  <c r="I783" i="1"/>
  <c r="I792" i="1"/>
  <c r="I846" i="1"/>
  <c r="I868" i="1"/>
  <c r="I912" i="1"/>
  <c r="I939" i="1"/>
  <c r="I950" i="1"/>
  <c r="I954" i="1"/>
  <c r="I995" i="1"/>
  <c r="I999" i="1"/>
  <c r="I1001" i="1"/>
  <c r="I5" i="1"/>
  <c r="I6" i="1"/>
  <c r="I8" i="1"/>
  <c r="I11" i="1"/>
  <c r="I13" i="1"/>
  <c r="I14" i="1"/>
  <c r="I16" i="1"/>
  <c r="I17" i="1"/>
  <c r="I21" i="1"/>
  <c r="I23" i="1"/>
  <c r="I29" i="1"/>
  <c r="I34" i="1"/>
  <c r="I41" i="1"/>
  <c r="I47" i="1"/>
  <c r="I52" i="1"/>
  <c r="I53" i="1"/>
  <c r="I54" i="1"/>
  <c r="I56" i="1"/>
  <c r="I63" i="1"/>
  <c r="I65" i="1"/>
  <c r="I66" i="1"/>
  <c r="I68" i="1"/>
  <c r="I78" i="1"/>
  <c r="I79" i="1"/>
  <c r="I81" i="1"/>
  <c r="I85" i="1"/>
  <c r="I89" i="1"/>
  <c r="I92" i="1"/>
  <c r="I93" i="1"/>
  <c r="I100" i="1"/>
  <c r="I102" i="1"/>
  <c r="I105" i="1"/>
  <c r="I111" i="1"/>
  <c r="I112" i="1"/>
  <c r="I117" i="1"/>
  <c r="I118" i="1"/>
  <c r="I124" i="1"/>
  <c r="I125" i="1"/>
  <c r="I128" i="1"/>
  <c r="I129" i="1"/>
  <c r="I136" i="1"/>
  <c r="I137" i="1"/>
  <c r="I140" i="1"/>
  <c r="I141" i="1"/>
  <c r="I152" i="1"/>
  <c r="I153" i="1"/>
  <c r="I155" i="1"/>
  <c r="I156" i="1"/>
  <c r="I157" i="1"/>
  <c r="I159" i="1"/>
  <c r="I163" i="1"/>
  <c r="I170" i="1"/>
  <c r="I172" i="1"/>
  <c r="I173" i="1"/>
  <c r="I174" i="1"/>
  <c r="I177" i="1"/>
  <c r="I178" i="1"/>
  <c r="I180" i="1"/>
  <c r="I183" i="1"/>
  <c r="I185" i="1"/>
  <c r="I187" i="1"/>
  <c r="I188" i="1"/>
  <c r="I190" i="1"/>
  <c r="I192" i="1"/>
  <c r="I193" i="1"/>
  <c r="I194" i="1"/>
  <c r="I195" i="1"/>
  <c r="I198" i="1"/>
  <c r="I200" i="1"/>
  <c r="I201" i="1"/>
  <c r="I202" i="1"/>
  <c r="I206" i="1"/>
  <c r="I212" i="1"/>
  <c r="I213" i="1"/>
  <c r="I217" i="1"/>
  <c r="I219" i="1"/>
  <c r="I222" i="1"/>
  <c r="I223" i="1"/>
  <c r="I225" i="1"/>
  <c r="I237" i="1"/>
  <c r="I238" i="1"/>
  <c r="I241" i="1"/>
  <c r="I252" i="1"/>
  <c r="I253" i="1"/>
  <c r="I255" i="1"/>
  <c r="I258" i="1"/>
  <c r="I263" i="1"/>
  <c r="I268" i="1"/>
  <c r="I276" i="1"/>
  <c r="I278" i="1"/>
  <c r="I283" i="1"/>
  <c r="I285" i="1"/>
  <c r="I286" i="1"/>
  <c r="I290" i="1"/>
  <c r="I292" i="1"/>
  <c r="I294" i="1"/>
  <c r="I297" i="1"/>
  <c r="I298" i="1"/>
  <c r="I299" i="1"/>
  <c r="I301" i="1"/>
  <c r="I302" i="1"/>
  <c r="I304" i="1"/>
  <c r="I305" i="1"/>
  <c r="I308" i="1"/>
  <c r="I310" i="1"/>
  <c r="I312" i="1"/>
  <c r="I317" i="1"/>
  <c r="I318" i="1"/>
  <c r="I319" i="1"/>
  <c r="I320" i="1"/>
  <c r="I322" i="1"/>
  <c r="I323" i="1"/>
  <c r="I325" i="1"/>
  <c r="I327" i="1"/>
  <c r="I328" i="1"/>
  <c r="I329" i="1"/>
  <c r="I338" i="1"/>
  <c r="I342" i="1"/>
  <c r="I343" i="1"/>
  <c r="I344" i="1"/>
  <c r="I345" i="1"/>
  <c r="I346" i="1"/>
  <c r="I347" i="1"/>
  <c r="I348" i="1"/>
  <c r="I350" i="1"/>
  <c r="I351" i="1"/>
  <c r="I352" i="1"/>
  <c r="I354" i="1"/>
  <c r="I358" i="1"/>
  <c r="I360" i="1"/>
  <c r="I369" i="1"/>
  <c r="I373" i="1"/>
  <c r="I376" i="1"/>
  <c r="I377" i="1"/>
  <c r="I379" i="1"/>
  <c r="I380" i="1"/>
  <c r="I381" i="1"/>
  <c r="I384" i="1"/>
  <c r="I388" i="1"/>
  <c r="I389" i="1"/>
  <c r="I393" i="1"/>
  <c r="I394" i="1"/>
  <c r="I401" i="1"/>
  <c r="I402" i="1"/>
  <c r="I404" i="1"/>
  <c r="I405" i="1"/>
  <c r="I407" i="1"/>
  <c r="I411" i="1"/>
  <c r="I416" i="1"/>
  <c r="I417" i="1"/>
  <c r="I418" i="1"/>
  <c r="I419" i="1"/>
  <c r="I420" i="1"/>
  <c r="I423" i="1"/>
  <c r="I425" i="1"/>
  <c r="I426" i="1"/>
  <c r="I430" i="1"/>
  <c r="I432" i="1"/>
  <c r="I434" i="1"/>
  <c r="I435" i="1"/>
  <c r="I443" i="1"/>
  <c r="I448" i="1"/>
  <c r="I450" i="1"/>
  <c r="I452" i="1"/>
  <c r="I454" i="1"/>
  <c r="I455" i="1"/>
  <c r="I456" i="1"/>
  <c r="I459" i="1"/>
  <c r="I461" i="1"/>
  <c r="I464" i="1"/>
  <c r="I470" i="1"/>
  <c r="I474" i="1"/>
  <c r="I478" i="1"/>
  <c r="I479" i="1"/>
  <c r="I483" i="1"/>
  <c r="I484" i="1"/>
  <c r="I485" i="1"/>
  <c r="I487" i="1"/>
  <c r="I488" i="1"/>
  <c r="I498" i="1"/>
  <c r="I499" i="1"/>
  <c r="I500" i="1"/>
  <c r="I501" i="1"/>
  <c r="I502" i="1"/>
  <c r="I503" i="1"/>
  <c r="I506" i="1"/>
  <c r="I507" i="1"/>
  <c r="I509" i="1"/>
  <c r="I511" i="1"/>
  <c r="I513" i="1"/>
  <c r="I517" i="1"/>
  <c r="I518" i="1"/>
  <c r="I520" i="1"/>
  <c r="I524" i="1"/>
  <c r="I526" i="1"/>
  <c r="I527" i="1"/>
  <c r="I529" i="1"/>
  <c r="I530" i="1"/>
  <c r="I531" i="1"/>
  <c r="I532" i="1"/>
  <c r="I536" i="1"/>
  <c r="I540" i="1"/>
  <c r="I541" i="1"/>
  <c r="I543" i="1"/>
  <c r="I544" i="1"/>
  <c r="I545" i="1"/>
  <c r="I547" i="1"/>
  <c r="I553" i="1"/>
  <c r="I554" i="1"/>
  <c r="I555" i="1"/>
  <c r="I564" i="1"/>
  <c r="I566" i="1"/>
  <c r="I568" i="1"/>
  <c r="I573" i="1"/>
  <c r="I577" i="1"/>
  <c r="I578" i="1"/>
  <c r="I580" i="1"/>
  <c r="I583" i="1"/>
  <c r="I584" i="1"/>
  <c r="I589" i="1"/>
  <c r="I590" i="1"/>
  <c r="I591" i="1"/>
  <c r="I592" i="1"/>
  <c r="I594" i="1"/>
  <c r="I596" i="1"/>
  <c r="I598" i="1"/>
  <c r="I601" i="1"/>
  <c r="I602" i="1"/>
  <c r="I620" i="1"/>
  <c r="I621" i="1"/>
  <c r="I624" i="1"/>
  <c r="I627" i="1"/>
  <c r="I631" i="1"/>
  <c r="I635" i="1"/>
  <c r="I638" i="1"/>
  <c r="I639" i="1"/>
  <c r="I640" i="1"/>
  <c r="I642" i="1"/>
  <c r="I646" i="1"/>
  <c r="I647" i="1"/>
  <c r="I648" i="1"/>
  <c r="I649" i="1"/>
  <c r="I651" i="1"/>
  <c r="I652" i="1"/>
  <c r="I653" i="1"/>
  <c r="I658" i="1"/>
  <c r="I659" i="1"/>
  <c r="I661" i="1"/>
  <c r="I662" i="1"/>
  <c r="I663" i="1"/>
  <c r="I664" i="1"/>
  <c r="I665" i="1"/>
  <c r="I666" i="1"/>
  <c r="I670" i="1"/>
  <c r="I674" i="1"/>
  <c r="I675" i="1"/>
  <c r="I679" i="1"/>
  <c r="I682" i="1"/>
  <c r="I683" i="1"/>
  <c r="I687" i="1"/>
  <c r="I694" i="1"/>
  <c r="I695" i="1"/>
  <c r="I696" i="1"/>
  <c r="I698" i="1"/>
  <c r="I701" i="1"/>
  <c r="I702" i="1"/>
  <c r="I704" i="1"/>
  <c r="I707" i="1"/>
  <c r="I713" i="1"/>
  <c r="I717" i="1"/>
  <c r="I727" i="1"/>
  <c r="I730" i="1"/>
  <c r="I734" i="1"/>
  <c r="I740" i="1"/>
  <c r="I741" i="1"/>
  <c r="I742" i="1"/>
  <c r="I745" i="1"/>
  <c r="I747" i="1"/>
  <c r="I752" i="1"/>
  <c r="I761" i="1"/>
  <c r="I762" i="1"/>
  <c r="I768" i="1"/>
  <c r="I769" i="1"/>
  <c r="I771" i="1"/>
  <c r="I777" i="1"/>
  <c r="I778" i="1"/>
  <c r="I779" i="1"/>
  <c r="I781" i="1"/>
  <c r="I789" i="1"/>
  <c r="I791" i="1"/>
  <c r="I793" i="1"/>
  <c r="I794" i="1"/>
  <c r="I797" i="1"/>
  <c r="I798" i="1"/>
  <c r="I801" i="1"/>
  <c r="I802" i="1"/>
  <c r="I807" i="1"/>
  <c r="I810" i="1"/>
  <c r="I811" i="1"/>
  <c r="I813" i="1"/>
  <c r="I816" i="1"/>
  <c r="I821" i="1"/>
  <c r="I830" i="1"/>
  <c r="I831" i="1"/>
  <c r="I832" i="1"/>
  <c r="I837" i="1"/>
  <c r="I838" i="1"/>
  <c r="I845" i="1"/>
  <c r="I852" i="1"/>
  <c r="I854" i="1"/>
  <c r="I860" i="1"/>
  <c r="I861" i="1"/>
  <c r="I871" i="1"/>
  <c r="I872" i="1"/>
  <c r="I877" i="1"/>
  <c r="I878" i="1"/>
  <c r="I879" i="1"/>
  <c r="I880" i="1"/>
  <c r="I883" i="1"/>
  <c r="I886" i="1"/>
  <c r="I888" i="1"/>
  <c r="I889" i="1"/>
  <c r="I897" i="1"/>
  <c r="I899" i="1"/>
  <c r="I900" i="1"/>
  <c r="I902" i="1"/>
  <c r="I906" i="1"/>
  <c r="I909" i="1"/>
  <c r="I915" i="1"/>
  <c r="I916" i="1"/>
  <c r="I918" i="1"/>
  <c r="I921" i="1"/>
  <c r="I923" i="1"/>
  <c r="I928" i="1"/>
  <c r="I929" i="1"/>
  <c r="I933" i="1"/>
  <c r="I938" i="1"/>
  <c r="I941" i="1"/>
  <c r="I943" i="1"/>
  <c r="I944" i="1"/>
  <c r="I946" i="1"/>
  <c r="I947" i="1"/>
  <c r="I948" i="1"/>
  <c r="I949" i="1"/>
  <c r="I952" i="1"/>
  <c r="I955" i="1"/>
  <c r="I958" i="1"/>
  <c r="I961" i="1"/>
  <c r="I962" i="1"/>
  <c r="I965" i="1"/>
  <c r="I972" i="1"/>
  <c r="I973" i="1"/>
  <c r="I975" i="1"/>
  <c r="I979" i="1"/>
  <c r="I982" i="1"/>
  <c r="I984" i="1"/>
  <c r="I987" i="1"/>
  <c r="I988" i="1"/>
  <c r="I990" i="1"/>
  <c r="I992" i="1"/>
  <c r="I996" i="1"/>
  <c r="I998" i="1"/>
  <c r="I1000" i="1"/>
  <c r="I10" i="1"/>
  <c r="I211" i="1"/>
  <c r="I273" i="1"/>
  <c r="I331" i="1"/>
  <c r="I357" i="1"/>
  <c r="I412" i="1"/>
  <c r="I415" i="1"/>
  <c r="I533" i="1"/>
  <c r="I634" i="1"/>
  <c r="I641" i="1"/>
  <c r="I790" i="1"/>
  <c r="I905" i="1"/>
  <c r="I919" i="1"/>
  <c r="I942" i="1"/>
  <c r="I3" i="1"/>
  <c r="I4" i="1"/>
  <c r="I7" i="1"/>
  <c r="I9" i="1"/>
  <c r="I12" i="1"/>
  <c r="I15" i="1"/>
  <c r="I18" i="1"/>
  <c r="I19" i="1"/>
  <c r="I22" i="1"/>
  <c r="I24" i="1"/>
  <c r="I25" i="1"/>
  <c r="I26" i="1"/>
  <c r="I27" i="1"/>
  <c r="I30" i="1"/>
  <c r="I31" i="1"/>
  <c r="I32" i="1"/>
  <c r="I33" i="1"/>
  <c r="I35" i="1"/>
  <c r="I36" i="1"/>
  <c r="I37" i="1"/>
  <c r="I38" i="1"/>
  <c r="I39" i="1"/>
  <c r="I40" i="1"/>
  <c r="I42" i="1"/>
  <c r="I43" i="1"/>
  <c r="I44" i="1"/>
  <c r="I45" i="1"/>
  <c r="I46" i="1"/>
  <c r="I48" i="1"/>
  <c r="I49" i="1"/>
  <c r="I50" i="1"/>
  <c r="I51" i="1"/>
  <c r="I55" i="1"/>
  <c r="I57" i="1"/>
  <c r="I58" i="1"/>
  <c r="I59" i="1"/>
  <c r="I60" i="1"/>
  <c r="I61" i="1"/>
  <c r="I62" i="1"/>
  <c r="I64" i="1"/>
  <c r="I67" i="1"/>
  <c r="I69" i="1"/>
  <c r="I70" i="1"/>
  <c r="I72" i="1"/>
  <c r="I73" i="1"/>
  <c r="I74" i="1"/>
  <c r="I75" i="1"/>
  <c r="I76" i="1"/>
  <c r="I77" i="1"/>
  <c r="I80" i="1"/>
  <c r="I82" i="1"/>
  <c r="I83" i="1"/>
  <c r="I84" i="1"/>
  <c r="I86" i="1"/>
  <c r="I87" i="1"/>
  <c r="I88" i="1"/>
  <c r="I90" i="1"/>
  <c r="I91" i="1"/>
  <c r="I94" i="1"/>
  <c r="I96" i="1"/>
  <c r="I97" i="1"/>
  <c r="I98" i="1"/>
  <c r="I99" i="1"/>
  <c r="I101" i="1"/>
  <c r="I103" i="1"/>
  <c r="I104" i="1"/>
  <c r="I106" i="1"/>
  <c r="I107" i="1"/>
  <c r="I108" i="1"/>
  <c r="I109" i="1"/>
  <c r="I110" i="1"/>
  <c r="I113" i="1"/>
  <c r="I114" i="1"/>
  <c r="I115" i="1"/>
  <c r="I116" i="1"/>
  <c r="I119" i="1"/>
  <c r="I120" i="1"/>
  <c r="I121" i="1"/>
  <c r="I122" i="1"/>
  <c r="I123" i="1"/>
  <c r="I126" i="1"/>
  <c r="I127" i="1"/>
  <c r="I132" i="1"/>
  <c r="I133" i="1"/>
  <c r="I134" i="1"/>
  <c r="I135" i="1"/>
  <c r="I139" i="1"/>
  <c r="I142" i="1"/>
  <c r="I143" i="1"/>
  <c r="I144" i="1"/>
  <c r="I145" i="1"/>
  <c r="I146" i="1"/>
  <c r="I147" i="1"/>
  <c r="I149" i="1"/>
  <c r="I150" i="1"/>
  <c r="I151" i="1"/>
  <c r="I154" i="1"/>
  <c r="I160" i="1"/>
  <c r="I161" i="1"/>
  <c r="I162" i="1"/>
  <c r="I164" i="1"/>
  <c r="I165" i="1"/>
  <c r="I166" i="1"/>
  <c r="I167" i="1"/>
  <c r="I168" i="1"/>
  <c r="I169" i="1"/>
  <c r="I171" i="1"/>
  <c r="I175" i="1"/>
  <c r="I176" i="1"/>
  <c r="I179" i="1"/>
  <c r="I181" i="1"/>
  <c r="I182" i="1"/>
  <c r="I184" i="1"/>
  <c r="I186" i="1"/>
  <c r="I189" i="1"/>
  <c r="I196" i="1"/>
  <c r="I197" i="1"/>
  <c r="I199" i="1"/>
  <c r="I203" i="1"/>
  <c r="I205" i="1"/>
  <c r="I207" i="1"/>
  <c r="I209" i="1"/>
  <c r="I210" i="1"/>
  <c r="I214" i="1"/>
  <c r="I215" i="1"/>
  <c r="I216" i="1"/>
  <c r="I218" i="1"/>
  <c r="I220" i="1"/>
  <c r="I221" i="1"/>
  <c r="I224" i="1"/>
  <c r="I226" i="1"/>
  <c r="I227" i="1"/>
  <c r="I228" i="1"/>
  <c r="I229" i="1"/>
  <c r="I230" i="1"/>
  <c r="I231" i="1"/>
  <c r="I232" i="1"/>
  <c r="I234" i="1"/>
  <c r="I235" i="1"/>
  <c r="I236" i="1"/>
  <c r="I239" i="1"/>
  <c r="I240" i="1"/>
  <c r="I242" i="1"/>
  <c r="I243" i="1"/>
  <c r="I244" i="1"/>
  <c r="I245" i="1"/>
  <c r="I246" i="1"/>
  <c r="I247" i="1"/>
  <c r="I248" i="1"/>
  <c r="I249" i="1"/>
  <c r="I250" i="1"/>
  <c r="I251" i="1"/>
  <c r="I254" i="1"/>
  <c r="I256" i="1"/>
  <c r="I257" i="1"/>
  <c r="I259" i="1"/>
  <c r="I260" i="1"/>
  <c r="I261" i="1"/>
  <c r="I262" i="1"/>
  <c r="I264" i="1"/>
  <c r="I265" i="1"/>
  <c r="I266" i="1"/>
  <c r="I267" i="1"/>
  <c r="I269" i="1"/>
  <c r="I270" i="1"/>
  <c r="I271" i="1"/>
  <c r="I274" i="1"/>
  <c r="I275" i="1"/>
  <c r="I277" i="1"/>
  <c r="I279" i="1"/>
  <c r="I280" i="1"/>
  <c r="I281" i="1"/>
  <c r="I282" i="1"/>
  <c r="I284" i="1"/>
  <c r="I287" i="1"/>
  <c r="I289" i="1"/>
  <c r="I291" i="1"/>
  <c r="I293" i="1"/>
  <c r="I296" i="1"/>
  <c r="I300" i="1"/>
  <c r="I303" i="1"/>
  <c r="I306" i="1"/>
  <c r="I307" i="1"/>
  <c r="I309" i="1"/>
  <c r="I313" i="1"/>
  <c r="I314" i="1"/>
  <c r="I315" i="1"/>
  <c r="I316" i="1"/>
  <c r="I324" i="1"/>
  <c r="I326" i="1"/>
  <c r="I330" i="1"/>
  <c r="I332" i="1"/>
  <c r="I333" i="1"/>
  <c r="I334" i="1"/>
  <c r="I335" i="1"/>
  <c r="I336" i="1"/>
  <c r="I337" i="1"/>
  <c r="I339" i="1"/>
  <c r="I340" i="1"/>
  <c r="I349" i="1"/>
  <c r="I353" i="1"/>
  <c r="I355" i="1"/>
  <c r="I356" i="1"/>
  <c r="I359" i="1"/>
  <c r="I361" i="1"/>
  <c r="I362" i="1"/>
  <c r="I363" i="1"/>
  <c r="I364" i="1"/>
  <c r="I365" i="1"/>
  <c r="I366" i="1"/>
  <c r="I367" i="1"/>
  <c r="I368" i="1"/>
  <c r="I370" i="1"/>
  <c r="I371" i="1"/>
  <c r="I372" i="1"/>
  <c r="I374" i="1"/>
  <c r="I375" i="1"/>
  <c r="I378" i="1"/>
  <c r="I382" i="1"/>
  <c r="I383" i="1"/>
  <c r="I385" i="1"/>
  <c r="I386" i="1"/>
  <c r="I387" i="1"/>
  <c r="I391" i="1"/>
  <c r="I392" i="1"/>
  <c r="I395" i="1"/>
  <c r="I396" i="1"/>
  <c r="I397" i="1"/>
  <c r="I398" i="1"/>
  <c r="I399" i="1"/>
  <c r="I400" i="1"/>
  <c r="I403" i="1"/>
  <c r="I406" i="1"/>
  <c r="I408" i="1"/>
  <c r="I409" i="1"/>
  <c r="I410" i="1"/>
  <c r="I413" i="1"/>
  <c r="I414" i="1"/>
  <c r="I421" i="1"/>
  <c r="I422" i="1"/>
  <c r="I424" i="1"/>
  <c r="I427" i="1"/>
  <c r="I428" i="1"/>
  <c r="I429" i="1"/>
  <c r="I433" i="1"/>
  <c r="I437" i="1"/>
  <c r="I438" i="1"/>
  <c r="I439" i="1"/>
  <c r="I440" i="1"/>
  <c r="I441" i="1"/>
  <c r="I442" i="1"/>
  <c r="I444" i="1"/>
  <c r="I446" i="1"/>
  <c r="I447" i="1"/>
  <c r="I451" i="1"/>
  <c r="I453" i="1"/>
  <c r="I457" i="1"/>
  <c r="I458" i="1"/>
  <c r="I460" i="1"/>
  <c r="I462" i="1"/>
  <c r="I463" i="1"/>
  <c r="I465" i="1"/>
  <c r="I466" i="1"/>
  <c r="I467" i="1"/>
  <c r="I468" i="1"/>
  <c r="I469" i="1"/>
  <c r="I471" i="1"/>
  <c r="I472" i="1"/>
  <c r="I473" i="1"/>
  <c r="I475" i="1"/>
  <c r="I476" i="1"/>
  <c r="I477" i="1"/>
  <c r="I480" i="1"/>
  <c r="I481" i="1"/>
  <c r="I482" i="1"/>
  <c r="I486" i="1"/>
  <c r="I489" i="1"/>
  <c r="I490" i="1"/>
  <c r="I491" i="1"/>
  <c r="I492" i="1"/>
  <c r="I493" i="1"/>
  <c r="I495" i="1"/>
  <c r="I496" i="1"/>
  <c r="I497" i="1"/>
  <c r="I504" i="1"/>
  <c r="I505" i="1"/>
  <c r="I508" i="1"/>
  <c r="I510" i="1"/>
  <c r="I512" i="1"/>
  <c r="I514" i="1"/>
  <c r="I519" i="1"/>
  <c r="I521" i="1"/>
  <c r="I522" i="1"/>
  <c r="I523" i="1"/>
  <c r="I525" i="1"/>
  <c r="I528" i="1"/>
  <c r="I534" i="1"/>
  <c r="I535" i="1"/>
  <c r="I537" i="1"/>
  <c r="I538" i="1"/>
  <c r="I539" i="1"/>
  <c r="I542" i="1"/>
  <c r="I546" i="1"/>
  <c r="I548" i="1"/>
  <c r="I549" i="1"/>
  <c r="I550" i="1"/>
  <c r="I551" i="1"/>
  <c r="I556" i="1"/>
  <c r="I557" i="1"/>
  <c r="I558" i="1"/>
  <c r="I559" i="1"/>
  <c r="I560" i="1"/>
  <c r="I561" i="1"/>
  <c r="I562" i="1"/>
  <c r="I563" i="1"/>
  <c r="I565" i="1"/>
  <c r="I567" i="1"/>
  <c r="I569" i="1"/>
  <c r="I570" i="1"/>
  <c r="I571" i="1"/>
  <c r="I572" i="1"/>
  <c r="I575" i="1"/>
  <c r="I576" i="1"/>
  <c r="I581" i="1"/>
  <c r="I582" i="1"/>
  <c r="I585" i="1"/>
  <c r="I586" i="1"/>
  <c r="I587" i="1"/>
  <c r="I588" i="1"/>
  <c r="I593" i="1"/>
  <c r="I595" i="1"/>
  <c r="I597" i="1"/>
  <c r="I599" i="1"/>
  <c r="I600" i="1"/>
  <c r="I603" i="1"/>
  <c r="I604" i="1"/>
  <c r="I605" i="1"/>
  <c r="I606" i="1"/>
  <c r="I607" i="1"/>
  <c r="I608" i="1"/>
  <c r="I609" i="1"/>
  <c r="I610" i="1"/>
  <c r="I611" i="1"/>
  <c r="I612" i="1"/>
  <c r="I614" i="1"/>
  <c r="I615" i="1"/>
  <c r="I616" i="1"/>
  <c r="I617" i="1"/>
  <c r="I618" i="1"/>
  <c r="I619" i="1"/>
  <c r="I622" i="1"/>
  <c r="I623" i="1"/>
  <c r="I625" i="1"/>
  <c r="I626" i="1"/>
  <c r="I628" i="1"/>
  <c r="I629" i="1"/>
  <c r="I630" i="1"/>
  <c r="I633" i="1"/>
  <c r="I637" i="1"/>
  <c r="I643" i="1"/>
  <c r="I644" i="1"/>
  <c r="I645" i="1"/>
  <c r="I654" i="1"/>
  <c r="I655" i="1"/>
  <c r="I656" i="1"/>
  <c r="I657" i="1"/>
  <c r="I667" i="1"/>
  <c r="I669" i="1"/>
  <c r="I671" i="1"/>
  <c r="I672" i="1"/>
  <c r="I673" i="1"/>
  <c r="I677" i="1"/>
  <c r="I678" i="1"/>
  <c r="I681" i="1"/>
  <c r="I684" i="1"/>
  <c r="I685" i="1"/>
  <c r="I686" i="1"/>
  <c r="I688" i="1"/>
  <c r="I689" i="1"/>
  <c r="I690" i="1"/>
  <c r="I691" i="1"/>
  <c r="I692" i="1"/>
  <c r="I693" i="1"/>
  <c r="I697" i="1"/>
  <c r="I699" i="1"/>
  <c r="I700" i="1"/>
  <c r="I703" i="1"/>
  <c r="I705" i="1"/>
  <c r="I706" i="1"/>
  <c r="I708" i="1"/>
  <c r="I709" i="1"/>
  <c r="I710" i="1"/>
  <c r="I711" i="1"/>
  <c r="I712" i="1"/>
  <c r="I714" i="1"/>
  <c r="I715" i="1"/>
  <c r="I716" i="1"/>
  <c r="I718" i="1"/>
  <c r="I719" i="1"/>
  <c r="I720" i="1"/>
  <c r="I721" i="1"/>
  <c r="I724" i="1"/>
  <c r="I725" i="1"/>
  <c r="I726" i="1"/>
  <c r="I729" i="1"/>
  <c r="I731" i="1"/>
  <c r="I732" i="1"/>
  <c r="I735" i="1"/>
  <c r="I736" i="1"/>
  <c r="I737" i="1"/>
  <c r="I739" i="1"/>
  <c r="I743" i="1"/>
  <c r="I744" i="1"/>
  <c r="I746" i="1"/>
  <c r="I748" i="1"/>
  <c r="I749" i="1"/>
  <c r="I751" i="1"/>
  <c r="I753" i="1"/>
  <c r="I755" i="1"/>
  <c r="I756" i="1"/>
  <c r="I757" i="1"/>
  <c r="I758" i="1"/>
  <c r="I759" i="1"/>
  <c r="I760" i="1"/>
  <c r="I763" i="1"/>
  <c r="I764" i="1"/>
  <c r="I765" i="1"/>
  <c r="I766" i="1"/>
  <c r="I767" i="1"/>
  <c r="I770" i="1"/>
  <c r="I772" i="1"/>
  <c r="I774" i="1"/>
  <c r="I775" i="1"/>
  <c r="I776" i="1"/>
  <c r="I780" i="1"/>
  <c r="I782" i="1"/>
  <c r="I784" i="1"/>
  <c r="I785" i="1"/>
  <c r="I786" i="1"/>
  <c r="I787" i="1"/>
  <c r="I788" i="1"/>
  <c r="I795" i="1"/>
  <c r="I796" i="1"/>
  <c r="I799" i="1"/>
  <c r="I800" i="1"/>
  <c r="I803" i="1"/>
  <c r="I804" i="1"/>
  <c r="I805" i="1"/>
  <c r="I806" i="1"/>
  <c r="I808" i="1"/>
  <c r="I809" i="1"/>
  <c r="I812" i="1"/>
  <c r="I814" i="1"/>
  <c r="I815" i="1"/>
  <c r="I817" i="1"/>
  <c r="I818" i="1"/>
  <c r="I819" i="1"/>
  <c r="I820" i="1"/>
  <c r="I822" i="1"/>
  <c r="I823" i="1"/>
  <c r="I824" i="1"/>
  <c r="I825" i="1"/>
  <c r="I826" i="1"/>
  <c r="I827" i="1"/>
  <c r="I828" i="1"/>
  <c r="I829" i="1"/>
  <c r="I833" i="1"/>
  <c r="I834" i="1"/>
  <c r="I835" i="1"/>
  <c r="I836" i="1"/>
  <c r="I839" i="1"/>
  <c r="I840" i="1"/>
  <c r="I841" i="1"/>
  <c r="I842" i="1"/>
  <c r="I843" i="1"/>
  <c r="I844" i="1"/>
  <c r="I847" i="1"/>
  <c r="I848" i="1"/>
  <c r="I849" i="1"/>
  <c r="I850" i="1"/>
  <c r="I851" i="1"/>
  <c r="I853" i="1"/>
  <c r="I855" i="1"/>
  <c r="I856" i="1"/>
  <c r="I857" i="1"/>
  <c r="I858" i="1"/>
  <c r="I859" i="1"/>
  <c r="I862" i="1"/>
  <c r="I863" i="1"/>
  <c r="I864" i="1"/>
  <c r="I865" i="1"/>
  <c r="I866" i="1"/>
  <c r="I867" i="1"/>
  <c r="I869" i="1"/>
  <c r="I870" i="1"/>
  <c r="I873" i="1"/>
  <c r="I874" i="1"/>
  <c r="I875" i="1"/>
  <c r="I876" i="1"/>
  <c r="I881" i="1"/>
  <c r="I882" i="1"/>
  <c r="I884" i="1"/>
  <c r="I885" i="1"/>
  <c r="I887" i="1"/>
  <c r="I890" i="1"/>
  <c r="I891" i="1"/>
  <c r="I892" i="1"/>
  <c r="I893" i="1"/>
  <c r="I894" i="1"/>
  <c r="I895" i="1"/>
  <c r="I896" i="1"/>
  <c r="I898" i="1"/>
  <c r="I901" i="1"/>
  <c r="I903" i="1"/>
  <c r="I904" i="1"/>
  <c r="I907" i="1"/>
  <c r="I908" i="1"/>
  <c r="I910" i="1"/>
  <c r="I911" i="1"/>
  <c r="I913" i="1"/>
  <c r="I914" i="1"/>
  <c r="I917" i="1"/>
  <c r="I920" i="1"/>
  <c r="I922" i="1"/>
  <c r="I924" i="1"/>
  <c r="I925" i="1"/>
  <c r="I926" i="1"/>
  <c r="I927" i="1"/>
  <c r="I930" i="1"/>
  <c r="I931" i="1"/>
  <c r="I932" i="1"/>
  <c r="I934" i="1"/>
  <c r="I935" i="1"/>
  <c r="I936" i="1"/>
  <c r="I937" i="1"/>
  <c r="I940" i="1"/>
  <c r="I945" i="1"/>
  <c r="I951" i="1"/>
  <c r="I953" i="1"/>
  <c r="I956" i="1"/>
  <c r="I957" i="1"/>
  <c r="I959" i="1"/>
  <c r="I960" i="1"/>
  <c r="I963" i="1"/>
  <c r="I964" i="1"/>
  <c r="I966" i="1"/>
  <c r="I967" i="1"/>
  <c r="I968" i="1"/>
  <c r="I969" i="1"/>
  <c r="I970" i="1"/>
  <c r="I971" i="1"/>
  <c r="I974" i="1"/>
  <c r="I976" i="1"/>
  <c r="I977" i="1"/>
  <c r="I978" i="1"/>
  <c r="I980" i="1"/>
  <c r="I981" i="1"/>
  <c r="I983" i="1"/>
  <c r="I985" i="1"/>
  <c r="I986" i="1"/>
  <c r="I989" i="1"/>
  <c r="I991" i="1"/>
  <c r="I993" i="1"/>
  <c r="I994" i="1"/>
  <c r="I997" i="1"/>
  <c r="I20" i="1"/>
  <c r="F28" i="1"/>
  <c r="F71" i="1"/>
  <c r="F95" i="1"/>
  <c r="F130" i="1"/>
  <c r="F131" i="1"/>
  <c r="F138" i="1"/>
  <c r="F148" i="1"/>
  <c r="F158" i="1"/>
  <c r="F191" i="1"/>
  <c r="F204" i="1"/>
  <c r="F208" i="1"/>
  <c r="F233" i="1"/>
  <c r="F272" i="1"/>
  <c r="F288" i="1"/>
  <c r="F295" i="1"/>
  <c r="F311" i="1"/>
  <c r="F321" i="1"/>
  <c r="F341" i="1"/>
  <c r="F390" i="1"/>
  <c r="F431" i="1"/>
  <c r="F436" i="1"/>
  <c r="F445" i="1"/>
  <c r="F449" i="1"/>
  <c r="F494" i="1"/>
  <c r="F515" i="1"/>
  <c r="F516" i="1"/>
  <c r="F552" i="1"/>
  <c r="F574" i="1"/>
  <c r="F579" i="1"/>
  <c r="F613" i="1"/>
  <c r="F632" i="1"/>
  <c r="F636" i="1"/>
  <c r="F650" i="1"/>
  <c r="F660" i="1"/>
  <c r="F668" i="1"/>
  <c r="F676" i="1"/>
  <c r="F680" i="1"/>
  <c r="F722" i="1"/>
  <c r="F723" i="1"/>
  <c r="F728" i="1"/>
  <c r="F733" i="1"/>
  <c r="F738" i="1"/>
  <c r="F750" i="1"/>
  <c r="F754" i="1"/>
  <c r="F773" i="1"/>
  <c r="F783" i="1"/>
  <c r="F792" i="1"/>
  <c r="F846" i="1"/>
  <c r="F868" i="1"/>
  <c r="F912" i="1"/>
  <c r="F939" i="1"/>
  <c r="F950" i="1"/>
  <c r="F954" i="1"/>
  <c r="F995" i="1"/>
  <c r="F999" i="1"/>
  <c r="F1001" i="1"/>
  <c r="F2" i="1"/>
  <c r="F5" i="1"/>
  <c r="F6" i="1"/>
  <c r="F8" i="1"/>
  <c r="F11" i="1"/>
  <c r="F13" i="1"/>
  <c r="F14" i="1"/>
  <c r="F16" i="1"/>
  <c r="F17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F10" i="1"/>
  <c r="F211" i="1"/>
  <c r="F273" i="1"/>
  <c r="F331" i="1"/>
  <c r="F357" i="1"/>
  <c r="F412" i="1"/>
  <c r="F415" i="1"/>
  <c r="F533" i="1"/>
  <c r="F634" i="1"/>
  <c r="F641" i="1"/>
  <c r="F790" i="1"/>
  <c r="F905" i="1"/>
  <c r="F919" i="1"/>
  <c r="F942" i="1"/>
  <c r="F3" i="1"/>
  <c r="F4" i="1"/>
  <c r="F7" i="1"/>
  <c r="F9" i="1"/>
  <c r="F12" i="1"/>
  <c r="F15" i="1"/>
  <c r="F18" i="1"/>
  <c r="F19" i="1"/>
  <c r="F22" i="1"/>
  <c r="F24" i="1"/>
  <c r="F25" i="1"/>
  <c r="F26" i="1"/>
  <c r="F27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2" i="1"/>
  <c r="F133" i="1"/>
  <c r="F134" i="1"/>
  <c r="F135" i="1"/>
  <c r="F139" i="1"/>
  <c r="F142" i="1"/>
  <c r="F143" i="1"/>
  <c r="F144" i="1"/>
  <c r="F145" i="1"/>
  <c r="F146" i="1"/>
  <c r="F147" i="1"/>
  <c r="F149" i="1"/>
  <c r="F150" i="1"/>
  <c r="F151" i="1"/>
  <c r="F154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6" i="1"/>
  <c r="F197" i="1"/>
  <c r="F199" i="1"/>
  <c r="F203" i="1"/>
  <c r="F205" i="1"/>
  <c r="F207" i="1"/>
  <c r="F209" i="1"/>
  <c r="F210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4" i="1"/>
  <c r="F275" i="1"/>
  <c r="F277" i="1"/>
  <c r="F279" i="1"/>
  <c r="F280" i="1"/>
  <c r="F281" i="1"/>
  <c r="F282" i="1"/>
  <c r="F284" i="1"/>
  <c r="F287" i="1"/>
  <c r="F289" i="1"/>
  <c r="F291" i="1"/>
  <c r="F293" i="1"/>
  <c r="F296" i="1"/>
  <c r="F300" i="1"/>
  <c r="F303" i="1"/>
  <c r="F306" i="1"/>
  <c r="F307" i="1"/>
  <c r="F309" i="1"/>
  <c r="F313" i="1"/>
  <c r="F314" i="1"/>
  <c r="F315" i="1"/>
  <c r="F316" i="1"/>
  <c r="F324" i="1"/>
  <c r="F326" i="1"/>
  <c r="F330" i="1"/>
  <c r="F332" i="1"/>
  <c r="F333" i="1"/>
  <c r="F334" i="1"/>
  <c r="F335" i="1"/>
  <c r="F336" i="1"/>
  <c r="F337" i="1"/>
  <c r="F339" i="1"/>
  <c r="F340" i="1"/>
  <c r="F349" i="1"/>
  <c r="F353" i="1"/>
  <c r="F355" i="1"/>
  <c r="F356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3" i="1"/>
  <c r="F414" i="1"/>
  <c r="F421" i="1"/>
  <c r="F422" i="1"/>
  <c r="F424" i="1"/>
  <c r="F427" i="1"/>
  <c r="F428" i="1"/>
  <c r="F429" i="1"/>
  <c r="F433" i="1"/>
  <c r="F437" i="1"/>
  <c r="F438" i="1"/>
  <c r="F439" i="1"/>
  <c r="F440" i="1"/>
  <c r="F441" i="1"/>
  <c r="F442" i="1"/>
  <c r="F444" i="1"/>
  <c r="F446" i="1"/>
  <c r="F447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5" i="1"/>
  <c r="F496" i="1"/>
  <c r="F497" i="1"/>
  <c r="F504" i="1"/>
  <c r="F505" i="1"/>
  <c r="F508" i="1"/>
  <c r="F510" i="1"/>
  <c r="F512" i="1"/>
  <c r="F514" i="1"/>
  <c r="F519" i="1"/>
  <c r="F521" i="1"/>
  <c r="F522" i="1"/>
  <c r="F523" i="1"/>
  <c r="F525" i="1"/>
  <c r="F528" i="1"/>
  <c r="F534" i="1"/>
  <c r="F535" i="1"/>
  <c r="F537" i="1"/>
  <c r="F538" i="1"/>
  <c r="F539" i="1"/>
  <c r="F542" i="1"/>
  <c r="F546" i="1"/>
  <c r="F548" i="1"/>
  <c r="F549" i="1"/>
  <c r="F550" i="1"/>
  <c r="F551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5" i="1"/>
  <c r="F576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3" i="1"/>
  <c r="F637" i="1"/>
  <c r="F643" i="1"/>
  <c r="F644" i="1"/>
  <c r="F645" i="1"/>
  <c r="F654" i="1"/>
  <c r="F655" i="1"/>
  <c r="F656" i="1"/>
  <c r="F657" i="1"/>
  <c r="F667" i="1"/>
  <c r="F669" i="1"/>
  <c r="F671" i="1"/>
  <c r="F672" i="1"/>
  <c r="F673" i="1"/>
  <c r="F677" i="1"/>
  <c r="F678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4" i="1"/>
  <c r="F725" i="1"/>
  <c r="F726" i="1"/>
  <c r="F729" i="1"/>
  <c r="F731" i="1"/>
  <c r="F732" i="1"/>
  <c r="F735" i="1"/>
  <c r="F736" i="1"/>
  <c r="F737" i="1"/>
  <c r="F739" i="1"/>
  <c r="F743" i="1"/>
  <c r="F744" i="1"/>
  <c r="F746" i="1"/>
  <c r="F748" i="1"/>
  <c r="F749" i="1"/>
  <c r="F751" i="1"/>
  <c r="F753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4" i="1"/>
  <c r="F775" i="1"/>
  <c r="F776" i="1"/>
  <c r="F780" i="1"/>
  <c r="F782" i="1"/>
  <c r="F784" i="1"/>
  <c r="F785" i="1"/>
  <c r="F786" i="1"/>
  <c r="F787" i="1"/>
  <c r="F788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7" i="1"/>
  <c r="F908" i="1"/>
  <c r="F910" i="1"/>
  <c r="F911" i="1"/>
  <c r="F913" i="1"/>
  <c r="F914" i="1"/>
  <c r="F917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40" i="1"/>
  <c r="F945" i="1"/>
  <c r="F951" i="1"/>
  <c r="F953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7" i="1"/>
  <c r="F20" i="1"/>
  <c r="H8" i="7" l="1"/>
  <c r="H11" i="7"/>
  <c r="G11" i="7"/>
  <c r="H9" i="7"/>
  <c r="H10" i="7"/>
  <c r="F10" i="7"/>
  <c r="G10" i="7"/>
  <c r="F9" i="7"/>
  <c r="G9" i="7"/>
  <c r="H12" i="7"/>
  <c r="F2" i="7"/>
  <c r="F3" i="7"/>
  <c r="G3" i="7"/>
  <c r="F11" i="7"/>
  <c r="G12" i="7"/>
  <c r="F13" i="7"/>
  <c r="H13" i="7"/>
  <c r="F8" i="7"/>
  <c r="G13" i="7"/>
  <c r="G2" i="7"/>
  <c r="H5" i="7"/>
  <c r="F12" i="7"/>
  <c r="F4" i="7"/>
  <c r="G7" i="7"/>
  <c r="F5" i="7"/>
  <c r="G4" i="7"/>
  <c r="H6" i="7"/>
  <c r="F6" i="7"/>
  <c r="G6" i="7"/>
  <c r="H4" i="7"/>
  <c r="G5" i="7"/>
  <c r="H7" i="7"/>
  <c r="F7" i="7"/>
  <c r="H2" i="7"/>
  <c r="G8" i="7"/>
  <c r="H3" i="7"/>
</calcChain>
</file>

<file path=xl/sharedStrings.xml><?xml version="1.0" encoding="utf-8"?>
<sst xmlns="http://schemas.openxmlformats.org/spreadsheetml/2006/main" count="9109" uniqueCount="2119">
  <si>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</si>
  <si>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</si>
  <si>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</si>
  <si>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</si>
  <si>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</si>
  <si>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</si>
  <si>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</si>
  <si>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</si>
  <si>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</si>
  <si>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</si>
  <si>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</si>
  <si>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</si>
  <si>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</si>
  <si>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</si>
  <si>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</si>
  <si>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</si>
  <si>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</si>
  <si>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</si>
  <si>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</si>
  <si>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</si>
  <si>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</si>
  <si>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</si>
  <si>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</si>
  <si>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</si>
  <si>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</si>
  <si>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</si>
  <si>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</si>
  <si>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</si>
  <si>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</si>
  <si>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</si>
  <si>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</si>
  <si>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</si>
  <si>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</si>
  <si>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</si>
  <si>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</si>
  <si>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</si>
  <si>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</si>
  <si>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</si>
  <si>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</si>
  <si>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</si>
  <si>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</si>
  <si>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</si>
  <si>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</si>
  <si>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</si>
  <si>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</si>
  <si>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</si>
  <si>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</si>
  <si>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</si>
  <si>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</si>
  <si>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</si>
  <si>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</si>
  <si>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</si>
  <si>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</si>
  <si>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</si>
  <si>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</si>
  <si>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</si>
  <si>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</si>
  <si>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</si>
  <si>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</si>
  <si>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</si>
  <si>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</si>
  <si>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</si>
  <si>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</si>
  <si>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</si>
  <si>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</si>
  <si>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</si>
  <si>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</si>
  <si>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</si>
  <si>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</si>
  <si>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</si>
  <si>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</si>
  <si>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</si>
  <si>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</si>
  <si>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</si>
  <si>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</si>
  <si>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</si>
  <si>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</si>
  <si>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</si>
  <si>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</si>
  <si>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</si>
  <si>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</si>
  <si>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</si>
  <si>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</si>
  <si>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</si>
  <si>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</si>
  <si>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</si>
  <si>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</si>
  <si>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</si>
  <si>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</si>
  <si>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</si>
  <si>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</si>
  <si>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</si>
  <si>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</si>
  <si>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</si>
  <si>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</si>
  <si>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</si>
  <si>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</si>
  <si>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</si>
  <si>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</si>
  <si>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</si>
  <si>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</si>
  <si>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</si>
  <si>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</si>
  <si>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</si>
  <si>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</si>
  <si>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</si>
  <si>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</si>
  <si>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</si>
  <si>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</si>
  <si>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</si>
  <si>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</si>
  <si>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</si>
  <si>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</si>
  <si>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</si>
  <si>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</si>
  <si>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</si>
  <si>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</si>
  <si>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</si>
  <si>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</si>
  <si>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</si>
  <si>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</si>
  <si>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</si>
  <si>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</si>
  <si>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</si>
  <si>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</si>
  <si>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</si>
  <si>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</si>
  <si>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</si>
  <si>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</si>
  <si>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</si>
  <si>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</si>
  <si>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</si>
  <si>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</si>
  <si>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</si>
  <si>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</si>
  <si>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</si>
  <si>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</si>
  <si>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</si>
  <si>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</si>
  <si>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</si>
  <si>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</si>
  <si>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</si>
  <si>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</si>
  <si>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</si>
  <si>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</si>
  <si>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</si>
  <si>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</si>
  <si>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</si>
  <si>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</si>
  <si>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</si>
  <si>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</si>
  <si>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</si>
  <si>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</si>
  <si>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</si>
  <si>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</si>
  <si>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</si>
  <si>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</si>
  <si>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</si>
  <si>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</si>
  <si>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</si>
  <si>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</si>
  <si>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</si>
  <si>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</si>
  <si>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</si>
  <si>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</si>
  <si>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</si>
  <si>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</si>
  <si>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</si>
  <si>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</si>
  <si>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</si>
  <si>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</si>
  <si>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</si>
  <si>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</si>
  <si>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</si>
  <si>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</si>
  <si>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</si>
  <si>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</si>
  <si>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</si>
  <si>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</si>
  <si>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</si>
  <si>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</si>
  <si>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</si>
  <si>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</si>
  <si>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</si>
  <si>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</si>
  <si>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</si>
  <si>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</si>
  <si>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</si>
  <si>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</si>
  <si>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</si>
  <si>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</si>
  <si>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</si>
  <si>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</si>
  <si>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</si>
  <si>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</si>
  <si>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</si>
  <si>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</si>
  <si>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</si>
  <si>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</si>
  <si>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</si>
  <si>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</si>
  <si>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</si>
  <si>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</si>
  <si>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</si>
  <si>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</si>
  <si>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</si>
  <si>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</si>
  <si>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</si>
  <si>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</si>
  <si>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</si>
  <si>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</si>
  <si>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</si>
  <si>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</si>
  <si>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</si>
  <si>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</si>
  <si>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</si>
  <si>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</si>
  <si>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</si>
  <si>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</si>
  <si>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</si>
  <si>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</si>
  <si>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</si>
  <si>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</si>
  <si>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</si>
  <si>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</si>
  <si>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</si>
  <si>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</si>
  <si>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</si>
  <si>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</si>
  <si>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</si>
  <si>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</si>
  <si>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</si>
  <si>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</si>
  <si>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</si>
  <si>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</si>
  <si>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</si>
  <si>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</si>
  <si>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</si>
  <si>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</si>
  <si>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</si>
  <si>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</si>
  <si>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</si>
  <si>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</si>
  <si>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</si>
  <si>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</si>
  <si>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</si>
  <si>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</si>
  <si>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</si>
  <si>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</si>
  <si>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</si>
  <si>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</si>
  <si>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</si>
  <si>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</si>
  <si>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</si>
  <si>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</si>
  <si>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</si>
  <si>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</si>
  <si>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</si>
  <si>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</si>
  <si>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</si>
  <si>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</si>
  <si>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</si>
  <si>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</si>
  <si>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</si>
  <si>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</si>
  <si>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</si>
  <si>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</si>
  <si>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</si>
  <si>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</si>
  <si>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</si>
  <si>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</si>
  <si>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</si>
  <si>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</si>
  <si>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</si>
  <si>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</si>
  <si>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</si>
  <si>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</si>
  <si>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</si>
  <si>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</si>
  <si>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</si>
  <si>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</si>
  <si>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</si>
  <si>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</si>
  <si>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</si>
  <si>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</si>
  <si>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</si>
  <si>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</si>
  <si>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</si>
  <si>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</si>
  <si>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</si>
  <si>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</si>
  <si>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</si>
  <si>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</si>
  <si>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</si>
  <si>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</si>
  <si>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</si>
  <si>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</si>
  <si>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</si>
  <si>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</si>
  <si>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</si>
  <si>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</si>
  <si>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</si>
  <si>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</si>
  <si>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</si>
  <si>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</si>
  <si>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</si>
  <si>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</si>
  <si>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</si>
  <si>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</si>
  <si>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</si>
  <si>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</si>
  <si>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</si>
  <si>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</si>
  <si>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</si>
  <si>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</si>
  <si>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</si>
  <si>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</si>
  <si>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</si>
  <si>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</si>
  <si>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</si>
  <si>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</si>
  <si>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</si>
  <si>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</si>
  <si>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</si>
  <si>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</si>
  <si>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</si>
  <si>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</si>
  <si>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</si>
  <si>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</si>
  <si>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</si>
  <si>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</si>
  <si>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</si>
  <si>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</si>
  <si>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</si>
  <si>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</si>
  <si>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</si>
  <si>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</si>
  <si>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</si>
  <si>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</si>
  <si>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</si>
  <si>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</si>
  <si>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</si>
  <si>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</si>
  <si>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</si>
  <si>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</si>
  <si>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</si>
  <si>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</si>
  <si>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</si>
  <si>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</si>
  <si>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</si>
  <si>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</si>
  <si>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</si>
  <si>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</si>
  <si>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</si>
  <si>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</si>
  <si>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</si>
  <si>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</si>
  <si>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</si>
  <si>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</si>
  <si>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</si>
  <si>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</si>
  <si>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</si>
  <si>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</si>
  <si>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</si>
  <si>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</si>
  <si>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</si>
  <si>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</si>
  <si>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</si>
  <si>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</si>
  <si>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</si>
  <si>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</si>
  <si>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</si>
  <si>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</si>
  <si>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</si>
  <si>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</si>
  <si>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</si>
  <si>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</si>
  <si>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</si>
  <si>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</si>
  <si>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</si>
  <si>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</si>
  <si>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</si>
  <si>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</si>
  <si>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</si>
  <si>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</si>
  <si>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</si>
  <si>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</si>
  <si>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</si>
  <si>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</si>
  <si>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</si>
  <si>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</si>
  <si>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</si>
  <si>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</si>
  <si>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</si>
  <si>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</si>
  <si>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</si>
  <si>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</si>
  <si>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</si>
  <si>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</si>
  <si>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</si>
  <si>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</si>
  <si>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</si>
  <si>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</si>
  <si>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</si>
  <si>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</si>
  <si>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</si>
  <si>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</si>
  <si>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</si>
  <si>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</si>
  <si>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</si>
  <si>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</si>
  <si>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</si>
  <si>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</si>
  <si>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</si>
  <si>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</si>
  <si>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</si>
  <si>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</si>
  <si>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</si>
  <si>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</si>
  <si>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</si>
  <si>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</si>
  <si>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</si>
  <si>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</si>
  <si>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</si>
  <si>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</si>
  <si>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</si>
  <si>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</si>
  <si>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</si>
  <si>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</si>
  <si>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</si>
  <si>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</si>
  <si>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</si>
  <si>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</si>
  <si>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</si>
  <si>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</si>
  <si>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</si>
  <si>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</si>
  <si>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</si>
  <si>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</si>
  <si>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</si>
  <si>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</si>
  <si>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</si>
  <si>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</si>
  <si>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</si>
  <si>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</si>
  <si>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</si>
  <si>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</si>
  <si>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</si>
  <si>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</si>
  <si>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</si>
  <si>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</si>
  <si>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</si>
  <si>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</si>
  <si>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</si>
  <si>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</si>
  <si>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</si>
  <si>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</si>
  <si>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</si>
  <si>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</si>
  <si>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</si>
  <si>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</si>
  <si>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</si>
  <si>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</si>
  <si>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</si>
  <si>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</si>
  <si>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</si>
  <si>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</si>
  <si>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</si>
  <si>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</si>
  <si>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</si>
  <si>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</si>
  <si>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</si>
  <si>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</si>
  <si>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</si>
  <si>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</si>
  <si>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</si>
  <si>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</si>
  <si>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</si>
  <si>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</si>
  <si>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</si>
  <si>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</si>
  <si>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</si>
  <si>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</si>
  <si>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</si>
  <si>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</si>
  <si>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</si>
  <si>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</si>
  <si>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</si>
  <si>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</si>
  <si>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</si>
  <si>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</si>
  <si>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</si>
  <si>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</si>
  <si>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</si>
  <si>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</si>
  <si>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</si>
  <si>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</si>
  <si>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</si>
  <si>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</si>
  <si>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</si>
  <si>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</si>
  <si>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</si>
  <si>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</si>
  <si>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</si>
  <si>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</si>
  <si>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</si>
  <si>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</si>
  <si>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</si>
  <si>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</si>
  <si>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</si>
  <si>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</si>
  <si>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</si>
  <si>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</si>
  <si>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</si>
  <si>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</si>
  <si>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</si>
  <si>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</si>
  <si>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</si>
  <si>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</si>
  <si>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</si>
  <si>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</si>
  <si>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</si>
  <si>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</si>
  <si>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</si>
  <si>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</si>
  <si>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</si>
  <si>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</si>
  <si>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</si>
  <si>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</si>
  <si>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</si>
  <si>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</si>
  <si>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</si>
  <si>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</si>
  <si>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</si>
  <si>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</si>
  <si>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</si>
  <si>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</si>
  <si>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</si>
  <si>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</si>
  <si>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</si>
  <si>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</si>
  <si>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</si>
  <si>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</si>
  <si>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</si>
  <si>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</si>
  <si>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</si>
  <si>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</si>
  <si>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</si>
  <si>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</si>
  <si>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</si>
  <si>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</si>
  <si>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</si>
  <si>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</si>
  <si>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</si>
  <si>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</si>
  <si>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</si>
  <si>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</si>
  <si>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</si>
  <si>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</si>
  <si>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</si>
  <si>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</si>
  <si>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</si>
  <si>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</si>
  <si>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</si>
  <si>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</si>
  <si>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</si>
  <si>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</si>
  <si>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</si>
  <si>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</si>
  <si>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</si>
  <si>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</si>
  <si>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</si>
  <si>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</si>
  <si>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</si>
  <si>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</si>
  <si>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</si>
  <si>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</si>
  <si>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</si>
  <si>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</si>
  <si>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</si>
  <si>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</si>
  <si>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</si>
  <si>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</si>
  <si>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</si>
  <si>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</si>
  <si>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</si>
  <si>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</si>
  <si>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</si>
  <si>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</si>
  <si>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</si>
  <si>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</si>
  <si>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</si>
  <si>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</si>
  <si>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</si>
  <si>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</si>
  <si>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</si>
  <si>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</si>
  <si>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</si>
  <si>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</si>
  <si>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</si>
  <si>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</si>
  <si>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</si>
  <si>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</si>
  <si>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</si>
  <si>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</si>
  <si>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</si>
  <si>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</si>
  <si>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</si>
  <si>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</si>
  <si>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</si>
  <si>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</si>
  <si>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</si>
  <si>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</si>
  <si>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</si>
  <si>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</si>
  <si>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</si>
  <si>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</si>
  <si>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</si>
  <si>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</si>
  <si>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</si>
  <si>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</si>
  <si>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</si>
  <si>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</si>
  <si>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</si>
  <si>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</si>
  <si>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</si>
  <si>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</si>
  <si>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</si>
  <si>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</si>
  <si>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</si>
  <si>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</si>
  <si>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</si>
  <si>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</si>
  <si>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</si>
  <si>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</si>
  <si>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</si>
  <si>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</si>
  <si>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</si>
  <si>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</si>
  <si>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</si>
  <si>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</si>
  <si>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</si>
  <si>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</si>
  <si>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</si>
  <si>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</si>
  <si>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</si>
  <si>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</si>
  <si>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</si>
  <si>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</si>
  <si>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</si>
  <si>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</si>
  <si>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</si>
  <si>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</si>
  <si>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</si>
  <si>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</si>
  <si>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</si>
  <si>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</si>
  <si>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</si>
  <si>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</si>
  <si>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</si>
  <si>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</si>
  <si>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</si>
  <si>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</si>
  <si>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</si>
  <si>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</si>
  <si>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</si>
  <si>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</si>
  <si>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</si>
  <si>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</si>
  <si>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</si>
  <si>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</si>
  <si>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</si>
  <si>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</si>
  <si>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</si>
  <si>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</si>
  <si>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</si>
  <si>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</si>
  <si>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</si>
  <si>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</si>
  <si>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</si>
  <si>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</si>
  <si>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</si>
  <si>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</si>
  <si>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</si>
  <si>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</si>
  <si>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</si>
  <si>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</si>
  <si>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</si>
  <si>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</si>
  <si>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</si>
  <si>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</si>
  <si>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</si>
  <si>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</si>
  <si>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</si>
  <si>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</si>
  <si>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</si>
  <si>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</si>
  <si>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</si>
  <si>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</si>
  <si>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</si>
  <si>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</si>
  <si>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</si>
  <si>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</si>
  <si>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</si>
  <si>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</si>
  <si>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</si>
  <si>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</si>
  <si>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</si>
  <si>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</si>
  <si>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</si>
  <si>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</si>
  <si>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</si>
  <si>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</si>
  <si>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</si>
  <si>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</si>
  <si>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</si>
  <si>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</si>
  <si>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</si>
  <si>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</si>
  <si>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</si>
  <si>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</si>
  <si>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</si>
  <si>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</si>
  <si>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</si>
  <si>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</si>
  <si>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</si>
  <si>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</si>
  <si>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</si>
  <si>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</si>
  <si>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</si>
  <si>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</si>
  <si>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</si>
  <si>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</si>
  <si>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</si>
  <si>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</si>
  <si>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</si>
  <si>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</si>
  <si>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</si>
  <si>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</si>
  <si>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</si>
  <si>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</si>
  <si>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</si>
  <si>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</si>
  <si>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</si>
  <si>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</si>
  <si>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</si>
  <si>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</si>
  <si>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</si>
  <si>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</si>
  <si>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</si>
  <si>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</si>
  <si>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</si>
  <si>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</si>
  <si>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</si>
  <si>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</si>
  <si>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</si>
  <si>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</si>
  <si>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</si>
  <si>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</si>
  <si>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</si>
  <si>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</si>
  <si>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</si>
  <si>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</si>
  <si>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</si>
  <si>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</si>
  <si>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</si>
  <si>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</si>
  <si>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</si>
  <si>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</si>
  <si>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</si>
  <si>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</si>
  <si>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</si>
  <si>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</si>
  <si>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</si>
  <si>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</si>
  <si>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</si>
  <si>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</si>
  <si>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</si>
  <si>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</si>
  <si>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</si>
  <si>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</si>
  <si>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</si>
  <si>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</si>
  <si>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</si>
  <si>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</si>
  <si>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</si>
  <si>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</si>
  <si>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</si>
  <si>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</si>
  <si>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</si>
  <si>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</si>
  <si>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</si>
  <si>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</si>
  <si>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</si>
  <si>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</si>
  <si>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</si>
  <si>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</si>
  <si>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</si>
  <si>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</si>
  <si>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</si>
  <si>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</si>
  <si>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</si>
  <si>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</si>
  <si>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</si>
  <si>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</si>
  <si>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</si>
  <si>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</si>
  <si>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</si>
  <si>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</si>
  <si>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</si>
  <si>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</si>
  <si>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</si>
  <si>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</si>
  <si>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</si>
  <si>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</si>
  <si>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</si>
  <si>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</si>
  <si>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</si>
  <si>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</si>
  <si>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</si>
  <si>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</si>
  <si>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</si>
  <si>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</si>
  <si>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</si>
  <si>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</si>
  <si>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</si>
  <si>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</si>
  <si>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</si>
  <si>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</si>
  <si>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</si>
  <si>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</si>
  <si>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</si>
  <si>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</si>
  <si>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</si>
  <si>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</si>
  <si>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</si>
  <si>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</si>
  <si>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</si>
  <si>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</si>
  <si>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</si>
  <si>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</si>
  <si>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</si>
  <si>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</si>
  <si>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</si>
  <si>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</si>
  <si>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</si>
  <si>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</si>
  <si>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</si>
  <si>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</si>
  <si>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</si>
  <si>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</si>
  <si>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</si>
  <si>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</si>
  <si>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</si>
  <si>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</si>
  <si>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</si>
  <si>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</si>
  <si>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</si>
  <si>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</si>
  <si>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</si>
  <si>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</si>
  <si>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</si>
  <si>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</si>
  <si>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</si>
  <si>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</si>
  <si>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</si>
  <si>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</si>
  <si>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</si>
  <si>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</si>
  <si>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</si>
  <si>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</si>
  <si>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</si>
  <si>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</si>
  <si>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</si>
  <si>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</si>
  <si>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</si>
  <si>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</si>
  <si>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</si>
  <si>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</si>
  <si>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</si>
  <si>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</si>
  <si>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</si>
  <si>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</si>
  <si>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</si>
  <si>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</si>
  <si>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</si>
  <si>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</si>
  <si>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</si>
  <si>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</si>
  <si>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</si>
  <si>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</si>
  <si>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</si>
  <si>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</si>
  <si>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</si>
  <si>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</si>
  <si>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</si>
  <si>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</si>
  <si>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</si>
  <si>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</si>
  <si>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</si>
  <si>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</si>
  <si>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</si>
  <si>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</si>
  <si>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</si>
  <si>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</si>
  <si>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</si>
  <si>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</si>
  <si>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</si>
  <si>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</si>
  <si>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</si>
  <si>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</si>
  <si>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</si>
  <si>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</si>
  <si>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</si>
  <si>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</si>
  <si>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</si>
  <si>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</si>
  <si>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</si>
  <si>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</si>
  <si>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</si>
  <si>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</si>
  <si>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</si>
  <si>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</si>
  <si>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</si>
  <si>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</si>
  <si>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</si>
  <si>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</si>
  <si>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</si>
  <si>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</si>
  <si>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</si>
  <si>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</si>
  <si>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</si>
  <si>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</si>
  <si>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</si>
  <si>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</si>
  <si>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</si>
  <si>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</si>
  <si>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</si>
  <si>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</si>
  <si>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</si>
  <si>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</si>
  <si>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</si>
  <si>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</si>
  <si>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</si>
  <si>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</si>
  <si>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</si>
  <si>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</si>
  <si>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</si>
  <si>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</si>
  <si>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</si>
  <si>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</si>
  <si>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</si>
  <si>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</si>
  <si>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</si>
  <si>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</si>
  <si>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</si>
  <si>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</si>
  <si>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</si>
  <si>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</si>
  <si>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</si>
  <si>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</si>
  <si>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</si>
  <si>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</si>
  <si>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</si>
  <si>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</si>
  <si>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</si>
  <si>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</si>
  <si>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</si>
  <si>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</si>
  <si>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</si>
  <si>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</si>
  <si>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</si>
  <si>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</si>
  <si>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</si>
  <si>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</si>
  <si>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</si>
  <si>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</si>
  <si>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</si>
  <si>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</si>
  <si>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</si>
  <si>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</si>
  <si>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</si>
  <si>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</si>
  <si>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</si>
  <si>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</si>
  <si>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</si>
  <si>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</si>
  <si>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</si>
  <si>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</si>
  <si>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</si>
  <si>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</si>
  <si>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</si>
  <si>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</si>
  <si>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</si>
  <si>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</si>
  <si>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</si>
  <si>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</si>
  <si>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</si>
  <si>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</si>
  <si>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</si>
  <si>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</si>
  <si>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</si>
  <si>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</si>
  <si>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</si>
  <si>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</si>
  <si>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</si>
  <si>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</si>
  <si>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</si>
  <si>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</si>
  <si>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</si>
  <si>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</si>
  <si>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</si>
  <si>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</si>
  <si>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</si>
  <si>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</si>
  <si>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</si>
  <si>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</si>
  <si>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</si>
  <si>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</si>
  <si>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</si>
  <si>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</si>
  <si>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</si>
  <si>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</si>
  <si>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</si>
  <si>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</si>
  <si>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</si>
  <si>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</si>
  <si>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</si>
  <si>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</si>
  <si>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</si>
  <si>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</si>
  <si>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</si>
  <si>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</si>
  <si>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</si>
  <si>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</si>
  <si>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</si>
  <si>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</si>
  <si>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</si>
  <si>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</si>
  <si>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</si>
  <si>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</si>
  <si>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</si>
  <si>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</si>
  <si>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</si>
  <si>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</si>
  <si>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</si>
  <si>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</si>
  <si>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</si>
  <si>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</si>
  <si>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</si>
  <si>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</si>
  <si>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</si>
  <si>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</si>
  <si>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</si>
  <si>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</si>
  <si>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</si>
  <si>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</si>
  <si>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</si>
  <si>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</si>
  <si>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</si>
  <si>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</si>
  <si>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</si>
  <si>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</si>
  <si>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</si>
  <si>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</si>
  <si>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</si>
  <si>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</si>
  <si>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</si>
  <si>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</si>
  <si>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</si>
  <si>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</si>
  <si>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</si>
  <si>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</si>
  <si>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</si>
  <si>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</si>
  <si>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</si>
  <si>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</si>
  <si>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</si>
  <si>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</si>
  <si>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</si>
  <si>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</si>
  <si>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</si>
  <si>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</si>
  <si>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</si>
  <si>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</si>
  <si>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</si>
  <si>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</si>
  <si>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</si>
  <si>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</si>
  <si>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</si>
  <si>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</si>
  <si>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</si>
  <si>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</si>
  <si>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</si>
  <si>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</si>
  <si>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</si>
  <si>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</si>
  <si>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</si>
  <si>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</si>
  <si>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</si>
  <si>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</si>
  <si>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</si>
  <si>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</si>
  <si>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</si>
  <si>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</si>
  <si>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</si>
  <si>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</si>
  <si>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</si>
  <si>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</si>
  <si>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</si>
  <si>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</si>
  <si>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</si>
  <si>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</si>
  <si>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</si>
  <si>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</si>
  <si>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</si>
  <si>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</si>
  <si>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</si>
  <si>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</si>
  <si>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</si>
  <si>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</si>
  <si>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</si>
  <si>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</si>
  <si>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</si>
  <si>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</si>
  <si>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</si>
  <si>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</si>
  <si>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</si>
  <si>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</si>
  <si>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</si>
  <si>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</si>
  <si>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</si>
  <si>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</si>
  <si>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</si>
  <si>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</si>
  <si>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</si>
  <si>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</si>
  <si>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</si>
  <si>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</si>
  <si>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</si>
  <si>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</si>
  <si>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</si>
  <si>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</si>
  <si>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</si>
  <si>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</si>
  <si>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</si>
  <si>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</si>
  <si>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</si>
  <si>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</si>
  <si>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</si>
  <si>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</si>
  <si>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</si>
  <si>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</si>
  <si>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</si>
  <si>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</si>
  <si>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</si>
  <si>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</si>
  <si>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</si>
  <si>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</si>
  <si>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</si>
  <si>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</si>
  <si>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</si>
  <si>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</si>
  <si>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</si>
  <si>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</si>
  <si>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</si>
  <si>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</si>
  <si>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</si>
  <si>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</si>
  <si>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</si>
  <si>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</si>
  <si>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</si>
  <si>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</si>
  <si>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</si>
  <si>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</si>
  <si>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</si>
  <si>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</si>
  <si>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</si>
  <si>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</si>
  <si>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</si>
  <si>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</si>
  <si>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</si>
  <si>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</si>
  <si>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</si>
  <si>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</si>
  <si>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</si>
  <si>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</si>
  <si>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</si>
  <si>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</si>
  <si>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</si>
  <si>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</si>
  <si>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</si>
  <si>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</si>
  <si>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</si>
  <si>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</si>
  <si>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</si>
  <si>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</si>
  <si>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</si>
  <si>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</si>
  <si>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</si>
  <si>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</si>
  <si>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</si>
  <si>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</si>
  <si>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</si>
  <si>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</si>
  <si>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</si>
  <si>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</si>
  <si>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</si>
  <si>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</si>
  <si>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</si>
  <si>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</si>
  <si>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</si>
  <si>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</si>
  <si>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</si>
  <si>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</si>
  <si>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</si>
  <si>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</si>
  <si>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</si>
  <si>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</si>
  <si>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</si>
  <si>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</si>
  <si>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</si>
  <si>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</si>
  <si>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</si>
  <si>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</si>
  <si>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</si>
  <si>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</si>
  <si>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</si>
  <si>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</si>
  <si>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</si>
  <si>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</si>
  <si>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</si>
  <si>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</si>
  <si>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</si>
  <si>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</si>
  <si>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</si>
  <si>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</si>
  <si>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</si>
  <si>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</si>
  <si>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</si>
  <si>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</si>
  <si>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</si>
  <si>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</si>
  <si>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</si>
  <si>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</si>
  <si>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</si>
  <si>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</si>
  <si>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</si>
  <si>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</si>
  <si>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</si>
  <si>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</si>
  <si>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</si>
  <si>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</si>
  <si>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</si>
  <si>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</si>
  <si>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</si>
  <si>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</si>
  <si>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</si>
  <si>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</si>
  <si>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</si>
  <si>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</si>
  <si>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</si>
  <si>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</si>
  <si>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</si>
  <si>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</si>
  <si>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</si>
  <si>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</si>
  <si>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</si>
  <si>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</si>
  <si>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</si>
  <si>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</si>
  <si>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</si>
  <si>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</si>
  <si>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</si>
  <si>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</si>
  <si>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</si>
  <si>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</si>
  <si>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</si>
  <si>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</si>
  <si>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</si>
  <si>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</si>
  <si>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</si>
  <si>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</si>
  <si>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</si>
  <si>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</si>
  <si>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</si>
  <si>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</si>
  <si>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</si>
  <si>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</si>
  <si>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</si>
  <si>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</si>
  <si>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</si>
  <si>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</si>
  <si>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</si>
  <si>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</si>
  <si>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</si>
  <si>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</si>
  <si>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</si>
  <si>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</si>
  <si>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</si>
  <si>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</si>
  <si>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</si>
  <si>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</si>
  <si>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</si>
  <si>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</si>
  <si>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</si>
  <si>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</si>
  <si>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</si>
  <si>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</si>
  <si>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</si>
  <si>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</si>
  <si>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</si>
  <si>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</si>
  <si>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</si>
  <si>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</si>
  <si>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</si>
  <si>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</si>
  <si>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</si>
  <si>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</si>
  <si>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</si>
  <si>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</si>
  <si>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</si>
  <si>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</si>
  <si>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</si>
  <si>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</si>
  <si>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</si>
  <si>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</si>
  <si>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</si>
  <si>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</si>
  <si>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</si>
  <si>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</si>
  <si>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</si>
  <si>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</si>
  <si>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</si>
  <si>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</si>
  <si>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</si>
  <si>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</si>
  <si>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</si>
  <si>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</si>
  <si>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</si>
  <si>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</si>
  <si>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</si>
  <si>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</si>
  <si>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</si>
  <si>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</si>
  <si>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</si>
  <si>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</si>
  <si>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</si>
  <si>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</si>
  <si>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</si>
  <si>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</si>
  <si>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</si>
  <si>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</si>
  <si>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</si>
  <si>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</si>
  <si>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</si>
  <si>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</si>
  <si>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</si>
  <si>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</si>
  <si>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</si>
  <si>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</si>
  <si>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</si>
  <si>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</si>
  <si>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</si>
  <si>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</si>
  <si>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</si>
  <si>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</si>
  <si>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</si>
  <si>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</si>
  <si>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</si>
  <si>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</si>
  <si>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</si>
  <si>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</si>
  <si>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</si>
  <si>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</si>
  <si>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</si>
  <si>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</si>
  <si>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</si>
  <si>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</si>
  <si>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</si>
  <si>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</si>
  <si>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</si>
  <si>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</si>
  <si>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</si>
  <si>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</si>
  <si>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</si>
  <si>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</si>
  <si>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</si>
  <si>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</si>
  <si>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</si>
  <si>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</si>
  <si>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</si>
  <si>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</si>
  <si>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</si>
  <si>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</si>
  <si>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</si>
  <si>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</si>
  <si>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</si>
  <si>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</si>
  <si>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</si>
  <si>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</si>
  <si>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</si>
  <si>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</si>
  <si>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</si>
  <si>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</si>
  <si>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</si>
  <si>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</si>
  <si>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</si>
  <si>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</si>
  <si>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</si>
  <si>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</si>
  <si>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</si>
  <si>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</si>
  <si>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</si>
  <si>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</si>
  <si>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</si>
  <si>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</si>
  <si>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</si>
  <si>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</si>
  <si>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</si>
  <si>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</si>
  <si>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</si>
  <si>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</si>
  <si>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</si>
  <si>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</si>
  <si>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</si>
  <si>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</si>
  <si>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</si>
  <si>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</si>
  <si>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</si>
  <si>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</si>
  <si>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</si>
  <si>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</si>
  <si>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</si>
  <si>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</si>
  <si>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</si>
  <si>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</si>
  <si>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</si>
  <si>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</si>
  <si>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</si>
  <si>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</si>
  <si>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</si>
  <si>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</si>
  <si>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</si>
  <si>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</si>
  <si>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</si>
  <si>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</si>
  <si>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</si>
  <si>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</si>
  <si>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</si>
  <si>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</si>
  <si>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</si>
  <si>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</si>
  <si>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</si>
  <si>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</si>
  <si>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</si>
  <si>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</si>
  <si>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</si>
  <si>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</si>
  <si>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</si>
  <si>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</si>
  <si>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</si>
  <si>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</si>
  <si>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</si>
  <si>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</si>
  <si>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</si>
  <si>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</si>
  <si>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</si>
  <si>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</si>
  <si>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</si>
  <si>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</si>
  <si>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</si>
  <si>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</si>
  <si>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</si>
  <si>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</si>
  <si>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</si>
  <si>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</si>
  <si>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</si>
  <si>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</si>
  <si>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</si>
  <si>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</si>
  <si>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</si>
  <si>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</si>
  <si>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</si>
  <si>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</si>
  <si>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</si>
  <si>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</si>
  <si>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</si>
  <si>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</si>
  <si>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</si>
  <si>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</si>
  <si>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</si>
  <si>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</si>
  <si>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</si>
  <si>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</si>
  <si>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</si>
  <si>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</si>
  <si>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</si>
  <si>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</si>
  <si>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</si>
  <si>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</si>
  <si>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</si>
  <si>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</si>
  <si>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</si>
  <si>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</si>
  <si>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</si>
  <si>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</si>
  <si>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</si>
  <si>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</si>
  <si>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</si>
  <si>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</si>
  <si>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</si>
  <si>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</si>
  <si>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</si>
  <si>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</si>
  <si>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</si>
  <si>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</si>
  <si>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</si>
  <si>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</si>
  <si>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</si>
  <si>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</si>
  <si>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</si>
  <si>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</si>
  <si>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</si>
  <si>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</si>
  <si>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</si>
  <si>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</si>
  <si>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</si>
  <si>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</si>
  <si>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</si>
  <si>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</si>
  <si>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</si>
  <si>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</si>
  <si>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</si>
  <si>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</si>
  <si>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</si>
  <si>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</si>
  <si>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</si>
  <si>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</si>
  <si>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</si>
  <si>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</si>
  <si>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</si>
  <si>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</si>
  <si>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</si>
  <si>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</si>
  <si>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</si>
  <si>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</si>
  <si>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</si>
  <si>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</si>
  <si>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</si>
  <si>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</si>
  <si>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</si>
  <si>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</si>
  <si>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</si>
  <si>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</si>
  <si>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</si>
  <si>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</si>
  <si>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</si>
  <si>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</si>
  <si>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</si>
  <si>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</si>
  <si>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</si>
  <si>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</si>
  <si>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</si>
  <si>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</si>
  <si>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</si>
  <si>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</si>
  <si>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</si>
  <si>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</si>
  <si>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</si>
  <si>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</si>
  <si>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</si>
  <si>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</si>
  <si>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</si>
  <si>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</si>
  <si>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</si>
  <si>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</si>
  <si>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</si>
  <si>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</si>
  <si>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</si>
  <si>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</si>
  <si>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</si>
  <si>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</si>
  <si>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</si>
  <si>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</si>
  <si>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</si>
  <si>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</si>
  <si>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</si>
  <si>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</si>
  <si>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</si>
  <si>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</si>
  <si>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</si>
  <si>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</si>
  <si>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</si>
  <si>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</si>
  <si>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</si>
  <si>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</si>
  <si>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</si>
  <si>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</si>
  <si>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</si>
  <si>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</si>
  <si>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</si>
  <si>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</si>
  <si>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</si>
  <si>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</si>
  <si>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</si>
  <si>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</si>
  <si>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</si>
  <si>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</si>
  <si>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</si>
  <si>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</si>
  <si>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</si>
  <si>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</si>
  <si>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</si>
  <si>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</si>
  <si>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</si>
  <si>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</si>
  <si>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</si>
  <si>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</si>
  <si>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</si>
  <si>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</si>
  <si>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</si>
  <si>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</si>
  <si>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</si>
  <si>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</si>
  <si>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</si>
  <si>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</si>
  <si>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</si>
  <si>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</si>
  <si>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</si>
  <si>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</si>
  <si>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</si>
  <si>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</si>
  <si>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</si>
  <si>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</si>
  <si>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</si>
  <si>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</si>
  <si>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</si>
  <si>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</si>
  <si>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</si>
  <si>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</si>
  <si>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</si>
  <si>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</si>
  <si>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</si>
  <si>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</si>
  <si>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</si>
  <si>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</si>
  <si>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</si>
  <si>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</si>
  <si>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</si>
  <si>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</si>
  <si>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</si>
  <si>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</si>
  <si>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</si>
  <si>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</si>
  <si>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</si>
  <si>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</si>
  <si>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</si>
  <si>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</si>
  <si>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</si>
  <si>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</si>
  <si>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</si>
  <si>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</si>
  <si>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</si>
  <si>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</si>
  <si>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</si>
  <si>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</si>
  <si>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</si>
  <si>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</si>
  <si>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</si>
  <si>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</si>
  <si>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</si>
  <si>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</si>
  <si>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</si>
  <si>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</si>
  <si>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</si>
  <si>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</si>
  <si>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</si>
  <si>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</si>
  <si>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</si>
  <si>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</si>
  <si>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</si>
  <si>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</si>
  <si>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</si>
  <si>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</si>
  <si>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</si>
  <si>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</si>
  <si>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</si>
  <si>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</si>
  <si>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</si>
  <si>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</si>
  <si>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</si>
  <si>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</si>
  <si>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</si>
  <si>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</si>
  <si>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</si>
  <si>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</si>
  <si>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</si>
  <si>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</si>
  <si>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</si>
  <si>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</si>
  <si>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</si>
  <si>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</si>
  <si>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</si>
  <si>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</si>
  <si>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</si>
  <si>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</si>
  <si>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</si>
  <si>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</si>
  <si>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</si>
  <si>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</si>
  <si>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</si>
  <si>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</si>
  <si>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</si>
  <si>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</si>
  <si>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</si>
  <si>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</si>
  <si>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</si>
  <si>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</si>
  <si>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</si>
  <si>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</si>
  <si>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</si>
  <si>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</si>
  <si>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</si>
  <si>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</si>
  <si>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</si>
  <si>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</si>
  <si>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</si>
  <si>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</si>
  <si>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</si>
  <si>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</si>
  <si>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</si>
  <si>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</si>
  <si>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</si>
  <si>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</si>
  <si>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</si>
  <si>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</si>
  <si>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</si>
  <si>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</si>
  <si>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</si>
  <si>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</si>
  <si>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</si>
  <si>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</si>
  <si>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</si>
  <si>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</si>
  <si>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</si>
  <si>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</si>
  <si>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</si>
  <si>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</si>
  <si>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</si>
  <si>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</si>
  <si>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</si>
  <si>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</si>
  <si>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</si>
  <si>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</si>
  <si>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</si>
  <si>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</si>
  <si>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</si>
  <si>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</si>
  <si>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</si>
  <si>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</si>
  <si>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</si>
  <si>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</si>
  <si>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</si>
  <si>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</si>
  <si>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</si>
  <si>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</si>
  <si>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</si>
  <si>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</si>
  <si>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</si>
  <si>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</si>
  <si>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</si>
  <si>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</si>
  <si>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</si>
  <si>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</si>
  <si>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</si>
  <si>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</si>
  <si>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</si>
  <si>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</si>
  <si>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</si>
  <si>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</si>
  <si>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</si>
  <si>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</si>
  <si>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</si>
  <si>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</si>
  <si>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</si>
  <si>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</si>
  <si>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</si>
  <si>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</si>
  <si>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</si>
  <si>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</si>
  <si>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</si>
  <si>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</si>
  <si>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</si>
  <si>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</si>
  <si>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</si>
  <si>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</si>
  <si>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</si>
  <si>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</si>
  <si>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</si>
  <si>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</si>
  <si>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</si>
  <si>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</si>
  <si>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</si>
  <si>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</si>
  <si>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</si>
  <si>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</si>
  <si>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</si>
  <si>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</si>
  <si>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</si>
  <si>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</si>
  <si>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</si>
  <si>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</si>
  <si>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</si>
  <si>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</si>
  <si>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</si>
  <si>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</si>
  <si>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</si>
  <si>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</si>
  <si>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</si>
  <si>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</si>
  <si>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</si>
  <si>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</si>
  <si>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</si>
  <si>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</si>
  <si>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</si>
  <si>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</si>
  <si>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</si>
  <si>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</si>
  <si>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</si>
  <si>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</si>
  <si>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</si>
  <si>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</si>
  <si>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</si>
  <si>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</si>
  <si>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</si>
  <si>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</si>
  <si>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</si>
  <si>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</si>
  <si>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</si>
  <si>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</si>
  <si>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</si>
  <si>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</si>
  <si>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</si>
  <si>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</si>
  <si>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</si>
  <si>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</si>
  <si>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</si>
  <si>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</si>
  <si>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</si>
  <si>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</si>
  <si>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</si>
  <si>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</si>
  <si>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</si>
  <si>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</si>
  <si>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</si>
  <si>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</si>
  <si>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</si>
  <si>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</si>
  <si>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</si>
  <si>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</si>
  <si>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</si>
  <si>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</si>
  <si>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</si>
  <si>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</si>
  <si>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</si>
  <si>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</si>
  <si>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</si>
  <si>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</si>
  <si>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</si>
  <si>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</si>
  <si>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</si>
  <si>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</si>
  <si>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</si>
  <si>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</si>
  <si>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</si>
  <si>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</si>
  <si>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</si>
  <si>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</si>
  <si>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</si>
  <si>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</si>
  <si>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</si>
  <si>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</si>
  <si>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</si>
  <si>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</si>
  <si>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</si>
  <si>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</si>
  <si>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</si>
  <si>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</si>
  <si>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</si>
  <si>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</si>
  <si>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</si>
  <si>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</si>
  <si>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</si>
  <si>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</si>
  <si>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</si>
  <si>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</si>
  <si>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</si>
  <si>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</si>
  <si>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</si>
  <si>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</si>
  <si>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</si>
  <si>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</si>
  <si>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</si>
  <si>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</si>
  <si>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</si>
  <si>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</si>
  <si>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</si>
  <si>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</si>
  <si>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</si>
  <si>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</si>
  <si>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</si>
  <si>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</si>
  <si>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</si>
  <si>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</si>
  <si>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</si>
  <si>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</si>
  <si>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</si>
  <si>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</si>
  <si>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</si>
  <si>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</si>
  <si>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</si>
  <si>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</si>
  <si>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</si>
  <si>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</si>
  <si>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</si>
  <si>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</si>
  <si>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</si>
  <si>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</si>
  <si>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</si>
  <si>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</si>
  <si>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</si>
  <si>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</si>
  <si>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</si>
  <si>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</si>
  <si>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</si>
  <si>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</si>
  <si>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</si>
  <si>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</si>
  <si>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</si>
  <si>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</si>
  <si>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</si>
  <si>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</si>
  <si>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</si>
  <si>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</si>
  <si>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</si>
  <si>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</si>
  <si>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</si>
  <si>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</si>
  <si>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</si>
  <si>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</si>
  <si>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</si>
  <si>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</si>
  <si>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</si>
  <si>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</si>
  <si>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</si>
  <si>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</si>
  <si>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</si>
  <si>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</si>
  <si>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</si>
  <si>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</si>
  <si>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</si>
  <si>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</si>
  <si>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</si>
  <si>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</si>
  <si>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</si>
  <si>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</si>
  <si>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</si>
  <si>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</si>
  <si>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</si>
  <si>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</si>
  <si>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</si>
  <si>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</si>
  <si>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</si>
  <si>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</si>
  <si>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</si>
  <si>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</si>
  <si>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</si>
  <si>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</si>
  <si>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</si>
  <si>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</si>
  <si>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</si>
  <si>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</si>
  <si>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</si>
  <si>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</si>
  <si>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</si>
  <si>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</si>
  <si>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</si>
  <si>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</si>
  <si>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</si>
  <si>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</si>
  <si>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</si>
  <si>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</si>
  <si>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</si>
  <si>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</si>
  <si>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</si>
  <si>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</si>
  <si>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</si>
  <si>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</si>
  <si>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</si>
  <si>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</si>
  <si>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</si>
  <si>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</si>
  <si>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</si>
  <si>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</si>
  <si>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</si>
  <si>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</si>
  <si>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</si>
  <si>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</si>
  <si>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</si>
  <si>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</si>
  <si>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</si>
  <si>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</si>
  <si>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</si>
  <si>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</si>
  <si>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</si>
  <si>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</si>
  <si>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</si>
  <si>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</si>
  <si>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</si>
  <si>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</si>
  <si>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</si>
  <si>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</si>
  <si>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</si>
  <si>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</si>
  <si>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</si>
  <si>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</si>
  <si>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</si>
  <si>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</si>
  <si>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</si>
  <si>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Sub_Category</t>
  </si>
  <si>
    <t>theater</t>
  </si>
  <si>
    <t>plays</t>
  </si>
  <si>
    <t>music</t>
  </si>
  <si>
    <t>rock</t>
  </si>
  <si>
    <t>food</t>
  </si>
  <si>
    <t>food trucks</t>
  </si>
  <si>
    <t>film &amp; video</t>
  </si>
  <si>
    <t>drama</t>
  </si>
  <si>
    <t>publishing</t>
  </si>
  <si>
    <t>fiction</t>
  </si>
  <si>
    <t>games</t>
  </si>
  <si>
    <t>video games</t>
  </si>
  <si>
    <t>indie rock</t>
  </si>
  <si>
    <t>technology</t>
  </si>
  <si>
    <t>web</t>
  </si>
  <si>
    <t>photography</t>
  </si>
  <si>
    <t>photography books</t>
  </si>
  <si>
    <t>television</t>
  </si>
  <si>
    <t>shorts</t>
  </si>
  <si>
    <t>jazz</t>
  </si>
  <si>
    <t>nonfiction</t>
  </si>
  <si>
    <t>animation</t>
  </si>
  <si>
    <t>documentary</t>
  </si>
  <si>
    <t>electric music</t>
  </si>
  <si>
    <t>wearables</t>
  </si>
  <si>
    <t>metal</t>
  </si>
  <si>
    <t>translations</t>
  </si>
  <si>
    <t>mobile games</t>
  </si>
  <si>
    <t>science fiction</t>
  </si>
  <si>
    <t>radio &amp; podcasts</t>
  </si>
  <si>
    <t>world music</t>
  </si>
  <si>
    <t>journalism</t>
  </si>
  <si>
    <t>audio</t>
  </si>
  <si>
    <t>(All)</t>
  </si>
  <si>
    <t>Row Labels</t>
  </si>
  <si>
    <t>Grand Total</t>
  </si>
  <si>
    <t>Column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</si>
  <si>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</si>
  <si>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</si>
  <si>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</si>
  <si>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</si>
  <si>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</si>
  <si>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</si>
  <si>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</si>
  <si>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</si>
  <si>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</si>
  <si>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</si>
  <si>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</si>
  <si>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</si>
  <si>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</si>
  <si>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</si>
  <si>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</si>
  <si>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Parent_Catefory</t>
  </si>
  <si>
    <t>Count of outcome</t>
  </si>
  <si>
    <t xml:space="preserve">Goal </t>
  </si>
  <si>
    <t>Number Successful</t>
  </si>
  <si>
    <t xml:space="preserve"> Number Failed</t>
  </si>
  <si>
    <t xml:space="preserve"> Number Canceled</t>
  </si>
  <si>
    <t>Total Projects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</si>
  <si>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</si>
  <si>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</si>
  <si>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</si>
  <si>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</si>
  <si>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</si>
  <si>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</si>
  <si>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</si>
  <si>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</si>
  <si>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</si>
  <si>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</si>
  <si>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</si>
  <si>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</si>
  <si>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Percentage Successful</t>
  </si>
  <si>
    <t>Percantage Failed</t>
  </si>
  <si>
    <t>Greater than 50000</t>
  </si>
  <si>
    <t>backer_count</t>
  </si>
  <si>
    <t>Mean backers_count</t>
  </si>
  <si>
    <t>Median backers_count</t>
  </si>
  <si>
    <t>Max backers_count</t>
  </si>
  <si>
    <t>Min backers_count</t>
  </si>
  <si>
    <t>Variance of backers_count</t>
  </si>
  <si>
    <t>Standard deviation of backers_count</t>
  </si>
  <si>
    <t>Successful</t>
  </si>
  <si>
    <t>Failed</t>
  </si>
  <si>
    <t>To understand what made successful campaign successful with great variance/standard deviation, we need to understand the sorce of Variation.</t>
  </si>
  <si>
    <t>Success %</t>
  </si>
  <si>
    <t>percent_funded</t>
  </si>
  <si>
    <t>Median is more suitable to summarize the data than Mean in this situation because Median doesn't get affected by outliers</t>
  </si>
  <si>
    <t>Successful campaign has the larger standard deviation than unsuccessful campaign which could be not ideal because the larger standard deviation means the larger risk to manage.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</si>
</sst>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0" fillId="0" borderId="0" xfId="43" applyNumberFormat="1" applyFont="1"/>
    <xf numFmtId="1" fontId="0" fillId="0" borderId="0" xfId="0" applyNumberFormat="1"/>
    <xf numFmtId="0" fontId="16" fillId="33" borderId="0" xfId="0" applyFont="1" applyFill="1"/>
    <xf numFmtId="0" fontId="0" fillId="33" borderId="0" xfId="0" applyFill="1"/>
    <xf numFmtId="165" fontId="0" fillId="0" borderId="0" xfId="44" applyNumberFormat="1" applyFont="1"/>
    <xf numFmtId="165" fontId="0" fillId="33" borderId="0" xfId="44" applyNumberFormat="1" applyFont="1" applyFill="1"/>
    <xf numFmtId="1" fontId="0" fillId="33" borderId="0" xfId="0" applyNumberFormat="1" applyFill="1"/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[CrowdfundingBook.xlsx]Category_Count!PivotTable1</c:name>
    <c:fmtId val="8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Category_Count!$B$3:$B$4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Category_Count!$B$5:$B$14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BF-4D61-B0AE-A3B062FA3587}"/>
            </c:ext>
          </c:extLst>
        </c:ser>
        <c:ser>
          <c:idx val="1"/>
          <c:order val="1"/>
          <c:tx>
            <c:strRef>
              <c:f>Category_Count!$C$3:$C$4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Category_Count!$C$5:$C$14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BF-4D61-B0AE-A3B062FA3587}"/>
            </c:ext>
          </c:extLst>
        </c:ser>
        <c:ser>
          <c:idx val="2"/>
          <c:order val="2"/>
          <c:tx>
            <c:strRef>
              <c:f>Category_Count!$D$3:$D$4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Category_Count!$D$5:$D$14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BF-4D61-B0AE-A3B062FA3587}"/>
            </c:ext>
          </c:extLst>
        </c:ser>
        <c:ser>
          <c:idx val="3"/>
          <c:order val="3"/>
          <c:tx>
            <c:strRef>
              <c:f>Category_Count!$E$3:$E$4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Category_Count!$A$5:$A$14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Category_Count!$E$5:$E$14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BF-4D61-B0AE-A3B062FA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519631"/>
        <c:axId val="1835572159"/>
      </c:barChart>
      <c:catAx>
        <c:axId val="18455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72159"/>
        <c:crosses val="autoZero"/>
        <c:auto val="1"/>
        <c:lblAlgn val="ctr"/>
        <c:lblOffset val="100"/>
        <c:noMultiLvlLbl val="0"/>
      </c:catAx>
      <c:valAx>
        <c:axId val="18355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[CrowdfundingBook.xlsx]Sub_Category!PivotTable3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53-4DCA-B53C-18E6F86D65EA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D-498E-B9FE-A3D72A78E042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D-498E-B9FE-A3D72A78E042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D-498E-B9FE-A3D72A78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639679"/>
        <c:axId val="1836119439"/>
      </c:barChart>
      <c:catAx>
        <c:axId val="184763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439"/>
        <c:crosses val="autoZero"/>
        <c:auto val="1"/>
        <c:lblAlgn val="ctr"/>
        <c:lblOffset val="100"/>
        <c:noMultiLvlLbl val="0"/>
      </c:catAx>
      <c:valAx>
        <c:axId val="18361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[CrowdfundingBook.xlsx]Month!PivotTable4</c:name>
    <c:fmtId val="4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4018-B22B-CD8F7729F109}"/>
            </c:ext>
          </c:extLst>
        </c:ser>
        <c:ser>
          <c:idx val="1"/>
          <c:order val="1"/>
          <c:tx>
            <c:strRef>
              <c:f>Month!$C$5:$C$6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9-4592-93B5-EFB6748875FC}"/>
            </c:ext>
          </c:extLst>
        </c:ser>
        <c:ser>
          <c:idx val="2"/>
          <c:order val="2"/>
          <c:tx>
            <c:strRef>
              <c:f>Month!$D$5:$D$6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9-4592-93B5-EFB67488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15567"/>
        <c:axId val="1847862031"/>
      </c:lineChart>
      <c:catAx>
        <c:axId val="20318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62031"/>
        <c:crosses val="autoZero"/>
        <c:auto val="1"/>
        <c:lblAlgn val="ctr"/>
        <c:lblOffset val="100"/>
        <c:noMultiLvlLbl val="0"/>
      </c:catAx>
      <c:valAx>
        <c:axId val="18478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9-4877-B737-3A77E22D210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9-4877-B737-3A77E22D210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9-4877-B737-3A77E22D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195839"/>
        <c:axId val="1848686143"/>
      </c:lineChart>
      <c:catAx>
        <c:axId val="208419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86143"/>
        <c:crosses val="autoZero"/>
        <c:auto val="1"/>
        <c:lblAlgn val="ctr"/>
        <c:lblOffset val="100"/>
        <c:noMultiLvlLbl val="0"/>
      </c:catAx>
      <c:valAx>
        <c:axId val="18486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1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285247</xdr:colOff>
      <xdr:row>15</xdr:row>
      <xdr:rowOff>17916</xdr:rowOff>
    </xdr:from>
    <xdr:to>
      <xdr:col>10</xdr:col>
      <xdr:colOff>510035</xdr:colOff>
      <xdr:row>33</xdr:row>
      <xdr:rowOff>174406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B0CED-3789-6FA4-4E8C-95A88627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160866</xdr:colOff>
      <xdr:row>1</xdr:row>
      <xdr:rowOff>156631</xdr:rowOff>
    </xdr:from>
    <xdr:to>
      <xdr:col>16</xdr:col>
      <xdr:colOff>657225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7D03-6ACB-429F-A3DB-FC90AA66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110490</xdr:rowOff>
    </xdr:from>
    <xdr:to>
      <xdr:col>13</xdr:col>
      <xdr:colOff>11430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679F-3AF5-4D22-A5C4-B8443F19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948690</xdr:colOff>
      <xdr:row>14</xdr:row>
      <xdr:rowOff>11430</xdr:rowOff>
    </xdr:from>
    <xdr:to>
      <xdr:col>7</xdr:col>
      <xdr:colOff>601980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C6486-DFA7-6EBB-A75E-46ED9E4DC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sako Yama" refreshedDate="45232.830749305554" createdVersion="8" refreshedVersion="8" minRefreshableVersion="3" recordCount="1000" xr:uid="{3ADDEBDB-E35C-4138-AACC-01EBF368373D}">
  <cacheSource type="worksheet">
    <worksheetSource ref="A1:T1001" sheet="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f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x v="1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x v="2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x v="3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x v="4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x v="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x v="6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x v="7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x v="8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x v="9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x v="10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x v="11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x v="12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x v="13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x v="14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x v="15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x v="16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x v="17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x v="18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x v="19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x v="20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x v="21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x v="22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x v="23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x v="24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x v="25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x v="26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x v="27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x v="28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x v="29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x v="30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x v="31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x v="32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x v="33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x v="34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x v="35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x v="36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x v="37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x v="38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x v="39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x v="40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x v="41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x v="42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x v="43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x v="44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x v="45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x v="46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x v="47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x v="48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x v="49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x v="50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x v="51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x v="52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x v="53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x v="54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x v="55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x v="56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x v="57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x v="58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x v="59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x v="60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x v="61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x v="6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x v="63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x v="6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x v="6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x v="66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x v="67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x v="6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x v="69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x v="70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x v="71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x v="7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x v="7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x v="74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x v="75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x v="76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x v="77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x v="78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x v="79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x v="80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x v="81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x v="82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x v="83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x v="8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x v="85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x v="86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x v="87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x v="88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x v="89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x v="58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x v="90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x v="91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x v="92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x v="93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x v="94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x v="95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x v="96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x v="97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x v="98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x v="99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x v="100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x v="101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x v="102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x v="10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x v="104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x v="105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x v="106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x v="107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x v="108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x v="109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x v="110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x v="111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x v="112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x v="113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x v="114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x v="115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x v="116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x v="117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x v="11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x v="119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x v="120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x v="121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x v="12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x v="123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x v="124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x v="125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x v="126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x v="127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x v="128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x v="129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x v="130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x v="131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x v="132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x v="133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x v="134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x v="135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x v="136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x v="137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x v="138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x v="139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x v="140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x v="141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x v="14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x v="143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x v="144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x v="145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x v="146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x v="147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x v="148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x v="99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x v="149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x v="150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x v="151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x v="152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x v="153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x v="15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x v="155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x v="156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x v="157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x v="158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x v="159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x v="160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x v="161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x v="162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x v="163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x v="164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x v="165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x v="166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x v="167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x v="16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x v="169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x v="170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x v="171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x v="172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x v="173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x v="174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x v="175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x v="176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x v="177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x v="178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x v="179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x v="18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x v="181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x v="182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x v="183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x v="184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x v="185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x v="186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x v="187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x v="18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x v="189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x v="190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x v="191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x v="192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x v="193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x v="194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x v="195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x v="196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x v="197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x v="50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x v="198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x v="199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x v="200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x v="201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x v="202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x v="203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x v="204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x v="205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x v="206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x v="207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x v="208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x v="209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x v="210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x v="211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x v="212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x v="213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x v="214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x v="215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x v="216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x v="21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x v="218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x v="219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x v="220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x v="221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x v="222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x v="223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x v="224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x v="225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x v="226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x v="227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x v="228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x v="229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x v="23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x v="23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x v="232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x v="23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x v="234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x v="235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x v="236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x v="237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x v="238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x v="23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x v="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x v="241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x v="242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x v="243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x v="244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x v="245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x v="246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x v="247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x v="248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x v="249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x v="250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x v="251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x v="252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x v="253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x v="254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x v="255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x v="256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x v="257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x v="258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x v="259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x v="260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x v="261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x v="262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x v="263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x v="264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x v="265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x v="266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x v="267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x v="268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x v="26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x v="270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x v="271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x v="272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x v="273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x v="274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x v="275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x v="27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x v="277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x v="278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x v="279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x v="280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x v="281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x v="282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x v="283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x v="284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x v="285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x v="286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x v="287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x v="288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x v="289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x v="290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x v="291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x v="292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x v="293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x v="294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x v="295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x v="296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x v="297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x v="298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x v="299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x v="300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x v="301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x v="302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x v="303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x v="304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x v="305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x v="306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x v="307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x v="308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x v="309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x v="310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x v="311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x v="312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x v="313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x v="314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x v="315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x v="316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x v="317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x v="318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x v="319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x v="320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x v="321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x v="322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x v="323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x v="324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x v="325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x v="326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x v="327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x v="328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x v="329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x v="33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x v="331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x v="332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x v="333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x v="33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x v="335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x v="336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x v="337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x v="338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x v="339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x v="340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x v="341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x v="342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x v="343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x v="344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x v="345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x v="346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x v="297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x v="347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x v="348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x v="349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x v="350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x v="35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x v="352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x v="3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x v="354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x v="355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x v="356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x v="357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x v="358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x v="359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x v="360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x v="361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x v="362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x v="363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x v="36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x v="365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x v="366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x v="367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x v="211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x v="368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x v="369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x v="370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x v="371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x v="372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x v="373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x v="374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x v="375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x v="376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x v="377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x v="378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x v="3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x v="380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x v="381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x v="382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x v="383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x v="384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x v="385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x v="386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x v="387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x v="3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x v="389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x v="390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x v="391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x v="392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x v="393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x v="394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x v="50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x v="395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x v="39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x v="397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x v="398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x v="399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x v="400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x v="401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x v="402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x v="403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x v="404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x v="405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x v="40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x v="407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x v="408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x v="409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x v="410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x v="411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x v="412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x v="413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x v="414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x v="4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x v="416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x v="417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x v="418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x v="419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x v="420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x v="421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x v="422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x v="423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x v="424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x v="425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x v="426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x v="427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x v="315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x v="428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x v="429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x v="430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x v="431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x v="432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x v="433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x v="43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x v="435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x v="436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x v="437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x v="438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x v="43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x v="440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x v="441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x v="442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x v="443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x v="444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x v="4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x v="446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x v="447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x v="448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x v="449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x v="450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x v="451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x v="452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x v="453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x v="4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x v="455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x v="456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x v="457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x v="458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x v="459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x v="460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x v="461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x v="462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x v="463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x v="464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x v="465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x v="466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x v="75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x v="467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x v="468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x v="469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x v="470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x v="471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x v="472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x v="473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x v="474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x v="475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x v="476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x v="477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x v="478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x v="479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x v="480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x v="481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x v="482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x v="483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x v="484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x v="485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x v="486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x v="487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x v="488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x v="48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x v="490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x v="491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x v="492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x v="493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x v="494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x v="495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x v="496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x v="497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x v="498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x v="499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x v="50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x v="501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x v="502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x v="503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x v="504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x v="505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x v="506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x v="507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x v="5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x v="509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x v="510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x v="511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x v="512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x v="513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x v="514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x v="515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x v="516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x v="517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x v="518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x v="519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x v="520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x v="521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x v="522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x v="523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x v="524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x v="52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x v="526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x v="52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x v="528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x v="529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x v="53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x v="531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x v="532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x v="533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x v="53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x v="535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x v="536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x v="537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x v="538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x v="539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x v="540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x v="443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x v="541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x v="542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x v="543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x v="544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x v="545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x v="546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x v="547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x v="548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x v="549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x v="550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x v="55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x v="314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x v="552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x v="55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x v="554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x v="555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x v="556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x v="557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x v="558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x v="559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x v="560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x v="561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x v="562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x v="563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x v="564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x v="565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x v="56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x v="567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x v="568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x v="569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x v="570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x v="57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x v="572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x v="573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x v="574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x v="575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x v="576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x v="57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x v="578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x v="579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x v="580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x v="581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x v="582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x v="584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x v="58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x v="586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x v="587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x v="588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x v="297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x v="589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x v="590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x v="591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x v="592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x v="593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x v="594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x v="595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x v="416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x v="596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x v="598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x v="599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x v="600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x v="601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x v="602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x v="402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x v="203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x v="603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x v="604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x v="60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x v="606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x v="607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x v="608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x v="60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x v="377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x v="610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x v="611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x v="612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x v="613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x v="614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x v="615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x v="616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x v="617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x v="618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x v="619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x v="620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x v="621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x v="622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x v="623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x v="624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x v="625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x v="626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x v="627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x v="628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x v="629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x v="630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x v="631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x v="632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x v="63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x v="50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x v="634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x v="635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x v="636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x v="637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x v="638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x v="640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x v="641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x v="642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x v="643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x v="644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x v="645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x v="646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x v="647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x v="648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x v="649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x v="650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x v="651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x v="652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x v="653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x v="654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x v="655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x v="656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x v="657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x v="658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x v="659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x v="660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x v="661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x v="662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x v="663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x v="664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x v="665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x v="666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x v="667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x v="668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x v="669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x v="67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x v="671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x v="672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x v="673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x v="674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x v="675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x v="67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x v="677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x v="678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x v="679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x v="68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x v="681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x v="682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x v="247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x v="683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x v="684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x v="685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x v="686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x v="687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x v="688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x v="68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x v="69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x v="691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x v="692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x v="693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x v="694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x v="695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x v="69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x v="697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x v="698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x v="699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x v="700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x v="701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x v="702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x v="703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x v="704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x v="705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x v="706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x v="707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x v="708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x v="709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x v="710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x v="711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x v="712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x v="713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x v="714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x v="715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x v="716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x v="717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x v="718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x v="719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x v="720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x v="721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x v="72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x v="723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x v="724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x v="725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x v="726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x v="727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x v="728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x v="729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x v="730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x v="731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x v="99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x v="732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x v="733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x v="734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x v="735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x v="562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x v="736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x v="737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x v="738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x v="739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x v="740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x v="741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x v="742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x v="207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x v="743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x v="744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x v="49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x v="745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x v="746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x v="747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x v="748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x v="74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x v="750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x v="751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x v="752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x v="197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x v="75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x v="754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x v="755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x v="756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x v="757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x v="758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x v="759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x v="760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x v="761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x v="762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x v="763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x v="76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x v="765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x v="766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x v="767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x v="768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x v="769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x v="770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x v="771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x v="77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x v="773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x v="774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x v="775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x v="776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x v="99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x v="77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x v="106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x v="779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x v="780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x v="781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x v="782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x v="7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x v="784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x v="785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x v="786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x v="787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x v="788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x v="789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x v="790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x v="723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x v="791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x v="792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x v="793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x v="794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x v="795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x v="796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x v="797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x v="798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x v="799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x v="800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x v="801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x v="802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x v="803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x v="805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x v="80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x v="807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x v="80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x v="809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x v="810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x v="811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x v="812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x v="813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x v="814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x v="815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x v="816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x v="817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x v="818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x v="819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x v="820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x v="695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x v="82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x v="822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x v="99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x v="823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x v="824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x v="825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x v="826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x v="827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x v="82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x v="829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x v="830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x v="831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x v="832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x v="833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x v="834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x v="83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x v="836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x v="837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x v="838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x v="762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x v="840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x v="841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x v="84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x v="843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x v="844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x v="845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x v="846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x v="847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x v="84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x v="849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x v="675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x v="850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x v="851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x v="852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x v="853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x v="85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x v="855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x v="856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x v="857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x v="858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x v="859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x v="860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x v="861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x v="862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x v="863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x v="9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x v="864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x v="865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x v="866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x v="867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x v="50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x v="868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x v="869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x v="870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x v="871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x v="872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x v="873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x v="874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x v="875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x v="876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x v="877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x v="878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x v="879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x v="880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x v="881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x v="882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x v="88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x v="884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x v="885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x v="886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x v="887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x v="888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x v="889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x v="890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x v="891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x v="89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x v="893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x v="894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x v="895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x v="896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x v="897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x v="898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x v="899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x v="900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x v="901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x v="90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x v="903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x v="904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x v="905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x v="906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x v="907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x v="908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x v="909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x v="910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x v="911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x v="912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x v="914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x v="915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x v="916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x v="297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x v="917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x v="918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x v="919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x v="921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x v="922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x v="923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x v="924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x v="925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x v="926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x v="927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x v="928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x v="929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x v="930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x v="93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x v="932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x v="933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x v="934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x v="935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x v="936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x v="937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x v="938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x v="939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x v="940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x v="941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x v="942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x v="943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x v="944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x v="945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x v="946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x v="947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x v="948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x v="949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x v="95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x v="951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x v="952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x v="953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x v="802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x v="954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x v="955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x v="55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x v="956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x v="957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x v="958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x v="959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x v="960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x v="961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x v="962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x v="963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B2170-E42F-4B9F-9B17-CAA2F4404428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8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15B4F-BF36-4111-92BB-4EAA77DEAB11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2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8BC77-3615-4FE4-9889-63E41877D1A8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:E19" firstHeaderRow="1" firstDataRow="2" firstDataCol="1" rowPageCount="3" colPageCount="1"/>
  <pivotFields count="23">
    <pivotField showAll="0"/>
    <pivotField showAll="0"/>
    <pivotField showAll="0"/>
    <pivotField numFmtId="164" showAll="0"/>
    <pivotField axis="axisPage" numFmtId="164" multipleItemSelectionAllowed="1"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3">
    <pageField fld="22" hier="-1"/>
    <pageField fld="18" hier="-1"/>
    <pageField fld="4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9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8C2E-D0FE-4028-9186-95C54CFF9D4A}">
  <dimension ref="A1:O14"/>
  <sheetViews>
    <sheetView zoomScale="80" zoomScaleNormal="80" workbookViewId="0">
      <selection activeCell="B2" sqref="B2"/>
    </sheetView>
  </sheetViews>
  <sheetFormatPr defaultRowHeight="15.6" x14ac:dyDescent="0.3"/>
  <cols>
    <col min="1" max="1" width="16.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9" max="9" width="11.69921875" bestFit="1" customWidth="1"/>
  </cols>
  <sheetData>
    <row r="1" spans="1:15" x14ac:dyDescent="0.3">
      <c r="A1" s="7" t="s">
        <v>6</v>
      </c>
      <c r="B1" t="s">
        <v>2064</v>
      </c>
    </row>
    <row r="2" spans="1:15" x14ac:dyDescent="0.3">
      <c r="I2" t="s">
        <v>2065</v>
      </c>
      <c r="J2" t="s">
        <v>74</v>
      </c>
      <c r="K2" t="s">
        <v>14</v>
      </c>
      <c r="L2" t="s">
        <v>47</v>
      </c>
      <c r="M2" t="s">
        <v>20</v>
      </c>
      <c r="N2" t="s">
        <v>2066</v>
      </c>
      <c r="O2" t="s">
        <v>2115</v>
      </c>
    </row>
    <row r="3" spans="1:15" x14ac:dyDescent="0.3">
      <c r="A3" s="7" t="s">
        <v>2084</v>
      </c>
      <c r="B3" s="7" t="s">
        <v>2067</v>
      </c>
      <c r="I3" t="s">
        <v>2037</v>
      </c>
      <c r="J3">
        <v>11</v>
      </c>
      <c r="K3">
        <v>60</v>
      </c>
      <c r="L3">
        <v>5</v>
      </c>
      <c r="M3">
        <v>102</v>
      </c>
      <c r="N3">
        <v>178</v>
      </c>
      <c r="O3" s="4">
        <f>M3/N3</f>
        <v>0.5730337078651685</v>
      </c>
    </row>
    <row r="4" spans="1:15" x14ac:dyDescent="0.3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  <c r="I4" t="s">
        <v>2035</v>
      </c>
      <c r="J4">
        <v>4</v>
      </c>
      <c r="K4">
        <v>20</v>
      </c>
      <c r="M4">
        <v>22</v>
      </c>
      <c r="N4">
        <v>46</v>
      </c>
      <c r="O4" s="4">
        <f t="shared" ref="O4:O11" si="0">M4/N4</f>
        <v>0.47826086956521741</v>
      </c>
    </row>
    <row r="5" spans="1:15" x14ac:dyDescent="0.3">
      <c r="A5" s="8" t="s">
        <v>2037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  <c r="I5" t="s">
        <v>2041</v>
      </c>
      <c r="J5">
        <v>1</v>
      </c>
      <c r="K5">
        <v>23</v>
      </c>
      <c r="L5">
        <v>3</v>
      </c>
      <c r="M5">
        <v>21</v>
      </c>
      <c r="N5">
        <v>48</v>
      </c>
      <c r="O5" s="4">
        <f t="shared" si="0"/>
        <v>0.4375</v>
      </c>
    </row>
    <row r="6" spans="1:15" x14ac:dyDescent="0.3">
      <c r="A6" s="8" t="s">
        <v>2035</v>
      </c>
      <c r="B6" s="21">
        <v>4</v>
      </c>
      <c r="C6" s="21">
        <v>20</v>
      </c>
      <c r="D6" s="21"/>
      <c r="E6" s="21">
        <v>22</v>
      </c>
      <c r="F6" s="21">
        <v>46</v>
      </c>
      <c r="I6" t="s">
        <v>2062</v>
      </c>
      <c r="M6">
        <v>4</v>
      </c>
      <c r="N6">
        <v>4</v>
      </c>
      <c r="O6" s="4">
        <f t="shared" si="0"/>
        <v>1</v>
      </c>
    </row>
    <row r="7" spans="1:15" x14ac:dyDescent="0.3">
      <c r="A7" s="8" t="s">
        <v>2041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  <c r="I7" t="s">
        <v>2033</v>
      </c>
      <c r="J7">
        <v>10</v>
      </c>
      <c r="K7">
        <v>66</v>
      </c>
      <c r="M7">
        <v>99</v>
      </c>
      <c r="N7">
        <v>175</v>
      </c>
      <c r="O7" s="4">
        <f t="shared" si="0"/>
        <v>0.56571428571428573</v>
      </c>
    </row>
    <row r="8" spans="1:15" x14ac:dyDescent="0.3">
      <c r="A8" s="8" t="s">
        <v>2062</v>
      </c>
      <c r="B8" s="21"/>
      <c r="C8" s="21"/>
      <c r="D8" s="21"/>
      <c r="E8" s="21">
        <v>4</v>
      </c>
      <c r="F8" s="21">
        <v>4</v>
      </c>
      <c r="I8" t="s">
        <v>2046</v>
      </c>
      <c r="J8">
        <v>4</v>
      </c>
      <c r="K8">
        <v>11</v>
      </c>
      <c r="L8">
        <v>1</v>
      </c>
      <c r="M8">
        <v>26</v>
      </c>
      <c r="N8">
        <v>42</v>
      </c>
      <c r="O8" s="4">
        <f t="shared" si="0"/>
        <v>0.61904761904761907</v>
      </c>
    </row>
    <row r="9" spans="1:15" x14ac:dyDescent="0.3">
      <c r="A9" s="8" t="s">
        <v>2033</v>
      </c>
      <c r="B9" s="21">
        <v>10</v>
      </c>
      <c r="C9" s="21">
        <v>66</v>
      </c>
      <c r="D9" s="21"/>
      <c r="E9" s="21">
        <v>99</v>
      </c>
      <c r="F9" s="21">
        <v>175</v>
      </c>
      <c r="I9" t="s">
        <v>2039</v>
      </c>
      <c r="J9">
        <v>2</v>
      </c>
      <c r="K9">
        <v>24</v>
      </c>
      <c r="L9">
        <v>1</v>
      </c>
      <c r="M9">
        <v>40</v>
      </c>
      <c r="N9">
        <v>67</v>
      </c>
      <c r="O9" s="4">
        <f t="shared" si="0"/>
        <v>0.59701492537313428</v>
      </c>
    </row>
    <row r="10" spans="1:15" x14ac:dyDescent="0.3">
      <c r="A10" s="8" t="s">
        <v>2046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  <c r="I10" t="s">
        <v>2044</v>
      </c>
      <c r="J10">
        <v>2</v>
      </c>
      <c r="K10">
        <v>28</v>
      </c>
      <c r="L10">
        <v>2</v>
      </c>
      <c r="M10">
        <v>64</v>
      </c>
      <c r="N10">
        <v>96</v>
      </c>
      <c r="O10" s="4">
        <f t="shared" si="0"/>
        <v>0.66666666666666663</v>
      </c>
    </row>
    <row r="11" spans="1:15" x14ac:dyDescent="0.3">
      <c r="A11" s="8" t="s">
        <v>2039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  <c r="I11" t="s">
        <v>2031</v>
      </c>
      <c r="J11">
        <v>23</v>
      </c>
      <c r="K11">
        <v>132</v>
      </c>
      <c r="L11">
        <v>2</v>
      </c>
      <c r="M11">
        <v>187</v>
      </c>
      <c r="N11">
        <v>344</v>
      </c>
      <c r="O11" s="4">
        <f t="shared" si="0"/>
        <v>0.54360465116279066</v>
      </c>
    </row>
    <row r="12" spans="1:15" x14ac:dyDescent="0.3">
      <c r="A12" s="8" t="s">
        <v>2044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  <c r="I12" t="s">
        <v>2066</v>
      </c>
      <c r="J12">
        <v>57</v>
      </c>
      <c r="K12">
        <v>364</v>
      </c>
      <c r="L12">
        <v>14</v>
      </c>
      <c r="M12">
        <v>565</v>
      </c>
      <c r="N12">
        <v>1000</v>
      </c>
    </row>
    <row r="13" spans="1:15" x14ac:dyDescent="0.3">
      <c r="A13" s="8" t="s">
        <v>2031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15" x14ac:dyDescent="0.3">
      <c r="A14" s="8" t="s">
        <v>2066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35AE-996C-4B9B-9CF0-57E3C2F0A098}">
  <dimension ref="A1:Y30"/>
  <sheetViews>
    <sheetView zoomScale="62" zoomScaleNormal="80" workbookViewId="0">
      <selection activeCell="O35" sqref="O35"/>
    </sheetView>
  </sheetViews>
  <sheetFormatPr defaultRowHeight="15.6" x14ac:dyDescent="0.3"/>
  <cols>
    <col min="1" max="1" width="18.19921875" bestFit="1" customWidth="1"/>
    <col min="2" max="2" width="15.69921875" bestFit="1" customWidth="1"/>
    <col min="3" max="3" width="5.59765625" bestFit="1" customWidth="1"/>
    <col min="4" max="4" width="4" bestFit="1" customWidth="1"/>
    <col min="5" max="5" width="9.19921875" bestFit="1" customWidth="1"/>
    <col min="6" max="6" width="10.8984375" bestFit="1" customWidth="1"/>
    <col min="19" max="19" width="18.19921875" bestFit="1" customWidth="1"/>
  </cols>
  <sheetData>
    <row r="1" spans="1:25" x14ac:dyDescent="0.3">
      <c r="A1" s="7" t="s">
        <v>6</v>
      </c>
      <c r="B1" t="s">
        <v>2064</v>
      </c>
    </row>
    <row r="2" spans="1:25" x14ac:dyDescent="0.3">
      <c r="A2" s="7" t="s">
        <v>2083</v>
      </c>
      <c r="B2" t="s">
        <v>2064</v>
      </c>
    </row>
    <row r="4" spans="1:25" x14ac:dyDescent="0.3">
      <c r="A4" s="7" t="s">
        <v>2084</v>
      </c>
      <c r="B4" s="7" t="s">
        <v>2067</v>
      </c>
    </row>
    <row r="5" spans="1:25" x14ac:dyDescent="0.3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S5" t="s">
        <v>2052</v>
      </c>
      <c r="T5">
        <v>1</v>
      </c>
      <c r="U5">
        <v>10</v>
      </c>
      <c r="V5">
        <v>2</v>
      </c>
      <c r="W5">
        <v>21</v>
      </c>
      <c r="X5">
        <v>34</v>
      </c>
      <c r="Y5" s="4">
        <f>W5/X5</f>
        <v>0.61764705882352944</v>
      </c>
    </row>
    <row r="6" spans="1:25" x14ac:dyDescent="0.3">
      <c r="A6" s="8" t="s">
        <v>2052</v>
      </c>
      <c r="B6" s="21">
        <v>1</v>
      </c>
      <c r="C6" s="21">
        <v>10</v>
      </c>
      <c r="D6" s="21">
        <v>2</v>
      </c>
      <c r="E6" s="21">
        <v>21</v>
      </c>
      <c r="F6" s="21">
        <v>34</v>
      </c>
      <c r="S6" t="s">
        <v>2063</v>
      </c>
      <c r="W6">
        <v>4</v>
      </c>
      <c r="X6">
        <v>4</v>
      </c>
      <c r="Y6" s="4">
        <f t="shared" ref="Y6:Y29" si="0">W6/X6</f>
        <v>1</v>
      </c>
    </row>
    <row r="7" spans="1:25" x14ac:dyDescent="0.3">
      <c r="A7" s="8" t="s">
        <v>2063</v>
      </c>
      <c r="B7" s="21"/>
      <c r="C7" s="21"/>
      <c r="D7" s="21"/>
      <c r="E7" s="21">
        <v>4</v>
      </c>
      <c r="F7" s="21">
        <v>4</v>
      </c>
      <c r="S7" t="s">
        <v>2053</v>
      </c>
      <c r="T7">
        <v>4</v>
      </c>
      <c r="U7">
        <v>21</v>
      </c>
      <c r="V7">
        <v>1</v>
      </c>
      <c r="W7">
        <v>34</v>
      </c>
      <c r="X7">
        <v>60</v>
      </c>
      <c r="Y7" s="4">
        <f t="shared" si="0"/>
        <v>0.56666666666666665</v>
      </c>
    </row>
    <row r="8" spans="1:25" x14ac:dyDescent="0.3">
      <c r="A8" s="8" t="s">
        <v>2053</v>
      </c>
      <c r="B8" s="21">
        <v>4</v>
      </c>
      <c r="C8" s="21">
        <v>21</v>
      </c>
      <c r="D8" s="21">
        <v>1</v>
      </c>
      <c r="E8" s="21">
        <v>34</v>
      </c>
      <c r="F8" s="21">
        <v>60</v>
      </c>
      <c r="S8" t="s">
        <v>2038</v>
      </c>
      <c r="T8">
        <v>2</v>
      </c>
      <c r="U8">
        <v>12</v>
      </c>
      <c r="V8">
        <v>1</v>
      </c>
      <c r="W8">
        <v>22</v>
      </c>
      <c r="X8">
        <v>37</v>
      </c>
      <c r="Y8" s="4">
        <f t="shared" si="0"/>
        <v>0.59459459459459463</v>
      </c>
    </row>
    <row r="9" spans="1:25" x14ac:dyDescent="0.3">
      <c r="A9" s="8" t="s">
        <v>2038</v>
      </c>
      <c r="B9" s="21">
        <v>2</v>
      </c>
      <c r="C9" s="21">
        <v>12</v>
      </c>
      <c r="D9" s="21">
        <v>1</v>
      </c>
      <c r="E9" s="21">
        <v>22</v>
      </c>
      <c r="F9" s="21">
        <v>37</v>
      </c>
      <c r="S9" t="s">
        <v>2054</v>
      </c>
      <c r="U9">
        <v>8</v>
      </c>
      <c r="W9">
        <v>10</v>
      </c>
      <c r="X9">
        <v>18</v>
      </c>
      <c r="Y9" s="4">
        <f t="shared" si="0"/>
        <v>0.55555555555555558</v>
      </c>
    </row>
    <row r="10" spans="1:25" x14ac:dyDescent="0.3">
      <c r="A10" s="8" t="s">
        <v>2054</v>
      </c>
      <c r="B10" s="21"/>
      <c r="C10" s="21">
        <v>8</v>
      </c>
      <c r="D10" s="21"/>
      <c r="E10" s="21">
        <v>10</v>
      </c>
      <c r="F10" s="21">
        <v>18</v>
      </c>
      <c r="S10" t="s">
        <v>2040</v>
      </c>
      <c r="T10">
        <v>1</v>
      </c>
      <c r="U10">
        <v>7</v>
      </c>
      <c r="W10">
        <v>9</v>
      </c>
      <c r="X10">
        <v>17</v>
      </c>
      <c r="Y10" s="4">
        <f t="shared" si="0"/>
        <v>0.52941176470588236</v>
      </c>
    </row>
    <row r="11" spans="1:25" x14ac:dyDescent="0.3">
      <c r="A11" s="8" t="s">
        <v>2040</v>
      </c>
      <c r="B11" s="21">
        <v>1</v>
      </c>
      <c r="C11" s="21">
        <v>7</v>
      </c>
      <c r="D11" s="21"/>
      <c r="E11" s="21">
        <v>9</v>
      </c>
      <c r="F11" s="21">
        <v>17</v>
      </c>
      <c r="S11" t="s">
        <v>2036</v>
      </c>
      <c r="T11">
        <v>4</v>
      </c>
      <c r="U11">
        <v>20</v>
      </c>
      <c r="W11">
        <v>22</v>
      </c>
      <c r="X11">
        <v>46</v>
      </c>
      <c r="Y11" s="4">
        <f t="shared" si="0"/>
        <v>0.47826086956521741</v>
      </c>
    </row>
    <row r="12" spans="1:25" x14ac:dyDescent="0.3">
      <c r="A12" s="8" t="s">
        <v>2036</v>
      </c>
      <c r="B12" s="21">
        <v>4</v>
      </c>
      <c r="C12" s="21">
        <v>20</v>
      </c>
      <c r="D12" s="21"/>
      <c r="E12" s="21">
        <v>22</v>
      </c>
      <c r="F12" s="21">
        <v>46</v>
      </c>
      <c r="S12" t="s">
        <v>2043</v>
      </c>
      <c r="T12">
        <v>3</v>
      </c>
      <c r="U12">
        <v>19</v>
      </c>
      <c r="W12">
        <v>23</v>
      </c>
      <c r="X12">
        <v>45</v>
      </c>
      <c r="Y12" s="4">
        <f t="shared" si="0"/>
        <v>0.51111111111111107</v>
      </c>
    </row>
    <row r="13" spans="1:25" x14ac:dyDescent="0.3">
      <c r="A13" s="8" t="s">
        <v>2043</v>
      </c>
      <c r="B13" s="21">
        <v>3</v>
      </c>
      <c r="C13" s="21">
        <v>19</v>
      </c>
      <c r="D13" s="21"/>
      <c r="E13" s="21">
        <v>23</v>
      </c>
      <c r="F13" s="21">
        <v>45</v>
      </c>
      <c r="S13" t="s">
        <v>2050</v>
      </c>
      <c r="T13">
        <v>1</v>
      </c>
      <c r="U13">
        <v>6</v>
      </c>
      <c r="W13">
        <v>10</v>
      </c>
      <c r="X13">
        <v>17</v>
      </c>
      <c r="Y13" s="4">
        <f t="shared" si="0"/>
        <v>0.58823529411764708</v>
      </c>
    </row>
    <row r="14" spans="1:25" x14ac:dyDescent="0.3">
      <c r="A14" s="8" t="s">
        <v>2050</v>
      </c>
      <c r="B14" s="21">
        <v>1</v>
      </c>
      <c r="C14" s="21">
        <v>6</v>
      </c>
      <c r="D14" s="21"/>
      <c r="E14" s="21">
        <v>10</v>
      </c>
      <c r="F14" s="21">
        <v>17</v>
      </c>
      <c r="S14" t="s">
        <v>2056</v>
      </c>
      <c r="U14">
        <v>3</v>
      </c>
      <c r="W14">
        <v>4</v>
      </c>
      <c r="X14">
        <v>7</v>
      </c>
      <c r="Y14" s="4">
        <f t="shared" si="0"/>
        <v>0.5714285714285714</v>
      </c>
    </row>
    <row r="15" spans="1:25" x14ac:dyDescent="0.3">
      <c r="A15" s="8" t="s">
        <v>2056</v>
      </c>
      <c r="B15" s="21"/>
      <c r="C15" s="21">
        <v>3</v>
      </c>
      <c r="D15" s="21"/>
      <c r="E15" s="21">
        <v>4</v>
      </c>
      <c r="F15" s="21">
        <v>7</v>
      </c>
      <c r="S15" t="s">
        <v>2058</v>
      </c>
      <c r="U15">
        <v>8</v>
      </c>
      <c r="V15">
        <v>1</v>
      </c>
      <c r="W15">
        <v>4</v>
      </c>
      <c r="X15">
        <v>13</v>
      </c>
      <c r="Y15" s="4">
        <f t="shared" si="0"/>
        <v>0.30769230769230771</v>
      </c>
    </row>
    <row r="16" spans="1:25" x14ac:dyDescent="0.3">
      <c r="A16" s="8" t="s">
        <v>2058</v>
      </c>
      <c r="B16" s="21"/>
      <c r="C16" s="21">
        <v>8</v>
      </c>
      <c r="D16" s="21">
        <v>1</v>
      </c>
      <c r="E16" s="21">
        <v>4</v>
      </c>
      <c r="F16" s="21">
        <v>13</v>
      </c>
      <c r="S16" t="s">
        <v>2051</v>
      </c>
      <c r="T16">
        <v>1</v>
      </c>
      <c r="U16">
        <v>6</v>
      </c>
      <c r="V16">
        <v>1</v>
      </c>
      <c r="W16">
        <v>13</v>
      </c>
      <c r="X16">
        <v>21</v>
      </c>
      <c r="Y16" s="4">
        <f t="shared" si="0"/>
        <v>0.61904761904761907</v>
      </c>
    </row>
    <row r="17" spans="1:25" x14ac:dyDescent="0.3">
      <c r="A17" s="8" t="s">
        <v>2051</v>
      </c>
      <c r="B17" s="21">
        <v>1</v>
      </c>
      <c r="C17" s="21">
        <v>6</v>
      </c>
      <c r="D17" s="21">
        <v>1</v>
      </c>
      <c r="E17" s="21">
        <v>13</v>
      </c>
      <c r="F17" s="21">
        <v>21</v>
      </c>
      <c r="S17" t="s">
        <v>2047</v>
      </c>
      <c r="T17">
        <v>4</v>
      </c>
      <c r="U17">
        <v>11</v>
      </c>
      <c r="V17">
        <v>1</v>
      </c>
      <c r="W17">
        <v>26</v>
      </c>
      <c r="X17">
        <v>42</v>
      </c>
      <c r="Y17" s="4">
        <f t="shared" si="0"/>
        <v>0.61904761904761907</v>
      </c>
    </row>
    <row r="18" spans="1:25" x14ac:dyDescent="0.3">
      <c r="A18" s="8" t="s">
        <v>2047</v>
      </c>
      <c r="B18" s="21">
        <v>4</v>
      </c>
      <c r="C18" s="21">
        <v>11</v>
      </c>
      <c r="D18" s="21">
        <v>1</v>
      </c>
      <c r="E18" s="21">
        <v>26</v>
      </c>
      <c r="F18" s="21">
        <v>42</v>
      </c>
      <c r="S18" t="s">
        <v>2032</v>
      </c>
      <c r="T18">
        <v>23</v>
      </c>
      <c r="U18">
        <v>132</v>
      </c>
      <c r="V18">
        <v>2</v>
      </c>
      <c r="W18">
        <v>187</v>
      </c>
      <c r="X18">
        <v>344</v>
      </c>
      <c r="Y18" s="4">
        <f t="shared" si="0"/>
        <v>0.54360465116279066</v>
      </c>
    </row>
    <row r="19" spans="1:25" x14ac:dyDescent="0.3">
      <c r="A19" s="8" t="s">
        <v>2032</v>
      </c>
      <c r="B19" s="21">
        <v>23</v>
      </c>
      <c r="C19" s="21">
        <v>132</v>
      </c>
      <c r="D19" s="21">
        <v>2</v>
      </c>
      <c r="E19" s="21">
        <v>187</v>
      </c>
      <c r="F19" s="21">
        <v>344</v>
      </c>
      <c r="S19" t="s">
        <v>2060</v>
      </c>
      <c r="U19">
        <v>4</v>
      </c>
      <c r="W19">
        <v>4</v>
      </c>
      <c r="X19">
        <v>8</v>
      </c>
      <c r="Y19" s="4">
        <f t="shared" si="0"/>
        <v>0.5</v>
      </c>
    </row>
    <row r="20" spans="1:25" x14ac:dyDescent="0.3">
      <c r="A20" s="8" t="s">
        <v>2060</v>
      </c>
      <c r="B20" s="21"/>
      <c r="C20" s="21">
        <v>4</v>
      </c>
      <c r="D20" s="21"/>
      <c r="E20" s="21">
        <v>4</v>
      </c>
      <c r="F20" s="21">
        <v>8</v>
      </c>
      <c r="S20" t="s">
        <v>2034</v>
      </c>
      <c r="T20">
        <v>6</v>
      </c>
      <c r="U20">
        <v>30</v>
      </c>
      <c r="W20">
        <v>49</v>
      </c>
      <c r="X20">
        <v>85</v>
      </c>
      <c r="Y20" s="4">
        <f t="shared" si="0"/>
        <v>0.57647058823529407</v>
      </c>
    </row>
    <row r="21" spans="1:25" x14ac:dyDescent="0.3">
      <c r="A21" s="8" t="s">
        <v>2034</v>
      </c>
      <c r="B21" s="21">
        <v>6</v>
      </c>
      <c r="C21" s="21">
        <v>30</v>
      </c>
      <c r="D21" s="21"/>
      <c r="E21" s="21">
        <v>49</v>
      </c>
      <c r="F21" s="21">
        <v>85</v>
      </c>
      <c r="S21" t="s">
        <v>2059</v>
      </c>
      <c r="U21">
        <v>9</v>
      </c>
      <c r="W21">
        <v>5</v>
      </c>
      <c r="X21">
        <v>14</v>
      </c>
      <c r="Y21" s="4">
        <f t="shared" si="0"/>
        <v>0.35714285714285715</v>
      </c>
    </row>
    <row r="22" spans="1:25" x14ac:dyDescent="0.3">
      <c r="A22" s="8" t="s">
        <v>2059</v>
      </c>
      <c r="B22" s="21"/>
      <c r="C22" s="21">
        <v>9</v>
      </c>
      <c r="D22" s="21"/>
      <c r="E22" s="21">
        <v>5</v>
      </c>
      <c r="F22" s="21">
        <v>14</v>
      </c>
      <c r="S22" t="s">
        <v>2049</v>
      </c>
      <c r="T22">
        <v>1</v>
      </c>
      <c r="U22">
        <v>5</v>
      </c>
      <c r="V22">
        <v>1</v>
      </c>
      <c r="W22">
        <v>9</v>
      </c>
      <c r="X22">
        <v>16</v>
      </c>
      <c r="Y22" s="4">
        <f t="shared" si="0"/>
        <v>0.5625</v>
      </c>
    </row>
    <row r="23" spans="1:25" x14ac:dyDescent="0.3">
      <c r="A23" s="8" t="s">
        <v>2049</v>
      </c>
      <c r="B23" s="21">
        <v>1</v>
      </c>
      <c r="C23" s="21">
        <v>5</v>
      </c>
      <c r="D23" s="21">
        <v>1</v>
      </c>
      <c r="E23" s="21">
        <v>9</v>
      </c>
      <c r="F23" s="21">
        <v>16</v>
      </c>
      <c r="S23" t="s">
        <v>2048</v>
      </c>
      <c r="T23">
        <v>3</v>
      </c>
      <c r="U23">
        <v>3</v>
      </c>
      <c r="W23">
        <v>11</v>
      </c>
      <c r="X23">
        <v>17</v>
      </c>
      <c r="Y23" s="4">
        <f t="shared" si="0"/>
        <v>0.6470588235294118</v>
      </c>
    </row>
    <row r="24" spans="1:25" x14ac:dyDescent="0.3">
      <c r="A24" s="8" t="s">
        <v>2048</v>
      </c>
      <c r="B24" s="21">
        <v>3</v>
      </c>
      <c r="C24" s="21">
        <v>3</v>
      </c>
      <c r="D24" s="21"/>
      <c r="E24" s="21">
        <v>11</v>
      </c>
      <c r="F24" s="21">
        <v>17</v>
      </c>
      <c r="S24" t="s">
        <v>2057</v>
      </c>
      <c r="U24">
        <v>7</v>
      </c>
      <c r="W24">
        <v>14</v>
      </c>
      <c r="X24">
        <v>21</v>
      </c>
      <c r="Y24" s="4">
        <f t="shared" si="0"/>
        <v>0.66666666666666663</v>
      </c>
    </row>
    <row r="25" spans="1:25" x14ac:dyDescent="0.3">
      <c r="A25" s="8" t="s">
        <v>2057</v>
      </c>
      <c r="B25" s="21"/>
      <c r="C25" s="21">
        <v>7</v>
      </c>
      <c r="D25" s="21"/>
      <c r="E25" s="21">
        <v>14</v>
      </c>
      <c r="F25" s="21">
        <v>21</v>
      </c>
      <c r="S25" t="s">
        <v>2042</v>
      </c>
      <c r="T25">
        <v>1</v>
      </c>
      <c r="U25">
        <v>15</v>
      </c>
      <c r="V25">
        <v>2</v>
      </c>
      <c r="W25">
        <v>17</v>
      </c>
      <c r="X25">
        <v>35</v>
      </c>
      <c r="Y25" s="4">
        <f t="shared" si="0"/>
        <v>0.48571428571428571</v>
      </c>
    </row>
    <row r="26" spans="1:25" x14ac:dyDescent="0.3">
      <c r="A26" s="8" t="s">
        <v>2042</v>
      </c>
      <c r="B26" s="21">
        <v>1</v>
      </c>
      <c r="C26" s="21">
        <v>15</v>
      </c>
      <c r="D26" s="21">
        <v>2</v>
      </c>
      <c r="E26" s="21">
        <v>17</v>
      </c>
      <c r="F26" s="21">
        <v>35</v>
      </c>
      <c r="S26" t="s">
        <v>2055</v>
      </c>
      <c r="U26">
        <v>16</v>
      </c>
      <c r="V26">
        <v>1</v>
      </c>
      <c r="W26">
        <v>28</v>
      </c>
      <c r="X26">
        <v>45</v>
      </c>
      <c r="Y26" s="4">
        <f t="shared" si="0"/>
        <v>0.62222222222222223</v>
      </c>
    </row>
    <row r="27" spans="1:25" x14ac:dyDescent="0.3">
      <c r="A27" s="8" t="s">
        <v>2055</v>
      </c>
      <c r="B27" s="21"/>
      <c r="C27" s="21">
        <v>16</v>
      </c>
      <c r="D27" s="21">
        <v>1</v>
      </c>
      <c r="E27" s="21">
        <v>28</v>
      </c>
      <c r="F27" s="21">
        <v>45</v>
      </c>
      <c r="S27" t="s">
        <v>2045</v>
      </c>
      <c r="T27">
        <v>2</v>
      </c>
      <c r="U27">
        <v>12</v>
      </c>
      <c r="V27">
        <v>1</v>
      </c>
      <c r="W27">
        <v>36</v>
      </c>
      <c r="X27">
        <v>51</v>
      </c>
      <c r="Y27" s="4">
        <f t="shared" si="0"/>
        <v>0.70588235294117652</v>
      </c>
    </row>
    <row r="28" spans="1:25" x14ac:dyDescent="0.3">
      <c r="A28" s="8" t="s">
        <v>2045</v>
      </c>
      <c r="B28" s="21">
        <v>2</v>
      </c>
      <c r="C28" s="21">
        <v>12</v>
      </c>
      <c r="D28" s="21">
        <v>1</v>
      </c>
      <c r="E28" s="21">
        <v>36</v>
      </c>
      <c r="F28" s="21">
        <v>51</v>
      </c>
      <c r="S28" t="s">
        <v>2061</v>
      </c>
      <c r="W28">
        <v>3</v>
      </c>
      <c r="X28">
        <v>3</v>
      </c>
      <c r="Y28" s="4">
        <f t="shared" si="0"/>
        <v>1</v>
      </c>
    </row>
    <row r="29" spans="1:25" x14ac:dyDescent="0.3">
      <c r="A29" s="8" t="s">
        <v>2061</v>
      </c>
      <c r="B29" s="21"/>
      <c r="C29" s="21"/>
      <c r="D29" s="21"/>
      <c r="E29" s="21">
        <v>3</v>
      </c>
      <c r="F29" s="21">
        <v>3</v>
      </c>
      <c r="S29" t="s">
        <v>2066</v>
      </c>
      <c r="T29">
        <v>57</v>
      </c>
      <c r="U29">
        <v>364</v>
      </c>
      <c r="V29">
        <v>14</v>
      </c>
      <c r="W29">
        <v>565</v>
      </c>
      <c r="X29">
        <v>1000</v>
      </c>
      <c r="Y29" s="4">
        <f t="shared" si="0"/>
        <v>0.56499999999999995</v>
      </c>
    </row>
    <row r="30" spans="1:25" x14ac:dyDescent="0.3">
      <c r="A30" s="8" t="s">
        <v>2066</v>
      </c>
      <c r="B30" s="21">
        <v>57</v>
      </c>
      <c r="C30" s="21">
        <v>364</v>
      </c>
      <c r="D30" s="21">
        <v>14</v>
      </c>
      <c r="E30" s="21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5BC4-90D8-4EC1-AFA8-5AAD74DCAE32}">
  <dimension ref="A1:E19"/>
  <sheetViews>
    <sheetView tabSelected="1" workbookViewId="0">
      <selection activeCell="C14" sqref="C14"/>
    </sheetView>
  </sheetViews>
  <sheetFormatPr defaultRowHeight="15.6" x14ac:dyDescent="0.3"/>
  <cols>
    <col min="1" max="1" width="29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2082</v>
      </c>
      <c r="B1" t="s">
        <v>2064</v>
      </c>
    </row>
    <row r="2" spans="1:5" x14ac:dyDescent="0.3">
      <c r="A2" s="7" t="s">
        <v>2083</v>
      </c>
      <c r="B2" t="s">
        <v>2064</v>
      </c>
    </row>
    <row r="3" spans="1:5" x14ac:dyDescent="0.3">
      <c r="A3" s="7" t="s">
        <v>3</v>
      </c>
      <c r="B3" t="s">
        <v>2064</v>
      </c>
    </row>
    <row r="5" spans="1:5" x14ac:dyDescent="0.3">
      <c r="A5" s="7" t="s">
        <v>2084</v>
      </c>
      <c r="B5" s="7" t="s">
        <v>2067</v>
      </c>
    </row>
    <row r="6" spans="1:5" x14ac:dyDescent="0.3">
      <c r="A6" s="7" t="s">
        <v>2065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3">
      <c r="A7" s="8" t="s">
        <v>2070</v>
      </c>
      <c r="B7" s="21">
        <v>6</v>
      </c>
      <c r="C7" s="21">
        <v>36</v>
      </c>
      <c r="D7" s="21">
        <v>49</v>
      </c>
      <c r="E7" s="21">
        <v>91</v>
      </c>
    </row>
    <row r="8" spans="1:5" x14ac:dyDescent="0.3">
      <c r="A8" s="8" t="s">
        <v>2071</v>
      </c>
      <c r="B8" s="21">
        <v>7</v>
      </c>
      <c r="C8" s="21">
        <v>28</v>
      </c>
      <c r="D8" s="21">
        <v>44</v>
      </c>
      <c r="E8" s="21">
        <v>79</v>
      </c>
    </row>
    <row r="9" spans="1:5" x14ac:dyDescent="0.3">
      <c r="A9" s="8" t="s">
        <v>2072</v>
      </c>
      <c r="B9" s="21">
        <v>4</v>
      </c>
      <c r="C9" s="21">
        <v>33</v>
      </c>
      <c r="D9" s="21">
        <v>49</v>
      </c>
      <c r="E9" s="21">
        <v>86</v>
      </c>
    </row>
    <row r="10" spans="1:5" x14ac:dyDescent="0.3">
      <c r="A10" s="8" t="s">
        <v>2073</v>
      </c>
      <c r="B10" s="21">
        <v>1</v>
      </c>
      <c r="C10" s="21">
        <v>30</v>
      </c>
      <c r="D10" s="21">
        <v>46</v>
      </c>
      <c r="E10" s="21">
        <v>77</v>
      </c>
    </row>
    <row r="11" spans="1:5" x14ac:dyDescent="0.3">
      <c r="A11" s="8" t="s">
        <v>2074</v>
      </c>
      <c r="B11" s="21">
        <v>3</v>
      </c>
      <c r="C11" s="21">
        <v>35</v>
      </c>
      <c r="D11" s="21">
        <v>46</v>
      </c>
      <c r="E11" s="21">
        <v>84</v>
      </c>
    </row>
    <row r="12" spans="1:5" x14ac:dyDescent="0.3">
      <c r="A12" s="8" t="s">
        <v>2075</v>
      </c>
      <c r="B12" s="21">
        <v>3</v>
      </c>
      <c r="C12" s="21">
        <v>28</v>
      </c>
      <c r="D12" s="21">
        <v>55</v>
      </c>
      <c r="E12" s="21">
        <v>86</v>
      </c>
    </row>
    <row r="13" spans="1:5" x14ac:dyDescent="0.3">
      <c r="A13" s="8" t="s">
        <v>2076</v>
      </c>
      <c r="B13" s="21">
        <v>4</v>
      </c>
      <c r="C13" s="21">
        <v>31</v>
      </c>
      <c r="D13" s="21">
        <v>58</v>
      </c>
      <c r="E13" s="21">
        <v>93</v>
      </c>
    </row>
    <row r="14" spans="1:5" x14ac:dyDescent="0.3">
      <c r="A14" s="8" t="s">
        <v>2077</v>
      </c>
      <c r="B14" s="21">
        <v>8</v>
      </c>
      <c r="C14" s="21">
        <v>35</v>
      </c>
      <c r="D14" s="21">
        <v>41</v>
      </c>
      <c r="E14" s="21">
        <v>84</v>
      </c>
    </row>
    <row r="15" spans="1:5" x14ac:dyDescent="0.3">
      <c r="A15" s="8" t="s">
        <v>2078</v>
      </c>
      <c r="B15" s="21">
        <v>5</v>
      </c>
      <c r="C15" s="21">
        <v>23</v>
      </c>
      <c r="D15" s="21">
        <v>45</v>
      </c>
      <c r="E15" s="21">
        <v>73</v>
      </c>
    </row>
    <row r="16" spans="1:5" x14ac:dyDescent="0.3">
      <c r="A16" s="8" t="s">
        <v>2079</v>
      </c>
      <c r="B16" s="21">
        <v>6</v>
      </c>
      <c r="C16" s="21">
        <v>26</v>
      </c>
      <c r="D16" s="21">
        <v>45</v>
      </c>
      <c r="E16" s="21">
        <v>77</v>
      </c>
    </row>
    <row r="17" spans="1:5" x14ac:dyDescent="0.3">
      <c r="A17" s="8" t="s">
        <v>2080</v>
      </c>
      <c r="B17" s="21">
        <v>3</v>
      </c>
      <c r="C17" s="21">
        <v>27</v>
      </c>
      <c r="D17" s="21">
        <v>45</v>
      </c>
      <c r="E17" s="21">
        <v>75</v>
      </c>
    </row>
    <row r="18" spans="1:5" x14ac:dyDescent="0.3">
      <c r="A18" s="8" t="s">
        <v>2081</v>
      </c>
      <c r="B18" s="21">
        <v>7</v>
      </c>
      <c r="C18" s="21">
        <v>32</v>
      </c>
      <c r="D18" s="21">
        <v>42</v>
      </c>
      <c r="E18" s="21">
        <v>81</v>
      </c>
    </row>
    <row r="19" spans="1:5" x14ac:dyDescent="0.3">
      <c r="A19" s="8" t="s">
        <v>2066</v>
      </c>
      <c r="B19" s="21">
        <v>57</v>
      </c>
      <c r="C19" s="21">
        <v>364</v>
      </c>
      <c r="D19" s="21">
        <v>565</v>
      </c>
      <c r="E19" s="21">
        <v>986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D869-8E10-4E25-ABAB-A3AA50FD3CC2}">
  <dimension ref="A1:H13"/>
  <sheetViews>
    <sheetView workbookViewId="0">
      <selection activeCell="F3" sqref="F3"/>
    </sheetView>
  </sheetViews>
  <sheetFormatPr defaultRowHeight="15.6" x14ac:dyDescent="0.3"/>
  <cols>
    <col min="1" max="1" width="14.5" customWidth="1"/>
    <col min="2" max="2" width="16.69921875" bestFit="1" customWidth="1"/>
    <col min="3" max="3" width="13.796875" bestFit="1" customWidth="1"/>
    <col min="4" max="4" width="16.3984375" bestFit="1" customWidth="1"/>
    <col min="5" max="5" width="12.296875" bestFit="1" customWidth="1"/>
    <col min="6" max="6" width="19.5" bestFit="1" customWidth="1"/>
    <col min="7" max="7" width="15.3984375" bestFit="1" customWidth="1"/>
    <col min="8" max="8" width="18.3984375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2102</v>
      </c>
      <c r="G1" t="s">
        <v>2103</v>
      </c>
      <c r="H1" t="s">
        <v>2090</v>
      </c>
    </row>
    <row r="2" spans="1:8" x14ac:dyDescent="0.3">
      <c r="A2" s="13" t="s">
        <v>2091</v>
      </c>
      <c r="B2">
        <f>COUNTIFS(Data!$G$2:$G$1001, "successful", Data!$D$2:$D$1001, "&lt;1000")</f>
        <v>30</v>
      </c>
      <c r="C2">
        <f>COUNTIFS(Data!$G$2:$G$1001, "failed", Data!$D$2:$D$1001, "&lt;1000")</f>
        <v>20</v>
      </c>
      <c r="D2">
        <f>COUNTIFS(Data!$G$2:$G$1001, "canceled", Data!$D$2:$D$1001, "&lt;1000")</f>
        <v>1</v>
      </c>
      <c r="E2">
        <f>COUNTIFS(Data!$D$2:$D$1001, 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3" t="s">
        <v>2092</v>
      </c>
      <c r="B3">
        <f>COUNTIFS(Data!$G$2:$G$1001, "successful", Data!$D$2:$D$1001, "&gt;=1000", Data!$D$2:$D$1001, "&lt;5000")</f>
        <v>191</v>
      </c>
      <c r="C3">
        <f>COUNTIFS(Data!$G$2:$G$1001, "failed", Data!$D$2:$D$1001, "&gt;=1000", Data!$D$2:$D$1001, "&lt;5000")</f>
        <v>38</v>
      </c>
      <c r="D3">
        <f>COUNTIFS(Data!$G$2:$G$1001, "canceled", Data!$D$2:$D$1001, "&gt;=1000", Data!$D$2:$D$1001, "&lt;5000")</f>
        <v>2</v>
      </c>
      <c r="E3">
        <f>COUNTIFS(Data!$D$2:$D$1001, "&gt;=1000", Data!$D$2:$D$1001, "&lt;5000")</f>
        <v>234</v>
      </c>
      <c r="F3" s="4">
        <f t="shared" ref="F3:F13" si="0">B3/E3</f>
        <v>0.81623931623931623</v>
      </c>
      <c r="G3" s="4">
        <f t="shared" ref="G3:G13" si="1">C3/E3</f>
        <v>0.1623931623931624</v>
      </c>
      <c r="H3" s="4">
        <f>D3/E3</f>
        <v>8.5470085470085479E-3</v>
      </c>
    </row>
    <row r="4" spans="1:8" x14ac:dyDescent="0.3">
      <c r="A4" s="13" t="s">
        <v>2093</v>
      </c>
      <c r="B4">
        <f>COUNTIFS(Data!$G$2:$G$1001, "successful", Data!$D$2:$D$1001, "&gt;=5000", Data!$D$2:$D$1001, "&lt;10000")</f>
        <v>164</v>
      </c>
      <c r="C4">
        <f>COUNTIFS(Data!$G$2:$G$1001, "failed", Data!$D$2:$D$1001, "&gt;=5000", Data!$D$2:$D$1001, "&lt;10000")</f>
        <v>126</v>
      </c>
      <c r="D4">
        <f>COUNTIFS(Data!$G$2:$G$1001, "canceled", Data!$D$2:$D$1001, "&gt;=5000", Data!$D$2:$D$1001, "&lt;10000")</f>
        <v>25</v>
      </c>
      <c r="E4">
        <f>COUNTIFS(Data!$D$2:$D$1001, "&gt;=5000", Data!$D$2:$D$1001, "&lt;10000")</f>
        <v>317</v>
      </c>
      <c r="F4" s="4">
        <f t="shared" si="0"/>
        <v>0.51735015772870663</v>
      </c>
      <c r="G4" s="4">
        <f t="shared" si="1"/>
        <v>0.39747634069400634</v>
      </c>
      <c r="H4" s="4">
        <f t="shared" ref="H4:H13" si="2">D4/E4</f>
        <v>7.8864353312302835E-2</v>
      </c>
    </row>
    <row r="5" spans="1:8" x14ac:dyDescent="0.3">
      <c r="A5" s="13" t="s">
        <v>2094</v>
      </c>
      <c r="B5">
        <f>COUNTIFS(Data!$G$2:$G$1001, "successful", Data!$D$2:$D$1001, "&gt;=10000", Data!$D$2:$D$1001, "&lt;15000")</f>
        <v>4</v>
      </c>
      <c r="C5">
        <f>COUNTIFS(Data!$G$2:$G$1001, "failed", Data!$D$2:$D$1001, "&gt;=10000", Data!$D$2:$D$1001, "&lt;15000")</f>
        <v>5</v>
      </c>
      <c r="D5">
        <f>COUNTIFS(Data!$G$2:$G$1001, "canceled", Data!$D$2:$D$1001, "&gt;=10000", Data!$D$2:$D$1001, "&lt;15000")</f>
        <v>0</v>
      </c>
      <c r="E5">
        <f>COUNTIFS(Data!$D$2:$D$1001, "&gt;=10000", Data!$D$2:$D$1001, "&lt;15000")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3">
      <c r="A6" s="13" t="s">
        <v>2095</v>
      </c>
      <c r="B6">
        <f>COUNTIFS(Data!$G$2:$G$1001, "successful", Data!$D$2:$D$1001, "&gt;=15000", Data!$D$2:$D$1001, "&lt;20000")</f>
        <v>10</v>
      </c>
      <c r="C6">
        <f>COUNTIFS(Data!$G$2:$G$1001, "failed", Data!$D$2:$D$1001, "&gt;=15000", Data!$D$2:$D$1001, "&lt;20000")</f>
        <v>0</v>
      </c>
      <c r="D6">
        <f>COUNTIFS(Data!$G$2:$G$1001, "canceled", Data!$D$2:$D$1001, "&gt;=15000", Data!$D$2:$D$1001, "&lt;20000")</f>
        <v>0</v>
      </c>
      <c r="E6">
        <f>COUNTIFS(Data!$D$2:$D$1001, "&gt;=15000", Data!$D$2:$D$1001, "&lt;20000")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3">
      <c r="A7" s="13" t="s">
        <v>2096</v>
      </c>
      <c r="B7">
        <f>COUNTIFS(Data!$G$2:$G$1001, "successful", Data!$D$2:$D$1001, "&gt;=20000", Data!$D$2:$D$1001, "&lt;25000")</f>
        <v>7</v>
      </c>
      <c r="C7">
        <f>COUNTIFS(Data!$G$2:$G$1001, "failed", Data!$D$2:$D$1001, "&gt;=20000", Data!$D$2:$D$1001, "&lt;25000")</f>
        <v>0</v>
      </c>
      <c r="D7">
        <f>COUNTIFS(Data!$G$2:$G$1001, "canceled", Data!$D$2:$D$1001, "&gt;=20000", Data!$D$2:$D$1001, "&lt;25000")</f>
        <v>0</v>
      </c>
      <c r="E7">
        <f>COUNTIFS(Data!$D$2:$D$1001, "&gt;=20000", Data!$D$2:$D$1001, "&lt;25000")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3">
      <c r="A8" s="13" t="s">
        <v>2097</v>
      </c>
      <c r="B8">
        <f>COUNTIFS(Data!$G$2:$G$1001, "successful", Data!$D$2:$D$1001, "&gt;=25000", Data!$D$2:$D$1001, "&lt;30000")</f>
        <v>11</v>
      </c>
      <c r="C8">
        <f>COUNTIFS(Data!$G$2:$G$1001, "failed", Data!$D$2:$D$1001, "&gt;=25000", Data!$D$2:$D$1001, "&lt;30000")</f>
        <v>3</v>
      </c>
      <c r="D8">
        <f>COUNTIFS(Data!$G$2:$G$1001, "canceled", Data!$D$2:$D$1001, "&gt;=25000", Data!$D$2:$D$1001, "&lt;30000")</f>
        <v>0</v>
      </c>
      <c r="E8">
        <f>COUNTIFS(Data!$D$2:$D$1001, "&gt;=25000", Data!$D$2:$D$1001, "&lt;30000")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3">
      <c r="A9" s="13" t="s">
        <v>2098</v>
      </c>
      <c r="B9">
        <f>COUNTIFS(Data!$G$2:$G$1001, "successful", Data!$D$2:$D$1001, "&gt;=30000", Data!$D$2:$D$1001, "&lt;35000")</f>
        <v>7</v>
      </c>
      <c r="C9">
        <f>COUNTIFS(Data!$G$2:$G$1001, "failed", Data!$D$2:$D$1001, "&gt;=30000", Data!$D$2:$D$1001, "&lt;35000")</f>
        <v>0</v>
      </c>
      <c r="D9">
        <f>COUNTIFS(Data!$G$2:$G$1001, "canceled", Data!$D$2:$D$1001, "&gt;=30000", Data!$D$2:$D$1001, "&lt;35000")</f>
        <v>0</v>
      </c>
      <c r="E9">
        <f>COUNTIFS(Data!$D$2:$D$1001, "&gt;=30000", Data!$D$2:$D$1001, "&lt;35000")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3">
      <c r="A10" s="13" t="s">
        <v>2099</v>
      </c>
      <c r="B10">
        <f>COUNTIFS(Data!$G$2:$G$1001, "successful", Data!$D$2:$D$1001, "&gt;=35000", Data!$D$2:$D$1001, "&lt;40000")</f>
        <v>8</v>
      </c>
      <c r="C10">
        <f>COUNTIFS(Data!$G$2:$G$1001, "failed", Data!$D$2:$D$1001, "&gt;=35000", Data!$D$2:$D$1001, "&lt;40000")</f>
        <v>3</v>
      </c>
      <c r="D10">
        <f>COUNTIFS(Data!$G$2:$G$1001, "canceled", Data!$D$2:$D$1001, "&gt;=35000", Data!$D$2:$D$1001, "&lt;40000")</f>
        <v>1</v>
      </c>
      <c r="E10">
        <f>COUNTIFS(Data!$D$2:$D$1001, "&gt;=35000", Data!$D$2:$D$1001, "&lt;40000")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3">
      <c r="A11" s="13" t="s">
        <v>2100</v>
      </c>
      <c r="B11">
        <f>COUNTIFS(Data!$G$2:$G$1001, "successful", Data!$D$2:$D$1001, "&gt;=40000", Data!$D$2:$D$1001, "&lt;45000")</f>
        <v>11</v>
      </c>
      <c r="C11">
        <f>COUNTIFS(Data!$G$2:$G$1001, "failed", Data!$D$2:$D$1001, "&gt;=40000", Data!$D$2:$D$1001, "&lt;45000")</f>
        <v>3</v>
      </c>
      <c r="D11">
        <f>COUNTIFS(Data!$G$2:$G$1001, "canceled", Data!$D$2:$D$1001, "&gt;=40000", Data!$D$2:$D$1001, "&lt;45000")</f>
        <v>0</v>
      </c>
      <c r="E11">
        <f>COUNTIFS(Data!$D$2:$D$1001, "&gt;=40000", Data!$D$2:$D$1001, "&lt;45000")</f>
        <v>15</v>
      </c>
      <c r="F11" s="4">
        <f t="shared" si="0"/>
        <v>0.73333333333333328</v>
      </c>
      <c r="G11" s="4">
        <f t="shared" si="1"/>
        <v>0.2</v>
      </c>
      <c r="H11" s="4">
        <f t="shared" si="2"/>
        <v>0</v>
      </c>
    </row>
    <row r="12" spans="1:8" x14ac:dyDescent="0.3">
      <c r="A12" s="13" t="s">
        <v>2101</v>
      </c>
      <c r="B12">
        <f>COUNTIFS(Data!$G$2:$G$1001, "successful", Data!$D$2:$D$1001, "&gt;=45000", Data!$D$2:$D$1001, "&lt;50000")</f>
        <v>8</v>
      </c>
      <c r="C12">
        <f>COUNTIFS(Data!$G$2:$G$1001, "failed", Data!$D$2:$D$1001, "&gt;=45000", Data!$D$2:$D$1001, "&lt;50000")</f>
        <v>3</v>
      </c>
      <c r="D12">
        <f>COUNTIFS(Data!$G$2:$G$1001, "canceled", Data!$D$2:$D$1001, "&gt;=45000", Data!$D$2:$D$1001, "&lt;50000")</f>
        <v>0</v>
      </c>
      <c r="E12">
        <f>COUNTIFS(Data!$D$2:$D$1001, "&gt;=45000", Data!$D$2:$D$1001, "&lt;50000")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ht="15.6" customHeight="1" x14ac:dyDescent="0.3">
      <c r="A13" s="13" t="s">
        <v>2104</v>
      </c>
      <c r="B13">
        <f>COUNTIFS(Data!$G$2:$G$1001, "successful", Data!$D$2:$D$1001, "&gt;=50000")</f>
        <v>114</v>
      </c>
      <c r="C13">
        <f>COUNTIFS(Data!$G$2:$G$1001, "failed", Data!$D$2:$D$1001, "&gt;=50000")</f>
        <v>163</v>
      </c>
      <c r="D13">
        <f>COUNTIFS(Data!$G$2:$G$1001, "canceled", Data!$D$2:$D$1001, "&gt;=50000")</f>
        <v>28</v>
      </c>
      <c r="E13">
        <f>COUNTIFS(Data!$D$2:$D$1001, "&gt;=50000")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84BC-54C1-4DB4-BECF-58495207FAE0}">
  <dimension ref="A1:I566"/>
  <sheetViews>
    <sheetView workbookViewId="0">
      <selection activeCell="G18" sqref="G18"/>
    </sheetView>
  </sheetViews>
  <sheetFormatPr defaultRowHeight="15.6" x14ac:dyDescent="0.3"/>
  <cols>
    <col min="2" max="2" width="12.19921875" bestFit="1" customWidth="1"/>
    <col min="3" max="3" width="3.19921875" customWidth="1"/>
    <col min="5" max="5" width="12.19921875" bestFit="1" customWidth="1"/>
    <col min="6" max="6" width="6.3984375" customWidth="1"/>
    <col min="7" max="7" width="32.19921875" bestFit="1" customWidth="1"/>
    <col min="8" max="8" width="12.59765625" bestFit="1" customWidth="1"/>
    <col min="9" max="9" width="11.09765625" bestFit="1" customWidth="1"/>
  </cols>
  <sheetData>
    <row r="1" spans="1:9" s="12" customFormat="1" x14ac:dyDescent="0.3">
      <c r="A1" s="12" t="s">
        <v>4</v>
      </c>
      <c r="B1" s="12" t="s">
        <v>2105</v>
      </c>
      <c r="D1" s="12" t="s">
        <v>4</v>
      </c>
      <c r="E1" s="12" t="s">
        <v>2105</v>
      </c>
      <c r="H1" s="12" t="s">
        <v>2112</v>
      </c>
      <c r="I1" s="12" t="s">
        <v>2113</v>
      </c>
    </row>
    <row r="2" spans="1:9" x14ac:dyDescent="0.3">
      <c r="A2" t="s">
        <v>20</v>
      </c>
      <c r="B2">
        <v>54</v>
      </c>
      <c r="D2" t="s">
        <v>14</v>
      </c>
      <c r="E2">
        <v>0</v>
      </c>
      <c r="G2" s="12" t="s">
        <v>2106</v>
      </c>
      <c r="H2" s="15">
        <f>AVERAGE(B2:B566)</f>
        <v>851.14690265486729</v>
      </c>
      <c r="I2" s="15">
        <f>AVERAGE(E2:E365)</f>
        <v>585.61538461538464</v>
      </c>
    </row>
    <row r="3" spans="1:9" x14ac:dyDescent="0.3">
      <c r="A3" t="s">
        <v>20</v>
      </c>
      <c r="B3">
        <v>48</v>
      </c>
      <c r="D3" t="s">
        <v>14</v>
      </c>
      <c r="E3">
        <v>24</v>
      </c>
      <c r="G3" s="16" t="s">
        <v>2107</v>
      </c>
      <c r="H3" s="17">
        <f>MEDIAN(B2:B566)</f>
        <v>201</v>
      </c>
      <c r="I3" s="17">
        <f>MEDIAN(E2:E365)</f>
        <v>114.5</v>
      </c>
    </row>
    <row r="4" spans="1:9" x14ac:dyDescent="0.3">
      <c r="A4" t="s">
        <v>20</v>
      </c>
      <c r="B4">
        <v>183</v>
      </c>
      <c r="D4" t="s">
        <v>14</v>
      </c>
      <c r="E4">
        <v>53</v>
      </c>
      <c r="G4" s="12" t="s">
        <v>2109</v>
      </c>
      <c r="H4">
        <f>MIN(B2:B566)</f>
        <v>16</v>
      </c>
      <c r="I4">
        <f>MIN(E2:E365)</f>
        <v>0</v>
      </c>
    </row>
    <row r="5" spans="1:9" x14ac:dyDescent="0.3">
      <c r="A5" t="s">
        <v>20</v>
      </c>
      <c r="B5">
        <v>102</v>
      </c>
      <c r="D5" t="s">
        <v>14</v>
      </c>
      <c r="E5">
        <v>18</v>
      </c>
      <c r="G5" s="12" t="s">
        <v>2108</v>
      </c>
      <c r="H5">
        <f>MAX(B2:B566)</f>
        <v>7295</v>
      </c>
      <c r="I5">
        <f>MAX(E2:E365)</f>
        <v>6080</v>
      </c>
    </row>
    <row r="6" spans="1:9" x14ac:dyDescent="0.3">
      <c r="A6" t="s">
        <v>20</v>
      </c>
      <c r="B6">
        <v>234</v>
      </c>
      <c r="D6" t="s">
        <v>14</v>
      </c>
      <c r="E6">
        <v>44</v>
      </c>
      <c r="G6" s="12" t="s">
        <v>2110</v>
      </c>
      <c r="H6" s="18">
        <f>_xlfn.VAR.P(B2:B566)</f>
        <v>1603373.7324019109</v>
      </c>
      <c r="I6" s="18">
        <f>_xlfn.VAR.P(E2:E365)</f>
        <v>921574.68174133555</v>
      </c>
    </row>
    <row r="7" spans="1:9" x14ac:dyDescent="0.3">
      <c r="A7" t="s">
        <v>20</v>
      </c>
      <c r="B7">
        <v>16</v>
      </c>
      <c r="D7" t="s">
        <v>14</v>
      </c>
      <c r="E7">
        <v>27</v>
      </c>
      <c r="G7" s="16" t="s">
        <v>2111</v>
      </c>
      <c r="H7" s="19">
        <f>_xlfn.STDEV.P(B2:B566)</f>
        <v>1266.2439466397898</v>
      </c>
      <c r="I7" s="20">
        <f>_xlfn.STDEV.P(E2:E365)</f>
        <v>959.98681331637863</v>
      </c>
    </row>
    <row r="8" spans="1:9" x14ac:dyDescent="0.3">
      <c r="A8" t="s">
        <v>20</v>
      </c>
      <c r="B8">
        <v>53</v>
      </c>
      <c r="D8" t="s">
        <v>14</v>
      </c>
      <c r="E8">
        <v>55</v>
      </c>
    </row>
    <row r="9" spans="1:9" x14ac:dyDescent="0.3">
      <c r="A9" t="s">
        <v>20</v>
      </c>
      <c r="B9">
        <v>83</v>
      </c>
      <c r="D9" t="s">
        <v>14</v>
      </c>
      <c r="E9">
        <v>200</v>
      </c>
    </row>
    <row r="10" spans="1:9" x14ac:dyDescent="0.3">
      <c r="A10" t="s">
        <v>20</v>
      </c>
      <c r="B10">
        <v>130</v>
      </c>
      <c r="D10" t="s">
        <v>14</v>
      </c>
      <c r="E10">
        <v>452</v>
      </c>
    </row>
    <row r="11" spans="1:9" x14ac:dyDescent="0.3">
      <c r="A11" t="s">
        <v>20</v>
      </c>
      <c r="B11">
        <v>76</v>
      </c>
      <c r="D11" t="s">
        <v>14</v>
      </c>
      <c r="E11">
        <v>674</v>
      </c>
    </row>
    <row r="12" spans="1:9" x14ac:dyDescent="0.3">
      <c r="A12" t="s">
        <v>20</v>
      </c>
      <c r="B12">
        <v>43</v>
      </c>
      <c r="D12" t="s">
        <v>14</v>
      </c>
      <c r="E12">
        <v>558</v>
      </c>
    </row>
    <row r="13" spans="1:9" x14ac:dyDescent="0.3">
      <c r="A13" t="s">
        <v>20</v>
      </c>
      <c r="B13">
        <v>69</v>
      </c>
      <c r="D13" t="s">
        <v>14</v>
      </c>
      <c r="E13">
        <v>15</v>
      </c>
      <c r="G13" s="12" t="s">
        <v>2117</v>
      </c>
    </row>
    <row r="14" spans="1:9" x14ac:dyDescent="0.3">
      <c r="A14" t="s">
        <v>20</v>
      </c>
      <c r="B14">
        <v>80</v>
      </c>
      <c r="D14" t="s">
        <v>14</v>
      </c>
      <c r="E14">
        <v>2307</v>
      </c>
      <c r="G14" t="s">
        <v>2118</v>
      </c>
    </row>
    <row r="15" spans="1:9" x14ac:dyDescent="0.3">
      <c r="A15" t="s">
        <v>20</v>
      </c>
      <c r="B15">
        <v>337</v>
      </c>
      <c r="D15" t="s">
        <v>14</v>
      </c>
      <c r="E15">
        <v>88</v>
      </c>
      <c r="G15" t="s">
        <v>2114</v>
      </c>
    </row>
    <row r="16" spans="1:9" x14ac:dyDescent="0.3">
      <c r="A16" t="s">
        <v>20</v>
      </c>
      <c r="B16">
        <v>34</v>
      </c>
      <c r="D16" t="s">
        <v>14</v>
      </c>
      <c r="E16">
        <v>48</v>
      </c>
    </row>
    <row r="17" spans="1:5" x14ac:dyDescent="0.3">
      <c r="A17" t="s">
        <v>20</v>
      </c>
      <c r="B17">
        <v>32</v>
      </c>
      <c r="D17" t="s">
        <v>14</v>
      </c>
      <c r="E17">
        <v>1</v>
      </c>
    </row>
    <row r="18" spans="1:5" x14ac:dyDescent="0.3">
      <c r="A18" t="s">
        <v>20</v>
      </c>
      <c r="B18">
        <v>202</v>
      </c>
      <c r="D18" t="s">
        <v>14</v>
      </c>
      <c r="E18">
        <v>1467</v>
      </c>
    </row>
    <row r="19" spans="1:5" x14ac:dyDescent="0.3">
      <c r="A19" t="s">
        <v>20</v>
      </c>
      <c r="B19">
        <v>80</v>
      </c>
      <c r="D19" t="s">
        <v>14</v>
      </c>
      <c r="E19">
        <v>75</v>
      </c>
    </row>
    <row r="20" spans="1:5" x14ac:dyDescent="0.3">
      <c r="A20" t="s">
        <v>20</v>
      </c>
      <c r="B20">
        <v>32</v>
      </c>
      <c r="D20" t="s">
        <v>14</v>
      </c>
      <c r="E20">
        <v>120</v>
      </c>
    </row>
    <row r="21" spans="1:5" x14ac:dyDescent="0.3">
      <c r="A21" t="s">
        <v>20</v>
      </c>
      <c r="B21">
        <v>27</v>
      </c>
      <c r="D21" t="s">
        <v>14</v>
      </c>
      <c r="E21">
        <v>2253</v>
      </c>
    </row>
    <row r="22" spans="1:5" x14ac:dyDescent="0.3">
      <c r="A22" t="s">
        <v>20</v>
      </c>
      <c r="B22">
        <v>164</v>
      </c>
      <c r="D22" t="s">
        <v>14</v>
      </c>
      <c r="E22">
        <v>5</v>
      </c>
    </row>
    <row r="23" spans="1:5" x14ac:dyDescent="0.3">
      <c r="A23" t="s">
        <v>20</v>
      </c>
      <c r="B23">
        <v>254</v>
      </c>
      <c r="D23" t="s">
        <v>14</v>
      </c>
      <c r="E23">
        <v>38</v>
      </c>
    </row>
    <row r="24" spans="1:5" x14ac:dyDescent="0.3">
      <c r="A24" t="s">
        <v>20</v>
      </c>
      <c r="B24">
        <v>295</v>
      </c>
      <c r="D24" t="s">
        <v>14</v>
      </c>
      <c r="E24">
        <v>12</v>
      </c>
    </row>
    <row r="25" spans="1:5" x14ac:dyDescent="0.3">
      <c r="A25" t="s">
        <v>20</v>
      </c>
      <c r="B25">
        <v>191</v>
      </c>
      <c r="D25" t="s">
        <v>14</v>
      </c>
      <c r="E25">
        <v>1684</v>
      </c>
    </row>
    <row r="26" spans="1:5" x14ac:dyDescent="0.3">
      <c r="A26" t="s">
        <v>20</v>
      </c>
      <c r="B26">
        <v>186</v>
      </c>
      <c r="D26" t="s">
        <v>14</v>
      </c>
      <c r="E26">
        <v>56</v>
      </c>
    </row>
    <row r="27" spans="1:5" x14ac:dyDescent="0.3">
      <c r="A27" t="s">
        <v>20</v>
      </c>
      <c r="B27">
        <v>169</v>
      </c>
      <c r="D27" t="s">
        <v>14</v>
      </c>
      <c r="E27">
        <v>838</v>
      </c>
    </row>
    <row r="28" spans="1:5" x14ac:dyDescent="0.3">
      <c r="A28" t="s">
        <v>20</v>
      </c>
      <c r="B28">
        <v>299</v>
      </c>
      <c r="D28" t="s">
        <v>14</v>
      </c>
      <c r="E28">
        <v>1000</v>
      </c>
    </row>
    <row r="29" spans="1:5" x14ac:dyDescent="0.3">
      <c r="A29" t="s">
        <v>20</v>
      </c>
      <c r="B29">
        <v>86</v>
      </c>
      <c r="D29" t="s">
        <v>14</v>
      </c>
      <c r="E29">
        <v>1482</v>
      </c>
    </row>
    <row r="30" spans="1:5" x14ac:dyDescent="0.3">
      <c r="A30" t="s">
        <v>20</v>
      </c>
      <c r="B30">
        <v>64</v>
      </c>
      <c r="D30" t="s">
        <v>14</v>
      </c>
      <c r="E30">
        <v>106</v>
      </c>
    </row>
    <row r="31" spans="1:5" x14ac:dyDescent="0.3">
      <c r="A31" t="s">
        <v>20</v>
      </c>
      <c r="B31">
        <v>89</v>
      </c>
      <c r="D31" t="s">
        <v>14</v>
      </c>
      <c r="E31">
        <v>679</v>
      </c>
    </row>
    <row r="32" spans="1:5" x14ac:dyDescent="0.3">
      <c r="A32" t="s">
        <v>20</v>
      </c>
      <c r="B32">
        <v>180</v>
      </c>
      <c r="D32" t="s">
        <v>14</v>
      </c>
      <c r="E32">
        <v>1220</v>
      </c>
    </row>
    <row r="33" spans="1:5" x14ac:dyDescent="0.3">
      <c r="A33" t="s">
        <v>20</v>
      </c>
      <c r="B33">
        <v>43</v>
      </c>
      <c r="D33" t="s">
        <v>14</v>
      </c>
      <c r="E33">
        <v>1</v>
      </c>
    </row>
    <row r="34" spans="1:5" x14ac:dyDescent="0.3">
      <c r="A34" t="s">
        <v>20</v>
      </c>
      <c r="B34">
        <v>59</v>
      </c>
      <c r="D34" t="s">
        <v>14</v>
      </c>
      <c r="E34">
        <v>37</v>
      </c>
    </row>
    <row r="35" spans="1:5" x14ac:dyDescent="0.3">
      <c r="A35" t="s">
        <v>20</v>
      </c>
      <c r="B35">
        <v>48</v>
      </c>
      <c r="D35" t="s">
        <v>14</v>
      </c>
      <c r="E35">
        <v>60</v>
      </c>
    </row>
    <row r="36" spans="1:5" x14ac:dyDescent="0.3">
      <c r="A36" t="s">
        <v>20</v>
      </c>
      <c r="B36">
        <v>53</v>
      </c>
      <c r="D36" t="s">
        <v>14</v>
      </c>
      <c r="E36">
        <v>296</v>
      </c>
    </row>
    <row r="37" spans="1:5" x14ac:dyDescent="0.3">
      <c r="A37" t="s">
        <v>20</v>
      </c>
      <c r="B37">
        <v>92</v>
      </c>
      <c r="D37" t="s">
        <v>14</v>
      </c>
      <c r="E37">
        <v>3304</v>
      </c>
    </row>
    <row r="38" spans="1:5" x14ac:dyDescent="0.3">
      <c r="A38" t="s">
        <v>20</v>
      </c>
      <c r="B38">
        <v>127</v>
      </c>
      <c r="D38" t="s">
        <v>14</v>
      </c>
      <c r="E38">
        <v>73</v>
      </c>
    </row>
    <row r="39" spans="1:5" x14ac:dyDescent="0.3">
      <c r="A39" t="s">
        <v>20</v>
      </c>
      <c r="B39">
        <v>26</v>
      </c>
      <c r="D39" t="s">
        <v>14</v>
      </c>
      <c r="E39">
        <v>3387</v>
      </c>
    </row>
    <row r="40" spans="1:5" x14ac:dyDescent="0.3">
      <c r="A40" t="s">
        <v>20</v>
      </c>
      <c r="B40">
        <v>148</v>
      </c>
      <c r="D40" t="s">
        <v>14</v>
      </c>
      <c r="E40">
        <v>662</v>
      </c>
    </row>
    <row r="41" spans="1:5" x14ac:dyDescent="0.3">
      <c r="A41" t="s">
        <v>20</v>
      </c>
      <c r="B41">
        <v>181</v>
      </c>
      <c r="D41" t="s">
        <v>14</v>
      </c>
      <c r="E41">
        <v>774</v>
      </c>
    </row>
    <row r="42" spans="1:5" x14ac:dyDescent="0.3">
      <c r="A42" t="s">
        <v>20</v>
      </c>
      <c r="B42">
        <v>112</v>
      </c>
      <c r="D42" t="s">
        <v>14</v>
      </c>
      <c r="E42">
        <v>672</v>
      </c>
    </row>
    <row r="43" spans="1:5" x14ac:dyDescent="0.3">
      <c r="A43" t="s">
        <v>20</v>
      </c>
      <c r="B43">
        <v>42</v>
      </c>
      <c r="D43" t="s">
        <v>14</v>
      </c>
      <c r="E43">
        <v>940</v>
      </c>
    </row>
    <row r="44" spans="1:5" x14ac:dyDescent="0.3">
      <c r="A44" t="s">
        <v>20</v>
      </c>
      <c r="B44">
        <v>130</v>
      </c>
      <c r="D44" t="s">
        <v>14</v>
      </c>
      <c r="E44">
        <v>117</v>
      </c>
    </row>
    <row r="45" spans="1:5" x14ac:dyDescent="0.3">
      <c r="A45" t="s">
        <v>20</v>
      </c>
      <c r="B45">
        <v>122</v>
      </c>
      <c r="D45" t="s">
        <v>14</v>
      </c>
      <c r="E45">
        <v>115</v>
      </c>
    </row>
    <row r="46" spans="1:5" x14ac:dyDescent="0.3">
      <c r="A46" t="s">
        <v>20</v>
      </c>
      <c r="B46">
        <v>113</v>
      </c>
      <c r="D46" t="s">
        <v>14</v>
      </c>
      <c r="E46">
        <v>326</v>
      </c>
    </row>
    <row r="47" spans="1:5" x14ac:dyDescent="0.3">
      <c r="A47" t="s">
        <v>20</v>
      </c>
      <c r="B47">
        <v>80</v>
      </c>
      <c r="D47" t="s">
        <v>14</v>
      </c>
      <c r="E47">
        <v>1</v>
      </c>
    </row>
    <row r="48" spans="1:5" x14ac:dyDescent="0.3">
      <c r="A48" t="s">
        <v>20</v>
      </c>
      <c r="B48">
        <v>249</v>
      </c>
      <c r="D48" t="s">
        <v>14</v>
      </c>
      <c r="E48">
        <v>1467</v>
      </c>
    </row>
    <row r="49" spans="1:5" x14ac:dyDescent="0.3">
      <c r="A49" t="s">
        <v>20</v>
      </c>
      <c r="B49">
        <v>186</v>
      </c>
      <c r="D49" t="s">
        <v>14</v>
      </c>
      <c r="E49">
        <v>5681</v>
      </c>
    </row>
    <row r="50" spans="1:5" x14ac:dyDescent="0.3">
      <c r="A50" t="s">
        <v>20</v>
      </c>
      <c r="B50">
        <v>156</v>
      </c>
      <c r="D50" t="s">
        <v>14</v>
      </c>
      <c r="E50">
        <v>1059</v>
      </c>
    </row>
    <row r="51" spans="1:5" x14ac:dyDescent="0.3">
      <c r="A51" t="s">
        <v>20</v>
      </c>
      <c r="B51">
        <v>148</v>
      </c>
      <c r="D51" t="s">
        <v>14</v>
      </c>
      <c r="E51">
        <v>1194</v>
      </c>
    </row>
    <row r="52" spans="1:5" x14ac:dyDescent="0.3">
      <c r="A52" t="s">
        <v>20</v>
      </c>
      <c r="B52">
        <v>174</v>
      </c>
      <c r="D52" t="s">
        <v>14</v>
      </c>
      <c r="E52">
        <v>30</v>
      </c>
    </row>
    <row r="53" spans="1:5" x14ac:dyDescent="0.3">
      <c r="A53" t="s">
        <v>20</v>
      </c>
      <c r="B53">
        <v>158</v>
      </c>
      <c r="D53" t="s">
        <v>14</v>
      </c>
      <c r="E53">
        <v>75</v>
      </c>
    </row>
    <row r="54" spans="1:5" x14ac:dyDescent="0.3">
      <c r="A54" t="s">
        <v>20</v>
      </c>
      <c r="B54">
        <v>128</v>
      </c>
      <c r="D54" t="s">
        <v>14</v>
      </c>
      <c r="E54">
        <v>955</v>
      </c>
    </row>
    <row r="55" spans="1:5" x14ac:dyDescent="0.3">
      <c r="A55" t="s">
        <v>20</v>
      </c>
      <c r="B55">
        <v>88</v>
      </c>
      <c r="D55" t="s">
        <v>14</v>
      </c>
      <c r="E55">
        <v>67</v>
      </c>
    </row>
    <row r="56" spans="1:5" x14ac:dyDescent="0.3">
      <c r="A56" t="s">
        <v>20</v>
      </c>
      <c r="B56">
        <v>165</v>
      </c>
      <c r="D56" t="s">
        <v>14</v>
      </c>
      <c r="E56">
        <v>5</v>
      </c>
    </row>
    <row r="57" spans="1:5" x14ac:dyDescent="0.3">
      <c r="A57" t="s">
        <v>20</v>
      </c>
      <c r="B57">
        <v>133</v>
      </c>
      <c r="D57" t="s">
        <v>14</v>
      </c>
      <c r="E57">
        <v>26</v>
      </c>
    </row>
    <row r="58" spans="1:5" x14ac:dyDescent="0.3">
      <c r="A58" t="s">
        <v>20</v>
      </c>
      <c r="B58">
        <v>139</v>
      </c>
      <c r="D58" t="s">
        <v>14</v>
      </c>
      <c r="E58">
        <v>1130</v>
      </c>
    </row>
    <row r="59" spans="1:5" x14ac:dyDescent="0.3">
      <c r="A59" t="s">
        <v>20</v>
      </c>
      <c r="B59">
        <v>55</v>
      </c>
      <c r="D59" t="s">
        <v>14</v>
      </c>
      <c r="E59">
        <v>782</v>
      </c>
    </row>
    <row r="60" spans="1:5" x14ac:dyDescent="0.3">
      <c r="A60" t="s">
        <v>20</v>
      </c>
      <c r="B60">
        <v>363</v>
      </c>
      <c r="D60" t="s">
        <v>14</v>
      </c>
      <c r="E60">
        <v>210</v>
      </c>
    </row>
    <row r="61" spans="1:5" x14ac:dyDescent="0.3">
      <c r="A61" t="s">
        <v>20</v>
      </c>
      <c r="B61">
        <v>110</v>
      </c>
      <c r="D61" t="s">
        <v>14</v>
      </c>
      <c r="E61">
        <v>136</v>
      </c>
    </row>
    <row r="62" spans="1:5" x14ac:dyDescent="0.3">
      <c r="A62" t="s">
        <v>20</v>
      </c>
      <c r="B62">
        <v>114</v>
      </c>
      <c r="D62" t="s">
        <v>14</v>
      </c>
      <c r="E62">
        <v>86</v>
      </c>
    </row>
    <row r="63" spans="1:5" x14ac:dyDescent="0.3">
      <c r="A63" t="s">
        <v>20</v>
      </c>
      <c r="B63">
        <v>217</v>
      </c>
      <c r="D63" t="s">
        <v>14</v>
      </c>
      <c r="E63">
        <v>19</v>
      </c>
    </row>
    <row r="64" spans="1:5" x14ac:dyDescent="0.3">
      <c r="A64" t="s">
        <v>20</v>
      </c>
      <c r="B64">
        <v>110</v>
      </c>
      <c r="D64" t="s">
        <v>14</v>
      </c>
      <c r="E64">
        <v>886</v>
      </c>
    </row>
    <row r="65" spans="1:5" x14ac:dyDescent="0.3">
      <c r="A65" t="s">
        <v>20</v>
      </c>
      <c r="B65">
        <v>149</v>
      </c>
      <c r="D65" t="s">
        <v>14</v>
      </c>
      <c r="E65">
        <v>35</v>
      </c>
    </row>
    <row r="66" spans="1:5" x14ac:dyDescent="0.3">
      <c r="A66" t="s">
        <v>20</v>
      </c>
      <c r="B66">
        <v>83</v>
      </c>
      <c r="D66" t="s">
        <v>14</v>
      </c>
      <c r="E66">
        <v>24</v>
      </c>
    </row>
    <row r="67" spans="1:5" x14ac:dyDescent="0.3">
      <c r="A67" t="s">
        <v>20</v>
      </c>
      <c r="B67">
        <v>48</v>
      </c>
      <c r="D67" t="s">
        <v>14</v>
      </c>
      <c r="E67">
        <v>86</v>
      </c>
    </row>
    <row r="68" spans="1:5" x14ac:dyDescent="0.3">
      <c r="A68" t="s">
        <v>20</v>
      </c>
      <c r="B68">
        <v>269</v>
      </c>
      <c r="D68" t="s">
        <v>14</v>
      </c>
      <c r="E68">
        <v>243</v>
      </c>
    </row>
    <row r="69" spans="1:5" x14ac:dyDescent="0.3">
      <c r="A69" t="s">
        <v>20</v>
      </c>
      <c r="B69">
        <v>207</v>
      </c>
      <c r="D69" t="s">
        <v>14</v>
      </c>
      <c r="E69">
        <v>65</v>
      </c>
    </row>
    <row r="70" spans="1:5" x14ac:dyDescent="0.3">
      <c r="A70" t="s">
        <v>20</v>
      </c>
      <c r="B70">
        <v>279</v>
      </c>
      <c r="D70" t="s">
        <v>14</v>
      </c>
      <c r="E70">
        <v>100</v>
      </c>
    </row>
    <row r="71" spans="1:5" x14ac:dyDescent="0.3">
      <c r="A71" t="s">
        <v>20</v>
      </c>
      <c r="B71">
        <v>132</v>
      </c>
      <c r="D71" t="s">
        <v>14</v>
      </c>
      <c r="E71">
        <v>168</v>
      </c>
    </row>
    <row r="72" spans="1:5" x14ac:dyDescent="0.3">
      <c r="A72" t="s">
        <v>20</v>
      </c>
      <c r="B72">
        <v>98</v>
      </c>
      <c r="D72" t="s">
        <v>14</v>
      </c>
      <c r="E72">
        <v>13</v>
      </c>
    </row>
    <row r="73" spans="1:5" x14ac:dyDescent="0.3">
      <c r="A73" t="s">
        <v>20</v>
      </c>
      <c r="B73">
        <v>112</v>
      </c>
      <c r="D73" t="s">
        <v>14</v>
      </c>
      <c r="E73">
        <v>1</v>
      </c>
    </row>
    <row r="74" spans="1:5" x14ac:dyDescent="0.3">
      <c r="A74" t="s">
        <v>20</v>
      </c>
      <c r="B74">
        <v>126</v>
      </c>
      <c r="D74" t="s">
        <v>14</v>
      </c>
      <c r="E74">
        <v>40</v>
      </c>
    </row>
    <row r="75" spans="1:5" x14ac:dyDescent="0.3">
      <c r="A75" t="s">
        <v>20</v>
      </c>
      <c r="B75">
        <v>154</v>
      </c>
      <c r="D75" t="s">
        <v>14</v>
      </c>
      <c r="E75">
        <v>226</v>
      </c>
    </row>
    <row r="76" spans="1:5" x14ac:dyDescent="0.3">
      <c r="A76" t="s">
        <v>20</v>
      </c>
      <c r="B76">
        <v>100</v>
      </c>
      <c r="D76" t="s">
        <v>14</v>
      </c>
      <c r="E76">
        <v>1625</v>
      </c>
    </row>
    <row r="77" spans="1:5" x14ac:dyDescent="0.3">
      <c r="A77" t="s">
        <v>20</v>
      </c>
      <c r="B77">
        <v>107</v>
      </c>
      <c r="D77" t="s">
        <v>14</v>
      </c>
      <c r="E77">
        <v>143</v>
      </c>
    </row>
    <row r="78" spans="1:5" x14ac:dyDescent="0.3">
      <c r="A78" t="s">
        <v>20</v>
      </c>
      <c r="B78">
        <v>123</v>
      </c>
      <c r="D78" t="s">
        <v>14</v>
      </c>
      <c r="E78">
        <v>934</v>
      </c>
    </row>
    <row r="79" spans="1:5" x14ac:dyDescent="0.3">
      <c r="A79" t="s">
        <v>20</v>
      </c>
      <c r="B79">
        <v>137</v>
      </c>
      <c r="D79" t="s">
        <v>14</v>
      </c>
      <c r="E79">
        <v>17</v>
      </c>
    </row>
    <row r="80" spans="1:5" x14ac:dyDescent="0.3">
      <c r="A80" t="s">
        <v>20</v>
      </c>
      <c r="B80">
        <v>56</v>
      </c>
      <c r="D80" t="s">
        <v>14</v>
      </c>
      <c r="E80">
        <v>2179</v>
      </c>
    </row>
    <row r="81" spans="1:5" x14ac:dyDescent="0.3">
      <c r="A81" t="s">
        <v>20</v>
      </c>
      <c r="B81">
        <v>40</v>
      </c>
      <c r="D81" t="s">
        <v>14</v>
      </c>
      <c r="E81">
        <v>931</v>
      </c>
    </row>
    <row r="82" spans="1:5" x14ac:dyDescent="0.3">
      <c r="A82" t="s">
        <v>20</v>
      </c>
      <c r="B82">
        <v>245</v>
      </c>
      <c r="D82" t="s">
        <v>14</v>
      </c>
      <c r="E82">
        <v>92</v>
      </c>
    </row>
    <row r="83" spans="1:5" x14ac:dyDescent="0.3">
      <c r="A83" t="s">
        <v>20</v>
      </c>
      <c r="B83">
        <v>222</v>
      </c>
      <c r="D83" t="s">
        <v>14</v>
      </c>
      <c r="E83">
        <v>57</v>
      </c>
    </row>
    <row r="84" spans="1:5" x14ac:dyDescent="0.3">
      <c r="A84" t="s">
        <v>20</v>
      </c>
      <c r="B84">
        <v>50</v>
      </c>
      <c r="D84" t="s">
        <v>14</v>
      </c>
      <c r="E84">
        <v>41</v>
      </c>
    </row>
    <row r="85" spans="1:5" x14ac:dyDescent="0.3">
      <c r="A85" t="s">
        <v>20</v>
      </c>
      <c r="B85">
        <v>138</v>
      </c>
      <c r="D85" t="s">
        <v>14</v>
      </c>
      <c r="E85">
        <v>1</v>
      </c>
    </row>
    <row r="86" spans="1:5" x14ac:dyDescent="0.3">
      <c r="A86" t="s">
        <v>20</v>
      </c>
      <c r="B86">
        <v>107</v>
      </c>
      <c r="D86" t="s">
        <v>14</v>
      </c>
      <c r="E86">
        <v>101</v>
      </c>
    </row>
    <row r="87" spans="1:5" x14ac:dyDescent="0.3">
      <c r="A87" t="s">
        <v>20</v>
      </c>
      <c r="B87">
        <v>101</v>
      </c>
      <c r="D87" t="s">
        <v>14</v>
      </c>
      <c r="E87">
        <v>1335</v>
      </c>
    </row>
    <row r="88" spans="1:5" x14ac:dyDescent="0.3">
      <c r="A88" t="s">
        <v>20</v>
      </c>
      <c r="B88">
        <v>219</v>
      </c>
      <c r="D88" t="s">
        <v>14</v>
      </c>
      <c r="E88">
        <v>15</v>
      </c>
    </row>
    <row r="89" spans="1:5" x14ac:dyDescent="0.3">
      <c r="A89" t="s">
        <v>20</v>
      </c>
      <c r="B89">
        <v>52</v>
      </c>
      <c r="D89" t="s">
        <v>14</v>
      </c>
      <c r="E89">
        <v>454</v>
      </c>
    </row>
    <row r="90" spans="1:5" x14ac:dyDescent="0.3">
      <c r="A90" t="s">
        <v>20</v>
      </c>
      <c r="B90">
        <v>80</v>
      </c>
      <c r="D90" t="s">
        <v>14</v>
      </c>
      <c r="E90">
        <v>3182</v>
      </c>
    </row>
    <row r="91" spans="1:5" x14ac:dyDescent="0.3">
      <c r="A91" t="s">
        <v>20</v>
      </c>
      <c r="B91">
        <v>179</v>
      </c>
      <c r="D91" t="s">
        <v>14</v>
      </c>
      <c r="E91">
        <v>15</v>
      </c>
    </row>
    <row r="92" spans="1:5" x14ac:dyDescent="0.3">
      <c r="A92" t="s">
        <v>20</v>
      </c>
      <c r="B92">
        <v>126</v>
      </c>
      <c r="D92" t="s">
        <v>14</v>
      </c>
      <c r="E92">
        <v>133</v>
      </c>
    </row>
    <row r="93" spans="1:5" x14ac:dyDescent="0.3">
      <c r="A93" t="s">
        <v>20</v>
      </c>
      <c r="B93">
        <v>96</v>
      </c>
      <c r="D93" t="s">
        <v>14</v>
      </c>
      <c r="E93">
        <v>2062</v>
      </c>
    </row>
    <row r="94" spans="1:5" x14ac:dyDescent="0.3">
      <c r="A94" t="s">
        <v>20</v>
      </c>
      <c r="B94">
        <v>249</v>
      </c>
      <c r="D94" t="s">
        <v>14</v>
      </c>
      <c r="E94">
        <v>29</v>
      </c>
    </row>
    <row r="95" spans="1:5" x14ac:dyDescent="0.3">
      <c r="A95" t="s">
        <v>20</v>
      </c>
      <c r="B95">
        <v>157</v>
      </c>
      <c r="D95" t="s">
        <v>14</v>
      </c>
      <c r="E95">
        <v>132</v>
      </c>
    </row>
    <row r="96" spans="1:5" x14ac:dyDescent="0.3">
      <c r="A96" t="s">
        <v>20</v>
      </c>
      <c r="B96">
        <v>140</v>
      </c>
      <c r="D96" t="s">
        <v>14</v>
      </c>
      <c r="E96">
        <v>137</v>
      </c>
    </row>
    <row r="97" spans="1:5" x14ac:dyDescent="0.3">
      <c r="A97" t="s">
        <v>20</v>
      </c>
      <c r="B97">
        <v>65</v>
      </c>
      <c r="D97" t="s">
        <v>14</v>
      </c>
      <c r="E97">
        <v>908</v>
      </c>
    </row>
    <row r="98" spans="1:5" x14ac:dyDescent="0.3">
      <c r="A98" t="s">
        <v>20</v>
      </c>
      <c r="B98">
        <v>41</v>
      </c>
      <c r="D98" t="s">
        <v>14</v>
      </c>
      <c r="E98">
        <v>10</v>
      </c>
    </row>
    <row r="99" spans="1:5" x14ac:dyDescent="0.3">
      <c r="A99" t="s">
        <v>20</v>
      </c>
      <c r="B99">
        <v>157</v>
      </c>
      <c r="D99" t="s">
        <v>14</v>
      </c>
      <c r="E99">
        <v>1910</v>
      </c>
    </row>
    <row r="100" spans="1:5" x14ac:dyDescent="0.3">
      <c r="A100" t="s">
        <v>20</v>
      </c>
      <c r="B100">
        <v>142</v>
      </c>
      <c r="D100" t="s">
        <v>14</v>
      </c>
      <c r="E100">
        <v>38</v>
      </c>
    </row>
    <row r="101" spans="1:5" x14ac:dyDescent="0.3">
      <c r="A101" t="s">
        <v>20</v>
      </c>
      <c r="B101">
        <v>134</v>
      </c>
      <c r="D101" t="s">
        <v>14</v>
      </c>
      <c r="E101">
        <v>104</v>
      </c>
    </row>
    <row r="102" spans="1:5" x14ac:dyDescent="0.3">
      <c r="A102" t="s">
        <v>20</v>
      </c>
      <c r="B102">
        <v>170</v>
      </c>
      <c r="D102" t="s">
        <v>14</v>
      </c>
      <c r="E102">
        <v>49</v>
      </c>
    </row>
    <row r="103" spans="1:5" x14ac:dyDescent="0.3">
      <c r="A103" t="s">
        <v>20</v>
      </c>
      <c r="B103">
        <v>223</v>
      </c>
      <c r="D103" t="s">
        <v>14</v>
      </c>
      <c r="E103">
        <v>1</v>
      </c>
    </row>
    <row r="104" spans="1:5" x14ac:dyDescent="0.3">
      <c r="A104" t="s">
        <v>20</v>
      </c>
      <c r="B104">
        <v>166</v>
      </c>
      <c r="D104" t="s">
        <v>14</v>
      </c>
      <c r="E104">
        <v>245</v>
      </c>
    </row>
    <row r="105" spans="1:5" x14ac:dyDescent="0.3">
      <c r="A105" t="s">
        <v>20</v>
      </c>
      <c r="B105">
        <v>207</v>
      </c>
      <c r="D105" t="s">
        <v>14</v>
      </c>
      <c r="E105">
        <v>32</v>
      </c>
    </row>
    <row r="106" spans="1:5" x14ac:dyDescent="0.3">
      <c r="A106" t="s">
        <v>20</v>
      </c>
      <c r="B106">
        <v>238</v>
      </c>
      <c r="D106" t="s">
        <v>14</v>
      </c>
      <c r="E106">
        <v>7</v>
      </c>
    </row>
    <row r="107" spans="1:5" x14ac:dyDescent="0.3">
      <c r="A107" t="s">
        <v>20</v>
      </c>
      <c r="B107">
        <v>41</v>
      </c>
      <c r="D107" t="s">
        <v>14</v>
      </c>
      <c r="E107">
        <v>803</v>
      </c>
    </row>
    <row r="108" spans="1:5" x14ac:dyDescent="0.3">
      <c r="A108" t="s">
        <v>20</v>
      </c>
      <c r="B108">
        <v>147</v>
      </c>
      <c r="D108" t="s">
        <v>14</v>
      </c>
      <c r="E108">
        <v>16</v>
      </c>
    </row>
    <row r="109" spans="1:5" x14ac:dyDescent="0.3">
      <c r="A109" t="s">
        <v>20</v>
      </c>
      <c r="B109">
        <v>106</v>
      </c>
      <c r="D109" t="s">
        <v>14</v>
      </c>
      <c r="E109">
        <v>31</v>
      </c>
    </row>
    <row r="110" spans="1:5" x14ac:dyDescent="0.3">
      <c r="A110" t="s">
        <v>20</v>
      </c>
      <c r="B110">
        <v>133</v>
      </c>
      <c r="D110" t="s">
        <v>14</v>
      </c>
      <c r="E110">
        <v>108</v>
      </c>
    </row>
    <row r="111" spans="1:5" x14ac:dyDescent="0.3">
      <c r="A111" t="s">
        <v>20</v>
      </c>
      <c r="B111">
        <v>82</v>
      </c>
      <c r="D111" t="s">
        <v>14</v>
      </c>
      <c r="E111">
        <v>30</v>
      </c>
    </row>
    <row r="112" spans="1:5" x14ac:dyDescent="0.3">
      <c r="A112" t="s">
        <v>20</v>
      </c>
      <c r="B112">
        <v>144</v>
      </c>
      <c r="D112" t="s">
        <v>14</v>
      </c>
      <c r="E112">
        <v>17</v>
      </c>
    </row>
    <row r="113" spans="1:5" x14ac:dyDescent="0.3">
      <c r="A113" t="s">
        <v>20</v>
      </c>
      <c r="B113">
        <v>101</v>
      </c>
      <c r="D113" t="s">
        <v>14</v>
      </c>
      <c r="E113">
        <v>80</v>
      </c>
    </row>
    <row r="114" spans="1:5" x14ac:dyDescent="0.3">
      <c r="A114" t="s">
        <v>20</v>
      </c>
      <c r="B114">
        <v>97</v>
      </c>
      <c r="D114" t="s">
        <v>14</v>
      </c>
      <c r="E114">
        <v>2468</v>
      </c>
    </row>
    <row r="115" spans="1:5" x14ac:dyDescent="0.3">
      <c r="A115" t="s">
        <v>20</v>
      </c>
      <c r="B115">
        <v>50</v>
      </c>
      <c r="D115" t="s">
        <v>14</v>
      </c>
      <c r="E115">
        <v>26</v>
      </c>
    </row>
    <row r="116" spans="1:5" x14ac:dyDescent="0.3">
      <c r="A116" t="s">
        <v>20</v>
      </c>
      <c r="B116">
        <v>50</v>
      </c>
      <c r="D116" t="s">
        <v>14</v>
      </c>
      <c r="E116">
        <v>73</v>
      </c>
    </row>
    <row r="117" spans="1:5" x14ac:dyDescent="0.3">
      <c r="A117" t="s">
        <v>20</v>
      </c>
      <c r="B117">
        <v>173</v>
      </c>
      <c r="D117" t="s">
        <v>14</v>
      </c>
      <c r="E117">
        <v>128</v>
      </c>
    </row>
    <row r="118" spans="1:5" x14ac:dyDescent="0.3">
      <c r="A118" t="s">
        <v>20</v>
      </c>
      <c r="B118">
        <v>144</v>
      </c>
      <c r="D118" t="s">
        <v>14</v>
      </c>
      <c r="E118">
        <v>33</v>
      </c>
    </row>
    <row r="119" spans="1:5" x14ac:dyDescent="0.3">
      <c r="A119" t="s">
        <v>20</v>
      </c>
      <c r="B119">
        <v>158</v>
      </c>
      <c r="D119" t="s">
        <v>14</v>
      </c>
      <c r="E119">
        <v>1072</v>
      </c>
    </row>
    <row r="120" spans="1:5" x14ac:dyDescent="0.3">
      <c r="A120" t="s">
        <v>20</v>
      </c>
      <c r="B120">
        <v>114</v>
      </c>
      <c r="D120" t="s">
        <v>14</v>
      </c>
      <c r="E120">
        <v>393</v>
      </c>
    </row>
    <row r="121" spans="1:5" x14ac:dyDescent="0.3">
      <c r="A121" t="s">
        <v>20</v>
      </c>
      <c r="B121">
        <v>226</v>
      </c>
      <c r="D121" t="s">
        <v>14</v>
      </c>
      <c r="E121">
        <v>1257</v>
      </c>
    </row>
    <row r="122" spans="1:5" x14ac:dyDescent="0.3">
      <c r="A122" t="s">
        <v>20</v>
      </c>
      <c r="B122">
        <v>393</v>
      </c>
      <c r="D122" t="s">
        <v>14</v>
      </c>
      <c r="E122">
        <v>328</v>
      </c>
    </row>
    <row r="123" spans="1:5" x14ac:dyDescent="0.3">
      <c r="A123" t="s">
        <v>20</v>
      </c>
      <c r="B123">
        <v>84</v>
      </c>
      <c r="D123" t="s">
        <v>14</v>
      </c>
      <c r="E123">
        <v>147</v>
      </c>
    </row>
    <row r="124" spans="1:5" x14ac:dyDescent="0.3">
      <c r="A124" t="s">
        <v>20</v>
      </c>
      <c r="B124">
        <v>268</v>
      </c>
      <c r="D124" t="s">
        <v>14</v>
      </c>
      <c r="E124">
        <v>830</v>
      </c>
    </row>
    <row r="125" spans="1:5" x14ac:dyDescent="0.3">
      <c r="A125" t="s">
        <v>20</v>
      </c>
      <c r="B125">
        <v>94</v>
      </c>
      <c r="D125" t="s">
        <v>14</v>
      </c>
      <c r="E125">
        <v>331</v>
      </c>
    </row>
    <row r="126" spans="1:5" x14ac:dyDescent="0.3">
      <c r="A126" t="s">
        <v>20</v>
      </c>
      <c r="B126">
        <v>146</v>
      </c>
      <c r="D126" t="s">
        <v>14</v>
      </c>
      <c r="E126">
        <v>25</v>
      </c>
    </row>
    <row r="127" spans="1:5" x14ac:dyDescent="0.3">
      <c r="A127" t="s">
        <v>20</v>
      </c>
      <c r="B127">
        <v>202</v>
      </c>
      <c r="D127" t="s">
        <v>14</v>
      </c>
      <c r="E127">
        <v>3483</v>
      </c>
    </row>
    <row r="128" spans="1:5" x14ac:dyDescent="0.3">
      <c r="A128" t="s">
        <v>20</v>
      </c>
      <c r="B128">
        <v>218</v>
      </c>
      <c r="D128" t="s">
        <v>14</v>
      </c>
      <c r="E128">
        <v>923</v>
      </c>
    </row>
    <row r="129" spans="1:5" x14ac:dyDescent="0.3">
      <c r="A129" t="s">
        <v>20</v>
      </c>
      <c r="B129">
        <v>211</v>
      </c>
      <c r="D129" t="s">
        <v>14</v>
      </c>
      <c r="E129">
        <v>1</v>
      </c>
    </row>
    <row r="130" spans="1:5" x14ac:dyDescent="0.3">
      <c r="A130" t="s">
        <v>20</v>
      </c>
      <c r="B130">
        <v>91</v>
      </c>
      <c r="D130" t="s">
        <v>14</v>
      </c>
      <c r="E130">
        <v>33</v>
      </c>
    </row>
    <row r="131" spans="1:5" x14ac:dyDescent="0.3">
      <c r="A131" t="s">
        <v>20</v>
      </c>
      <c r="B131">
        <v>92</v>
      </c>
      <c r="D131" t="s">
        <v>14</v>
      </c>
      <c r="E131">
        <v>40</v>
      </c>
    </row>
    <row r="132" spans="1:5" x14ac:dyDescent="0.3">
      <c r="A132" t="s">
        <v>20</v>
      </c>
      <c r="B132">
        <v>144</v>
      </c>
      <c r="D132" t="s">
        <v>14</v>
      </c>
      <c r="E132">
        <v>23</v>
      </c>
    </row>
    <row r="133" spans="1:5" x14ac:dyDescent="0.3">
      <c r="A133" t="s">
        <v>20</v>
      </c>
      <c r="B133">
        <v>85</v>
      </c>
      <c r="D133" t="s">
        <v>14</v>
      </c>
      <c r="E133">
        <v>75</v>
      </c>
    </row>
    <row r="134" spans="1:5" x14ac:dyDescent="0.3">
      <c r="A134" t="s">
        <v>20</v>
      </c>
      <c r="B134">
        <v>84</v>
      </c>
      <c r="D134" t="s">
        <v>14</v>
      </c>
      <c r="E134">
        <v>2176</v>
      </c>
    </row>
    <row r="135" spans="1:5" x14ac:dyDescent="0.3">
      <c r="A135" t="s">
        <v>20</v>
      </c>
      <c r="B135">
        <v>194</v>
      </c>
      <c r="D135" t="s">
        <v>14</v>
      </c>
      <c r="E135">
        <v>441</v>
      </c>
    </row>
    <row r="136" spans="1:5" x14ac:dyDescent="0.3">
      <c r="A136" t="s">
        <v>20</v>
      </c>
      <c r="B136">
        <v>201</v>
      </c>
      <c r="D136" t="s">
        <v>14</v>
      </c>
      <c r="E136">
        <v>25</v>
      </c>
    </row>
    <row r="137" spans="1:5" x14ac:dyDescent="0.3">
      <c r="A137" t="s">
        <v>20</v>
      </c>
      <c r="B137">
        <v>180</v>
      </c>
      <c r="D137" t="s">
        <v>14</v>
      </c>
      <c r="E137">
        <v>127</v>
      </c>
    </row>
    <row r="138" spans="1:5" x14ac:dyDescent="0.3">
      <c r="A138" t="s">
        <v>20</v>
      </c>
      <c r="B138">
        <v>214</v>
      </c>
      <c r="D138" t="s">
        <v>14</v>
      </c>
      <c r="E138">
        <v>355</v>
      </c>
    </row>
    <row r="139" spans="1:5" x14ac:dyDescent="0.3">
      <c r="A139" t="s">
        <v>20</v>
      </c>
      <c r="B139">
        <v>199</v>
      </c>
      <c r="D139" t="s">
        <v>14</v>
      </c>
      <c r="E139">
        <v>44</v>
      </c>
    </row>
    <row r="140" spans="1:5" x14ac:dyDescent="0.3">
      <c r="A140" t="s">
        <v>20</v>
      </c>
      <c r="B140">
        <v>175</v>
      </c>
      <c r="D140" t="s">
        <v>14</v>
      </c>
      <c r="E140">
        <v>67</v>
      </c>
    </row>
    <row r="141" spans="1:5" x14ac:dyDescent="0.3">
      <c r="A141" t="s">
        <v>20</v>
      </c>
      <c r="B141">
        <v>112</v>
      </c>
      <c r="D141" t="s">
        <v>14</v>
      </c>
      <c r="E141">
        <v>1068</v>
      </c>
    </row>
    <row r="142" spans="1:5" x14ac:dyDescent="0.3">
      <c r="A142" t="s">
        <v>20</v>
      </c>
      <c r="B142">
        <v>198</v>
      </c>
      <c r="D142" t="s">
        <v>14</v>
      </c>
      <c r="E142">
        <v>424</v>
      </c>
    </row>
    <row r="143" spans="1:5" x14ac:dyDescent="0.3">
      <c r="A143" t="s">
        <v>20</v>
      </c>
      <c r="B143">
        <v>165</v>
      </c>
      <c r="D143" t="s">
        <v>14</v>
      </c>
      <c r="E143">
        <v>151</v>
      </c>
    </row>
    <row r="144" spans="1:5" x14ac:dyDescent="0.3">
      <c r="A144" t="s">
        <v>20</v>
      </c>
      <c r="B144">
        <v>65</v>
      </c>
      <c r="D144" t="s">
        <v>14</v>
      </c>
      <c r="E144">
        <v>1608</v>
      </c>
    </row>
    <row r="145" spans="1:5" x14ac:dyDescent="0.3">
      <c r="A145" t="s">
        <v>20</v>
      </c>
      <c r="B145">
        <v>134</v>
      </c>
      <c r="D145" t="s">
        <v>14</v>
      </c>
      <c r="E145">
        <v>941</v>
      </c>
    </row>
    <row r="146" spans="1:5" x14ac:dyDescent="0.3">
      <c r="A146" t="s">
        <v>20</v>
      </c>
      <c r="B146">
        <v>194</v>
      </c>
      <c r="D146" t="s">
        <v>14</v>
      </c>
      <c r="E146">
        <v>1</v>
      </c>
    </row>
    <row r="147" spans="1:5" x14ac:dyDescent="0.3">
      <c r="A147" t="s">
        <v>20</v>
      </c>
      <c r="B147">
        <v>123</v>
      </c>
      <c r="D147" t="s">
        <v>14</v>
      </c>
      <c r="E147">
        <v>40</v>
      </c>
    </row>
    <row r="148" spans="1:5" x14ac:dyDescent="0.3">
      <c r="A148" t="s">
        <v>20</v>
      </c>
      <c r="B148">
        <v>132</v>
      </c>
      <c r="D148" t="s">
        <v>14</v>
      </c>
      <c r="E148">
        <v>3015</v>
      </c>
    </row>
    <row r="149" spans="1:5" x14ac:dyDescent="0.3">
      <c r="A149" t="s">
        <v>20</v>
      </c>
      <c r="B149">
        <v>195</v>
      </c>
      <c r="D149" t="s">
        <v>14</v>
      </c>
      <c r="E149">
        <v>435</v>
      </c>
    </row>
    <row r="150" spans="1:5" x14ac:dyDescent="0.3">
      <c r="A150" t="s">
        <v>20</v>
      </c>
      <c r="B150">
        <v>68</v>
      </c>
      <c r="D150" t="s">
        <v>14</v>
      </c>
      <c r="E150">
        <v>714</v>
      </c>
    </row>
    <row r="151" spans="1:5" x14ac:dyDescent="0.3">
      <c r="A151" t="s">
        <v>20</v>
      </c>
      <c r="B151">
        <v>172</v>
      </c>
      <c r="D151" t="s">
        <v>14</v>
      </c>
      <c r="E151">
        <v>5497</v>
      </c>
    </row>
    <row r="152" spans="1:5" x14ac:dyDescent="0.3">
      <c r="A152" t="s">
        <v>20</v>
      </c>
      <c r="B152">
        <v>131</v>
      </c>
      <c r="D152" t="s">
        <v>14</v>
      </c>
      <c r="E152">
        <v>418</v>
      </c>
    </row>
    <row r="153" spans="1:5" x14ac:dyDescent="0.3">
      <c r="A153" t="s">
        <v>20</v>
      </c>
      <c r="B153">
        <v>89</v>
      </c>
      <c r="D153" t="s">
        <v>14</v>
      </c>
      <c r="E153">
        <v>1439</v>
      </c>
    </row>
    <row r="154" spans="1:5" x14ac:dyDescent="0.3">
      <c r="A154" t="s">
        <v>20</v>
      </c>
      <c r="B154">
        <v>190</v>
      </c>
      <c r="D154" t="s">
        <v>14</v>
      </c>
      <c r="E154">
        <v>15</v>
      </c>
    </row>
    <row r="155" spans="1:5" x14ac:dyDescent="0.3">
      <c r="A155" t="s">
        <v>20</v>
      </c>
      <c r="B155">
        <v>107</v>
      </c>
      <c r="D155" t="s">
        <v>14</v>
      </c>
      <c r="E155">
        <v>1999</v>
      </c>
    </row>
    <row r="156" spans="1:5" x14ac:dyDescent="0.3">
      <c r="A156" t="s">
        <v>20</v>
      </c>
      <c r="B156">
        <v>96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131</v>
      </c>
      <c r="D158" t="s">
        <v>14</v>
      </c>
      <c r="E158">
        <v>83</v>
      </c>
    </row>
    <row r="159" spans="1:5" x14ac:dyDescent="0.3">
      <c r="A159" t="s">
        <v>20</v>
      </c>
      <c r="B159">
        <v>484</v>
      </c>
      <c r="D159" t="s">
        <v>14</v>
      </c>
      <c r="E159">
        <v>747</v>
      </c>
    </row>
    <row r="160" spans="1:5" x14ac:dyDescent="0.3">
      <c r="A160" t="s">
        <v>20</v>
      </c>
      <c r="B160">
        <v>160</v>
      </c>
      <c r="D160" t="s">
        <v>14</v>
      </c>
      <c r="E160">
        <v>84</v>
      </c>
    </row>
    <row r="161" spans="1:5" x14ac:dyDescent="0.3">
      <c r="A161" t="s">
        <v>20</v>
      </c>
      <c r="B161">
        <v>121</v>
      </c>
      <c r="D161" t="s">
        <v>14</v>
      </c>
      <c r="E161">
        <v>91</v>
      </c>
    </row>
    <row r="162" spans="1:5" x14ac:dyDescent="0.3">
      <c r="A162" t="s">
        <v>20</v>
      </c>
      <c r="B162">
        <v>193</v>
      </c>
      <c r="D162" t="s">
        <v>14</v>
      </c>
      <c r="E162">
        <v>792</v>
      </c>
    </row>
    <row r="163" spans="1:5" x14ac:dyDescent="0.3">
      <c r="A163" t="s">
        <v>20</v>
      </c>
      <c r="B163">
        <v>226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246</v>
      </c>
      <c r="D165" t="s">
        <v>14</v>
      </c>
      <c r="E165">
        <v>605</v>
      </c>
    </row>
    <row r="166" spans="1:5" x14ac:dyDescent="0.3">
      <c r="A166" t="s">
        <v>20</v>
      </c>
      <c r="B166">
        <v>87</v>
      </c>
      <c r="D166" t="s">
        <v>14</v>
      </c>
      <c r="E166">
        <v>1</v>
      </c>
    </row>
    <row r="167" spans="1:5" x14ac:dyDescent="0.3">
      <c r="A167" t="s">
        <v>20</v>
      </c>
      <c r="B167">
        <v>72</v>
      </c>
      <c r="D167" t="s">
        <v>14</v>
      </c>
      <c r="E167">
        <v>31</v>
      </c>
    </row>
    <row r="168" spans="1:5" x14ac:dyDescent="0.3">
      <c r="A168" t="s">
        <v>20</v>
      </c>
      <c r="B168">
        <v>100</v>
      </c>
      <c r="D168" t="s">
        <v>14</v>
      </c>
      <c r="E168">
        <v>1181</v>
      </c>
    </row>
    <row r="169" spans="1:5" x14ac:dyDescent="0.3">
      <c r="A169" t="s">
        <v>20</v>
      </c>
      <c r="B169">
        <v>85</v>
      </c>
      <c r="D169" t="s">
        <v>14</v>
      </c>
      <c r="E169">
        <v>39</v>
      </c>
    </row>
    <row r="170" spans="1:5" x14ac:dyDescent="0.3">
      <c r="A170" t="s">
        <v>20</v>
      </c>
      <c r="B170">
        <v>85</v>
      </c>
      <c r="D170" t="s">
        <v>14</v>
      </c>
      <c r="E170">
        <v>46</v>
      </c>
    </row>
    <row r="171" spans="1:5" x14ac:dyDescent="0.3">
      <c r="A171" t="s">
        <v>20</v>
      </c>
      <c r="B171">
        <v>340</v>
      </c>
      <c r="D171" t="s">
        <v>14</v>
      </c>
      <c r="E171">
        <v>105</v>
      </c>
    </row>
    <row r="172" spans="1:5" x14ac:dyDescent="0.3">
      <c r="A172" t="s">
        <v>20</v>
      </c>
      <c r="B172">
        <v>381</v>
      </c>
      <c r="D172" t="s">
        <v>14</v>
      </c>
      <c r="E172">
        <v>535</v>
      </c>
    </row>
    <row r="173" spans="1:5" x14ac:dyDescent="0.3">
      <c r="A173" t="s">
        <v>20</v>
      </c>
      <c r="B173">
        <v>190</v>
      </c>
      <c r="D173" t="s">
        <v>14</v>
      </c>
      <c r="E173">
        <v>16</v>
      </c>
    </row>
    <row r="174" spans="1:5" x14ac:dyDescent="0.3">
      <c r="A174" t="s">
        <v>20</v>
      </c>
      <c r="B174">
        <v>270</v>
      </c>
      <c r="D174" t="s">
        <v>14</v>
      </c>
      <c r="E174">
        <v>575</v>
      </c>
    </row>
    <row r="175" spans="1:5" x14ac:dyDescent="0.3">
      <c r="A175" t="s">
        <v>20</v>
      </c>
      <c r="B175">
        <v>157</v>
      </c>
      <c r="D175" t="s">
        <v>14</v>
      </c>
      <c r="E175">
        <v>1120</v>
      </c>
    </row>
    <row r="176" spans="1:5" x14ac:dyDescent="0.3">
      <c r="A176" t="s">
        <v>20</v>
      </c>
      <c r="B176">
        <v>266</v>
      </c>
      <c r="D176" t="s">
        <v>14</v>
      </c>
      <c r="E176">
        <v>113</v>
      </c>
    </row>
    <row r="177" spans="1:5" x14ac:dyDescent="0.3">
      <c r="A177" t="s">
        <v>20</v>
      </c>
      <c r="B177">
        <v>92</v>
      </c>
      <c r="D177" t="s">
        <v>14</v>
      </c>
      <c r="E177">
        <v>1538</v>
      </c>
    </row>
    <row r="178" spans="1:5" x14ac:dyDescent="0.3">
      <c r="A178" t="s">
        <v>20</v>
      </c>
      <c r="B178">
        <v>336</v>
      </c>
      <c r="D178" t="s">
        <v>14</v>
      </c>
      <c r="E178">
        <v>9</v>
      </c>
    </row>
    <row r="179" spans="1:5" x14ac:dyDescent="0.3">
      <c r="A179" t="s">
        <v>20</v>
      </c>
      <c r="B179">
        <v>191</v>
      </c>
      <c r="D179" t="s">
        <v>14</v>
      </c>
      <c r="E179">
        <v>554</v>
      </c>
    </row>
    <row r="180" spans="1:5" x14ac:dyDescent="0.3">
      <c r="A180" t="s">
        <v>20</v>
      </c>
      <c r="B180">
        <v>85</v>
      </c>
      <c r="D180" t="s">
        <v>14</v>
      </c>
      <c r="E180">
        <v>648</v>
      </c>
    </row>
    <row r="181" spans="1:5" x14ac:dyDescent="0.3">
      <c r="A181" t="s">
        <v>20</v>
      </c>
      <c r="B181">
        <v>180</v>
      </c>
      <c r="D181" t="s">
        <v>14</v>
      </c>
      <c r="E181">
        <v>21</v>
      </c>
    </row>
    <row r="182" spans="1:5" x14ac:dyDescent="0.3">
      <c r="A182" t="s">
        <v>20</v>
      </c>
      <c r="B182">
        <v>155</v>
      </c>
      <c r="D182" t="s">
        <v>14</v>
      </c>
      <c r="E182">
        <v>54</v>
      </c>
    </row>
    <row r="183" spans="1:5" x14ac:dyDescent="0.3">
      <c r="A183" t="s">
        <v>20</v>
      </c>
      <c r="B183">
        <v>62</v>
      </c>
      <c r="D183" t="s">
        <v>14</v>
      </c>
      <c r="E183">
        <v>120</v>
      </c>
    </row>
    <row r="184" spans="1:5" x14ac:dyDescent="0.3">
      <c r="A184" t="s">
        <v>20</v>
      </c>
      <c r="B184">
        <v>156</v>
      </c>
      <c r="D184" t="s">
        <v>14</v>
      </c>
      <c r="E184">
        <v>579</v>
      </c>
    </row>
    <row r="185" spans="1:5" x14ac:dyDescent="0.3">
      <c r="A185" t="s">
        <v>20</v>
      </c>
      <c r="B185">
        <v>85</v>
      </c>
      <c r="D185" t="s">
        <v>14</v>
      </c>
      <c r="E185">
        <v>2072</v>
      </c>
    </row>
    <row r="186" spans="1:5" x14ac:dyDescent="0.3">
      <c r="A186" t="s">
        <v>20</v>
      </c>
      <c r="B186">
        <v>147</v>
      </c>
      <c r="D186" t="s">
        <v>14</v>
      </c>
      <c r="E186">
        <v>0</v>
      </c>
    </row>
    <row r="187" spans="1:5" x14ac:dyDescent="0.3">
      <c r="A187" t="s">
        <v>20</v>
      </c>
      <c r="B187">
        <v>116</v>
      </c>
      <c r="D187" t="s">
        <v>14</v>
      </c>
      <c r="E187">
        <v>1796</v>
      </c>
    </row>
    <row r="188" spans="1:5" x14ac:dyDescent="0.3">
      <c r="A188" t="s">
        <v>20</v>
      </c>
      <c r="B188">
        <v>316</v>
      </c>
      <c r="D188" t="s">
        <v>14</v>
      </c>
      <c r="E188">
        <v>62</v>
      </c>
    </row>
    <row r="189" spans="1:5" x14ac:dyDescent="0.3">
      <c r="A189" t="s">
        <v>20</v>
      </c>
      <c r="B189">
        <v>198</v>
      </c>
      <c r="D189" t="s">
        <v>14</v>
      </c>
      <c r="E189">
        <v>347</v>
      </c>
    </row>
    <row r="190" spans="1:5" x14ac:dyDescent="0.3">
      <c r="A190" t="s">
        <v>20</v>
      </c>
      <c r="B190">
        <v>187</v>
      </c>
      <c r="D190" t="s">
        <v>14</v>
      </c>
      <c r="E190">
        <v>19</v>
      </c>
    </row>
    <row r="191" spans="1:5" x14ac:dyDescent="0.3">
      <c r="A191" t="s">
        <v>20</v>
      </c>
      <c r="B191">
        <v>142</v>
      </c>
      <c r="D191" t="s">
        <v>14</v>
      </c>
      <c r="E191">
        <v>1258</v>
      </c>
    </row>
    <row r="192" spans="1:5" x14ac:dyDescent="0.3">
      <c r="A192" t="s">
        <v>20</v>
      </c>
      <c r="B192">
        <v>140</v>
      </c>
      <c r="D192" t="s">
        <v>14</v>
      </c>
      <c r="E192">
        <v>362</v>
      </c>
    </row>
    <row r="193" spans="1:5" x14ac:dyDescent="0.3">
      <c r="A193" t="s">
        <v>20</v>
      </c>
      <c r="B193">
        <v>252</v>
      </c>
      <c r="D193" t="s">
        <v>14</v>
      </c>
      <c r="E193">
        <v>133</v>
      </c>
    </row>
    <row r="194" spans="1:5" x14ac:dyDescent="0.3">
      <c r="A194" t="s">
        <v>20</v>
      </c>
      <c r="B194">
        <v>98</v>
      </c>
      <c r="D194" t="s">
        <v>14</v>
      </c>
      <c r="E194">
        <v>846</v>
      </c>
    </row>
    <row r="195" spans="1:5" x14ac:dyDescent="0.3">
      <c r="A195" t="s">
        <v>20</v>
      </c>
      <c r="B195">
        <v>88</v>
      </c>
      <c r="D195" t="s">
        <v>14</v>
      </c>
      <c r="E195">
        <v>10</v>
      </c>
    </row>
    <row r="196" spans="1:5" x14ac:dyDescent="0.3">
      <c r="A196" t="s">
        <v>20</v>
      </c>
      <c r="B196">
        <v>536</v>
      </c>
      <c r="D196" t="s">
        <v>14</v>
      </c>
      <c r="E196">
        <v>191</v>
      </c>
    </row>
    <row r="197" spans="1:5" x14ac:dyDescent="0.3">
      <c r="A197" t="s">
        <v>20</v>
      </c>
      <c r="B197">
        <v>150</v>
      </c>
      <c r="D197" t="s">
        <v>14</v>
      </c>
      <c r="E197">
        <v>1979</v>
      </c>
    </row>
    <row r="198" spans="1:5" x14ac:dyDescent="0.3">
      <c r="A198" t="s">
        <v>20</v>
      </c>
      <c r="B198">
        <v>128</v>
      </c>
      <c r="D198" t="s">
        <v>14</v>
      </c>
      <c r="E198">
        <v>63</v>
      </c>
    </row>
    <row r="199" spans="1:5" x14ac:dyDescent="0.3">
      <c r="A199" t="s">
        <v>20</v>
      </c>
      <c r="B199">
        <v>125</v>
      </c>
      <c r="D199" t="s">
        <v>14</v>
      </c>
      <c r="E199">
        <v>6080</v>
      </c>
    </row>
    <row r="200" spans="1:5" x14ac:dyDescent="0.3">
      <c r="A200" t="s">
        <v>20</v>
      </c>
      <c r="B200">
        <v>216</v>
      </c>
      <c r="D200" t="s">
        <v>14</v>
      </c>
      <c r="E200">
        <v>80</v>
      </c>
    </row>
    <row r="201" spans="1:5" x14ac:dyDescent="0.3">
      <c r="A201" t="s">
        <v>20</v>
      </c>
      <c r="B201">
        <v>227</v>
      </c>
      <c r="D201" t="s">
        <v>14</v>
      </c>
      <c r="E201">
        <v>9</v>
      </c>
    </row>
    <row r="202" spans="1:5" x14ac:dyDescent="0.3">
      <c r="A202" t="s">
        <v>20</v>
      </c>
      <c r="B202">
        <v>142</v>
      </c>
      <c r="D202" t="s">
        <v>14</v>
      </c>
      <c r="E202">
        <v>1784</v>
      </c>
    </row>
    <row r="203" spans="1:5" x14ac:dyDescent="0.3">
      <c r="A203" t="s">
        <v>20</v>
      </c>
      <c r="B203">
        <v>330</v>
      </c>
      <c r="D203" t="s">
        <v>14</v>
      </c>
      <c r="E203">
        <v>243</v>
      </c>
    </row>
    <row r="204" spans="1:5" x14ac:dyDescent="0.3">
      <c r="A204" t="s">
        <v>20</v>
      </c>
      <c r="B204">
        <v>159</v>
      </c>
      <c r="D204" t="s">
        <v>14</v>
      </c>
      <c r="E204">
        <v>1296</v>
      </c>
    </row>
    <row r="205" spans="1:5" x14ac:dyDescent="0.3">
      <c r="A205" t="s">
        <v>20</v>
      </c>
      <c r="B205">
        <v>222</v>
      </c>
      <c r="D205" t="s">
        <v>14</v>
      </c>
      <c r="E205">
        <v>77</v>
      </c>
    </row>
    <row r="206" spans="1:5" x14ac:dyDescent="0.3">
      <c r="A206" t="s">
        <v>20</v>
      </c>
      <c r="B206">
        <v>288</v>
      </c>
      <c r="D206" t="s">
        <v>14</v>
      </c>
      <c r="E206">
        <v>395</v>
      </c>
    </row>
    <row r="207" spans="1:5" x14ac:dyDescent="0.3">
      <c r="A207" t="s">
        <v>20</v>
      </c>
      <c r="B207">
        <v>88</v>
      </c>
      <c r="D207" t="s">
        <v>14</v>
      </c>
      <c r="E207">
        <v>49</v>
      </c>
    </row>
    <row r="208" spans="1:5" x14ac:dyDescent="0.3">
      <c r="A208" t="s">
        <v>20</v>
      </c>
      <c r="B208">
        <v>361</v>
      </c>
      <c r="D208" t="s">
        <v>14</v>
      </c>
      <c r="E208">
        <v>180</v>
      </c>
    </row>
    <row r="209" spans="1:5" x14ac:dyDescent="0.3">
      <c r="A209" t="s">
        <v>20</v>
      </c>
      <c r="B209">
        <v>80</v>
      </c>
      <c r="D209" t="s">
        <v>14</v>
      </c>
      <c r="E209">
        <v>2690</v>
      </c>
    </row>
    <row r="210" spans="1:5" x14ac:dyDescent="0.3">
      <c r="A210" t="s">
        <v>20</v>
      </c>
      <c r="B210">
        <v>137</v>
      </c>
      <c r="D210" t="s">
        <v>14</v>
      </c>
      <c r="E210">
        <v>2779</v>
      </c>
    </row>
    <row r="211" spans="1:5" x14ac:dyDescent="0.3">
      <c r="A211" t="s">
        <v>20</v>
      </c>
      <c r="B211">
        <v>110</v>
      </c>
      <c r="D211" t="s">
        <v>14</v>
      </c>
      <c r="E211">
        <v>92</v>
      </c>
    </row>
    <row r="212" spans="1:5" x14ac:dyDescent="0.3">
      <c r="A212" t="s">
        <v>20</v>
      </c>
      <c r="B212">
        <v>81</v>
      </c>
      <c r="D212" t="s">
        <v>14</v>
      </c>
      <c r="E212">
        <v>1028</v>
      </c>
    </row>
    <row r="213" spans="1:5" x14ac:dyDescent="0.3">
      <c r="A213" t="s">
        <v>20</v>
      </c>
      <c r="B213">
        <v>113</v>
      </c>
      <c r="D213" t="s">
        <v>14</v>
      </c>
      <c r="E213">
        <v>26</v>
      </c>
    </row>
    <row r="214" spans="1:5" x14ac:dyDescent="0.3">
      <c r="A214" t="s">
        <v>20</v>
      </c>
      <c r="B214">
        <v>138</v>
      </c>
      <c r="D214" t="s">
        <v>14</v>
      </c>
      <c r="E214">
        <v>1790</v>
      </c>
    </row>
    <row r="215" spans="1:5" x14ac:dyDescent="0.3">
      <c r="A215" t="s">
        <v>20</v>
      </c>
      <c r="B215">
        <v>150</v>
      </c>
      <c r="D215" t="s">
        <v>14</v>
      </c>
      <c r="E215">
        <v>37</v>
      </c>
    </row>
    <row r="216" spans="1:5" x14ac:dyDescent="0.3">
      <c r="A216" t="s">
        <v>20</v>
      </c>
      <c r="B216">
        <v>300</v>
      </c>
      <c r="D216" t="s">
        <v>14</v>
      </c>
      <c r="E216">
        <v>35</v>
      </c>
    </row>
    <row r="217" spans="1:5" x14ac:dyDescent="0.3">
      <c r="A217" t="s">
        <v>20</v>
      </c>
      <c r="B217">
        <v>71</v>
      </c>
      <c r="D217" t="s">
        <v>14</v>
      </c>
      <c r="E217">
        <v>558</v>
      </c>
    </row>
    <row r="218" spans="1:5" x14ac:dyDescent="0.3">
      <c r="A218" t="s">
        <v>20</v>
      </c>
      <c r="B218">
        <v>275</v>
      </c>
      <c r="D218" t="s">
        <v>14</v>
      </c>
      <c r="E218">
        <v>64</v>
      </c>
    </row>
    <row r="219" spans="1:5" x14ac:dyDescent="0.3">
      <c r="A219" t="s">
        <v>20</v>
      </c>
      <c r="B219">
        <v>86</v>
      </c>
      <c r="D219" t="s">
        <v>14</v>
      </c>
      <c r="E219">
        <v>245</v>
      </c>
    </row>
    <row r="220" spans="1:5" x14ac:dyDescent="0.3">
      <c r="A220" t="s">
        <v>20</v>
      </c>
      <c r="B220">
        <v>144</v>
      </c>
      <c r="D220" t="s">
        <v>14</v>
      </c>
      <c r="E220">
        <v>71</v>
      </c>
    </row>
    <row r="221" spans="1:5" x14ac:dyDescent="0.3">
      <c r="A221" t="s">
        <v>20</v>
      </c>
      <c r="B221">
        <v>280</v>
      </c>
      <c r="D221" t="s">
        <v>14</v>
      </c>
      <c r="E221">
        <v>42</v>
      </c>
    </row>
    <row r="222" spans="1:5" x14ac:dyDescent="0.3">
      <c r="A222" t="s">
        <v>20</v>
      </c>
      <c r="B222">
        <v>210</v>
      </c>
      <c r="D222" t="s">
        <v>14</v>
      </c>
      <c r="E222">
        <v>156</v>
      </c>
    </row>
    <row r="223" spans="1:5" x14ac:dyDescent="0.3">
      <c r="A223" t="s">
        <v>20</v>
      </c>
      <c r="B223">
        <v>154</v>
      </c>
      <c r="D223" t="s">
        <v>14</v>
      </c>
      <c r="E223">
        <v>1368</v>
      </c>
    </row>
    <row r="224" spans="1:5" x14ac:dyDescent="0.3">
      <c r="A224" t="s">
        <v>20</v>
      </c>
      <c r="B224">
        <v>117</v>
      </c>
      <c r="D224" t="s">
        <v>14</v>
      </c>
      <c r="E224">
        <v>102</v>
      </c>
    </row>
    <row r="225" spans="1:5" x14ac:dyDescent="0.3">
      <c r="A225" t="s">
        <v>20</v>
      </c>
      <c r="B225">
        <v>186</v>
      </c>
      <c r="D225" t="s">
        <v>14</v>
      </c>
      <c r="E225">
        <v>86</v>
      </c>
    </row>
    <row r="226" spans="1:5" x14ac:dyDescent="0.3">
      <c r="A226" t="s">
        <v>20</v>
      </c>
      <c r="B226">
        <v>94</v>
      </c>
      <c r="D226" t="s">
        <v>14</v>
      </c>
      <c r="E226">
        <v>253</v>
      </c>
    </row>
    <row r="227" spans="1:5" x14ac:dyDescent="0.3">
      <c r="A227" t="s">
        <v>20</v>
      </c>
      <c r="B227">
        <v>106</v>
      </c>
      <c r="D227" t="s">
        <v>14</v>
      </c>
      <c r="E227">
        <v>157</v>
      </c>
    </row>
    <row r="228" spans="1:5" x14ac:dyDescent="0.3">
      <c r="A228" t="s">
        <v>20</v>
      </c>
      <c r="B228">
        <v>237</v>
      </c>
      <c r="D228" t="s">
        <v>14</v>
      </c>
      <c r="E228">
        <v>183</v>
      </c>
    </row>
    <row r="229" spans="1:5" x14ac:dyDescent="0.3">
      <c r="A229" t="s">
        <v>20</v>
      </c>
      <c r="B229">
        <v>78</v>
      </c>
      <c r="D229" t="s">
        <v>14</v>
      </c>
      <c r="E229">
        <v>82</v>
      </c>
    </row>
    <row r="230" spans="1:5" x14ac:dyDescent="0.3">
      <c r="A230" t="s">
        <v>20</v>
      </c>
      <c r="B230">
        <v>94</v>
      </c>
      <c r="D230" t="s">
        <v>14</v>
      </c>
      <c r="E230">
        <v>1</v>
      </c>
    </row>
    <row r="231" spans="1:5" x14ac:dyDescent="0.3">
      <c r="A231" t="s">
        <v>20</v>
      </c>
      <c r="B231">
        <v>432</v>
      </c>
      <c r="D231" t="s">
        <v>14</v>
      </c>
      <c r="E231">
        <v>1198</v>
      </c>
    </row>
    <row r="232" spans="1:5" x14ac:dyDescent="0.3">
      <c r="A232" t="s">
        <v>20</v>
      </c>
      <c r="B232">
        <v>272</v>
      </c>
      <c r="D232" t="s">
        <v>14</v>
      </c>
      <c r="E232">
        <v>648</v>
      </c>
    </row>
    <row r="233" spans="1:5" x14ac:dyDescent="0.3">
      <c r="A233" t="s">
        <v>20</v>
      </c>
      <c r="B233">
        <v>164</v>
      </c>
      <c r="D233" t="s">
        <v>14</v>
      </c>
      <c r="E233">
        <v>64</v>
      </c>
    </row>
    <row r="234" spans="1:5" x14ac:dyDescent="0.3">
      <c r="A234" t="s">
        <v>20</v>
      </c>
      <c r="B234">
        <v>161</v>
      </c>
      <c r="D234" t="s">
        <v>14</v>
      </c>
      <c r="E234">
        <v>62</v>
      </c>
    </row>
    <row r="235" spans="1:5" x14ac:dyDescent="0.3">
      <c r="A235" t="s">
        <v>20</v>
      </c>
      <c r="B235">
        <v>220</v>
      </c>
      <c r="D235" t="s">
        <v>14</v>
      </c>
      <c r="E235">
        <v>750</v>
      </c>
    </row>
    <row r="236" spans="1:5" x14ac:dyDescent="0.3">
      <c r="A236" t="s">
        <v>20</v>
      </c>
      <c r="B236">
        <v>139</v>
      </c>
      <c r="D236" t="s">
        <v>14</v>
      </c>
      <c r="E236">
        <v>105</v>
      </c>
    </row>
    <row r="237" spans="1:5" x14ac:dyDescent="0.3">
      <c r="A237" t="s">
        <v>20</v>
      </c>
      <c r="B237">
        <v>206</v>
      </c>
      <c r="D237" t="s">
        <v>14</v>
      </c>
      <c r="E237">
        <v>2604</v>
      </c>
    </row>
    <row r="238" spans="1:5" x14ac:dyDescent="0.3">
      <c r="A238" t="s">
        <v>20</v>
      </c>
      <c r="B238">
        <v>122</v>
      </c>
      <c r="D238" t="s">
        <v>14</v>
      </c>
      <c r="E238">
        <v>65</v>
      </c>
    </row>
    <row r="239" spans="1:5" x14ac:dyDescent="0.3">
      <c r="A239" t="s">
        <v>20</v>
      </c>
      <c r="B239">
        <v>180</v>
      </c>
      <c r="D239" t="s">
        <v>14</v>
      </c>
      <c r="E239">
        <v>94</v>
      </c>
    </row>
    <row r="240" spans="1:5" x14ac:dyDescent="0.3">
      <c r="A240" t="s">
        <v>20</v>
      </c>
      <c r="B240">
        <v>155</v>
      </c>
      <c r="D240" t="s">
        <v>14</v>
      </c>
      <c r="E240">
        <v>257</v>
      </c>
    </row>
    <row r="241" spans="1:5" x14ac:dyDescent="0.3">
      <c r="A241" t="s">
        <v>20</v>
      </c>
      <c r="B241">
        <v>115</v>
      </c>
      <c r="D241" t="s">
        <v>14</v>
      </c>
      <c r="E241">
        <v>2928</v>
      </c>
    </row>
    <row r="242" spans="1:5" x14ac:dyDescent="0.3">
      <c r="A242" t="s">
        <v>20</v>
      </c>
      <c r="B242">
        <v>247</v>
      </c>
      <c r="D242" t="s">
        <v>14</v>
      </c>
      <c r="E242">
        <v>4697</v>
      </c>
    </row>
    <row r="243" spans="1:5" x14ac:dyDescent="0.3">
      <c r="A243" t="s">
        <v>20</v>
      </c>
      <c r="B243">
        <v>102</v>
      </c>
      <c r="D243" t="s">
        <v>14</v>
      </c>
      <c r="E243">
        <v>2915</v>
      </c>
    </row>
    <row r="244" spans="1:5" x14ac:dyDescent="0.3">
      <c r="A244" t="s">
        <v>20</v>
      </c>
      <c r="B244">
        <v>225</v>
      </c>
      <c r="D244" t="s">
        <v>14</v>
      </c>
      <c r="E244">
        <v>18</v>
      </c>
    </row>
    <row r="245" spans="1:5" x14ac:dyDescent="0.3">
      <c r="A245" t="s">
        <v>20</v>
      </c>
      <c r="B245">
        <v>255</v>
      </c>
      <c r="D245" t="s">
        <v>14</v>
      </c>
      <c r="E245">
        <v>602</v>
      </c>
    </row>
    <row r="246" spans="1:5" x14ac:dyDescent="0.3">
      <c r="A246" t="s">
        <v>20</v>
      </c>
      <c r="B246">
        <v>67</v>
      </c>
      <c r="D246" t="s">
        <v>14</v>
      </c>
      <c r="E246">
        <v>1</v>
      </c>
    </row>
    <row r="247" spans="1:5" x14ac:dyDescent="0.3">
      <c r="A247" t="s">
        <v>20</v>
      </c>
      <c r="B247">
        <v>70</v>
      </c>
      <c r="D247" t="s">
        <v>14</v>
      </c>
      <c r="E247">
        <v>3868</v>
      </c>
    </row>
    <row r="248" spans="1:5" x14ac:dyDescent="0.3">
      <c r="A248" t="s">
        <v>20</v>
      </c>
      <c r="B248">
        <v>154</v>
      </c>
      <c r="D248" t="s">
        <v>14</v>
      </c>
      <c r="E248">
        <v>504</v>
      </c>
    </row>
    <row r="249" spans="1:5" x14ac:dyDescent="0.3">
      <c r="A249" t="s">
        <v>20</v>
      </c>
      <c r="B249">
        <v>143</v>
      </c>
      <c r="D249" t="s">
        <v>14</v>
      </c>
      <c r="E249">
        <v>14</v>
      </c>
    </row>
    <row r="250" spans="1:5" x14ac:dyDescent="0.3">
      <c r="A250" t="s">
        <v>20</v>
      </c>
      <c r="B250">
        <v>103</v>
      </c>
      <c r="D250" t="s">
        <v>14</v>
      </c>
      <c r="E250">
        <v>750</v>
      </c>
    </row>
    <row r="251" spans="1:5" x14ac:dyDescent="0.3">
      <c r="A251" t="s">
        <v>20</v>
      </c>
      <c r="B251">
        <v>135</v>
      </c>
      <c r="D251" t="s">
        <v>14</v>
      </c>
      <c r="E251">
        <v>77</v>
      </c>
    </row>
    <row r="252" spans="1:5" x14ac:dyDescent="0.3">
      <c r="A252" t="s">
        <v>20</v>
      </c>
      <c r="B252">
        <v>163</v>
      </c>
      <c r="D252" t="s">
        <v>14</v>
      </c>
      <c r="E252">
        <v>752</v>
      </c>
    </row>
    <row r="253" spans="1:5" x14ac:dyDescent="0.3">
      <c r="A253" t="s">
        <v>20</v>
      </c>
      <c r="B253">
        <v>186</v>
      </c>
      <c r="D253" t="s">
        <v>14</v>
      </c>
      <c r="E253">
        <v>131</v>
      </c>
    </row>
    <row r="254" spans="1:5" x14ac:dyDescent="0.3">
      <c r="A254" t="s">
        <v>20</v>
      </c>
      <c r="B254">
        <v>88</v>
      </c>
      <c r="D254" t="s">
        <v>14</v>
      </c>
      <c r="E254">
        <v>87</v>
      </c>
    </row>
    <row r="255" spans="1:5" x14ac:dyDescent="0.3">
      <c r="A255" t="s">
        <v>20</v>
      </c>
      <c r="B255">
        <v>191</v>
      </c>
      <c r="D255" t="s">
        <v>14</v>
      </c>
      <c r="E255">
        <v>1063</v>
      </c>
    </row>
    <row r="256" spans="1:5" x14ac:dyDescent="0.3">
      <c r="A256" t="s">
        <v>20</v>
      </c>
      <c r="B256">
        <v>184</v>
      </c>
      <c r="D256" t="s">
        <v>14</v>
      </c>
      <c r="E256">
        <v>76</v>
      </c>
    </row>
    <row r="257" spans="1:5" x14ac:dyDescent="0.3">
      <c r="A257" t="s">
        <v>20</v>
      </c>
      <c r="B257">
        <v>111</v>
      </c>
      <c r="D257" t="s">
        <v>14</v>
      </c>
      <c r="E257">
        <v>4428</v>
      </c>
    </row>
    <row r="258" spans="1:5" x14ac:dyDescent="0.3">
      <c r="A258" t="s">
        <v>20</v>
      </c>
      <c r="B258">
        <v>159</v>
      </c>
      <c r="D258" t="s">
        <v>14</v>
      </c>
      <c r="E258">
        <v>58</v>
      </c>
    </row>
    <row r="259" spans="1:5" x14ac:dyDescent="0.3">
      <c r="A259" t="s">
        <v>20</v>
      </c>
      <c r="B259">
        <v>555</v>
      </c>
      <c r="D259" t="s">
        <v>14</v>
      </c>
      <c r="E259">
        <v>111</v>
      </c>
    </row>
    <row r="260" spans="1:5" x14ac:dyDescent="0.3">
      <c r="A260" t="s">
        <v>20</v>
      </c>
      <c r="B260">
        <v>122</v>
      </c>
      <c r="D260" t="s">
        <v>14</v>
      </c>
      <c r="E260">
        <v>2955</v>
      </c>
    </row>
    <row r="261" spans="1:5" x14ac:dyDescent="0.3">
      <c r="A261" t="s">
        <v>20</v>
      </c>
      <c r="B261">
        <v>235</v>
      </c>
      <c r="D261" t="s">
        <v>14</v>
      </c>
      <c r="E261">
        <v>1657</v>
      </c>
    </row>
    <row r="262" spans="1:5" x14ac:dyDescent="0.3">
      <c r="A262" t="s">
        <v>20</v>
      </c>
      <c r="B262">
        <v>122</v>
      </c>
      <c r="D262" t="s">
        <v>14</v>
      </c>
      <c r="E262">
        <v>926</v>
      </c>
    </row>
    <row r="263" spans="1:5" x14ac:dyDescent="0.3">
      <c r="A263" t="s">
        <v>20</v>
      </c>
      <c r="B263">
        <v>159</v>
      </c>
      <c r="D263" t="s">
        <v>14</v>
      </c>
      <c r="E263">
        <v>77</v>
      </c>
    </row>
    <row r="264" spans="1:5" x14ac:dyDescent="0.3">
      <c r="A264" t="s">
        <v>20</v>
      </c>
      <c r="B264">
        <v>246</v>
      </c>
      <c r="D264" t="s">
        <v>14</v>
      </c>
      <c r="E264">
        <v>1748</v>
      </c>
    </row>
    <row r="265" spans="1:5" x14ac:dyDescent="0.3">
      <c r="A265" t="s">
        <v>20</v>
      </c>
      <c r="B265">
        <v>397</v>
      </c>
      <c r="D265" t="s">
        <v>14</v>
      </c>
      <c r="E265">
        <v>79</v>
      </c>
    </row>
    <row r="266" spans="1:5" x14ac:dyDescent="0.3">
      <c r="A266" t="s">
        <v>20</v>
      </c>
      <c r="B266">
        <v>92</v>
      </c>
      <c r="D266" t="s">
        <v>14</v>
      </c>
      <c r="E266">
        <v>889</v>
      </c>
    </row>
    <row r="267" spans="1:5" x14ac:dyDescent="0.3">
      <c r="A267" t="s">
        <v>20</v>
      </c>
      <c r="B267">
        <v>155</v>
      </c>
      <c r="D267" t="s">
        <v>14</v>
      </c>
      <c r="E267">
        <v>56</v>
      </c>
    </row>
    <row r="268" spans="1:5" x14ac:dyDescent="0.3">
      <c r="A268" t="s">
        <v>20</v>
      </c>
      <c r="B268">
        <v>126</v>
      </c>
      <c r="D268" t="s">
        <v>14</v>
      </c>
      <c r="E268">
        <v>1</v>
      </c>
    </row>
    <row r="269" spans="1:5" x14ac:dyDescent="0.3">
      <c r="A269" t="s">
        <v>20</v>
      </c>
      <c r="B269">
        <v>290</v>
      </c>
      <c r="D269" t="s">
        <v>14</v>
      </c>
      <c r="E269">
        <v>83</v>
      </c>
    </row>
    <row r="270" spans="1:5" x14ac:dyDescent="0.3">
      <c r="A270" t="s">
        <v>20</v>
      </c>
      <c r="B270">
        <v>462</v>
      </c>
      <c r="D270" t="s">
        <v>14</v>
      </c>
      <c r="E270">
        <v>2025</v>
      </c>
    </row>
    <row r="271" spans="1:5" x14ac:dyDescent="0.3">
      <c r="A271" t="s">
        <v>20</v>
      </c>
      <c r="B271">
        <v>78</v>
      </c>
      <c r="D271" t="s">
        <v>14</v>
      </c>
      <c r="E271">
        <v>14</v>
      </c>
    </row>
    <row r="272" spans="1:5" x14ac:dyDescent="0.3">
      <c r="A272" t="s">
        <v>20</v>
      </c>
      <c r="B272">
        <v>203</v>
      </c>
      <c r="D272" t="s">
        <v>14</v>
      </c>
      <c r="E272">
        <v>656</v>
      </c>
    </row>
    <row r="273" spans="1:5" x14ac:dyDescent="0.3">
      <c r="A273" t="s">
        <v>20</v>
      </c>
      <c r="B273">
        <v>76</v>
      </c>
      <c r="D273" t="s">
        <v>14</v>
      </c>
      <c r="E273">
        <v>1596</v>
      </c>
    </row>
    <row r="274" spans="1:5" x14ac:dyDescent="0.3">
      <c r="A274" t="s">
        <v>20</v>
      </c>
      <c r="B274">
        <v>221</v>
      </c>
      <c r="D274" t="s">
        <v>14</v>
      </c>
      <c r="E274">
        <v>10</v>
      </c>
    </row>
    <row r="275" spans="1:5" x14ac:dyDescent="0.3">
      <c r="A275" t="s">
        <v>20</v>
      </c>
      <c r="B275">
        <v>160</v>
      </c>
      <c r="D275" t="s">
        <v>14</v>
      </c>
      <c r="E275">
        <v>1121</v>
      </c>
    </row>
    <row r="276" spans="1:5" x14ac:dyDescent="0.3">
      <c r="A276" t="s">
        <v>20</v>
      </c>
      <c r="B276">
        <v>182</v>
      </c>
      <c r="D276" t="s">
        <v>14</v>
      </c>
      <c r="E276">
        <v>15</v>
      </c>
    </row>
    <row r="277" spans="1:5" x14ac:dyDescent="0.3">
      <c r="A277" t="s">
        <v>20</v>
      </c>
      <c r="B277">
        <v>236</v>
      </c>
      <c r="D277" t="s">
        <v>14</v>
      </c>
      <c r="E277">
        <v>191</v>
      </c>
    </row>
    <row r="278" spans="1:5" x14ac:dyDescent="0.3">
      <c r="A278" t="s">
        <v>20</v>
      </c>
      <c r="B278">
        <v>157</v>
      </c>
      <c r="D278" t="s">
        <v>14</v>
      </c>
      <c r="E278">
        <v>16</v>
      </c>
    </row>
    <row r="279" spans="1:5" x14ac:dyDescent="0.3">
      <c r="A279" t="s">
        <v>20</v>
      </c>
      <c r="B279">
        <v>80</v>
      </c>
      <c r="D279" t="s">
        <v>14</v>
      </c>
      <c r="E279">
        <v>17</v>
      </c>
    </row>
    <row r="280" spans="1:5" x14ac:dyDescent="0.3">
      <c r="A280" t="s">
        <v>20</v>
      </c>
      <c r="B280">
        <v>233</v>
      </c>
      <c r="D280" t="s">
        <v>14</v>
      </c>
      <c r="E280">
        <v>34</v>
      </c>
    </row>
    <row r="281" spans="1:5" x14ac:dyDescent="0.3">
      <c r="A281" t="s">
        <v>20</v>
      </c>
      <c r="B281">
        <v>132</v>
      </c>
      <c r="D281" t="s">
        <v>14</v>
      </c>
      <c r="E281">
        <v>1</v>
      </c>
    </row>
    <row r="282" spans="1:5" x14ac:dyDescent="0.3">
      <c r="A282" t="s">
        <v>20</v>
      </c>
      <c r="B282">
        <v>195</v>
      </c>
      <c r="D282" t="s">
        <v>14</v>
      </c>
      <c r="E282">
        <v>1274</v>
      </c>
    </row>
    <row r="283" spans="1:5" x14ac:dyDescent="0.3">
      <c r="A283" t="s">
        <v>20</v>
      </c>
      <c r="B283">
        <v>218</v>
      </c>
      <c r="D283" t="s">
        <v>14</v>
      </c>
      <c r="E283">
        <v>210</v>
      </c>
    </row>
    <row r="284" spans="1:5" x14ac:dyDescent="0.3">
      <c r="A284" t="s">
        <v>20</v>
      </c>
      <c r="B284">
        <v>296</v>
      </c>
      <c r="D284" t="s">
        <v>14</v>
      </c>
      <c r="E284">
        <v>248</v>
      </c>
    </row>
    <row r="285" spans="1:5" x14ac:dyDescent="0.3">
      <c r="A285" t="s">
        <v>20</v>
      </c>
      <c r="B285">
        <v>87</v>
      </c>
      <c r="D285" t="s">
        <v>14</v>
      </c>
      <c r="E285">
        <v>513</v>
      </c>
    </row>
    <row r="286" spans="1:5" x14ac:dyDescent="0.3">
      <c r="A286" t="s">
        <v>20</v>
      </c>
      <c r="B286">
        <v>192</v>
      </c>
      <c r="D286" t="s">
        <v>14</v>
      </c>
      <c r="E286">
        <v>3410</v>
      </c>
    </row>
    <row r="287" spans="1:5" x14ac:dyDescent="0.3">
      <c r="A287" t="s">
        <v>20</v>
      </c>
      <c r="B287">
        <v>142</v>
      </c>
      <c r="D287" t="s">
        <v>14</v>
      </c>
      <c r="E287">
        <v>10</v>
      </c>
    </row>
    <row r="288" spans="1:5" x14ac:dyDescent="0.3">
      <c r="A288" t="s">
        <v>20</v>
      </c>
      <c r="B288">
        <v>105</v>
      </c>
      <c r="D288" t="s">
        <v>14</v>
      </c>
      <c r="E288">
        <v>2201</v>
      </c>
    </row>
    <row r="289" spans="1:5" x14ac:dyDescent="0.3">
      <c r="A289" t="s">
        <v>20</v>
      </c>
      <c r="B289">
        <v>480</v>
      </c>
      <c r="D289" t="s">
        <v>14</v>
      </c>
      <c r="E289">
        <v>676</v>
      </c>
    </row>
    <row r="290" spans="1:5" x14ac:dyDescent="0.3">
      <c r="A290" t="s">
        <v>20</v>
      </c>
      <c r="B290">
        <v>261</v>
      </c>
      <c r="D290" t="s">
        <v>14</v>
      </c>
      <c r="E290">
        <v>831</v>
      </c>
    </row>
    <row r="291" spans="1:5" x14ac:dyDescent="0.3">
      <c r="A291" t="s">
        <v>20</v>
      </c>
      <c r="B291">
        <v>176</v>
      </c>
      <c r="D291" t="s">
        <v>14</v>
      </c>
      <c r="E291">
        <v>859</v>
      </c>
    </row>
    <row r="292" spans="1:5" x14ac:dyDescent="0.3">
      <c r="A292" t="s">
        <v>20</v>
      </c>
      <c r="B292">
        <v>121</v>
      </c>
      <c r="D292" t="s">
        <v>14</v>
      </c>
      <c r="E292">
        <v>45</v>
      </c>
    </row>
    <row r="293" spans="1:5" x14ac:dyDescent="0.3">
      <c r="A293" t="s">
        <v>20</v>
      </c>
      <c r="B293">
        <v>189</v>
      </c>
      <c r="D293" t="s">
        <v>14</v>
      </c>
      <c r="E293">
        <v>6</v>
      </c>
    </row>
    <row r="294" spans="1:5" x14ac:dyDescent="0.3">
      <c r="A294" t="s">
        <v>20</v>
      </c>
      <c r="B294">
        <v>135</v>
      </c>
      <c r="D294" t="s">
        <v>14</v>
      </c>
      <c r="E294">
        <v>7</v>
      </c>
    </row>
    <row r="295" spans="1:5" x14ac:dyDescent="0.3">
      <c r="A295" t="s">
        <v>20</v>
      </c>
      <c r="B295">
        <v>194</v>
      </c>
      <c r="D295" t="s">
        <v>14</v>
      </c>
      <c r="E295">
        <v>31</v>
      </c>
    </row>
    <row r="296" spans="1:5" x14ac:dyDescent="0.3">
      <c r="A296" t="s">
        <v>20</v>
      </c>
      <c r="B296">
        <v>238</v>
      </c>
      <c r="D296" t="s">
        <v>14</v>
      </c>
      <c r="E296">
        <v>78</v>
      </c>
    </row>
    <row r="297" spans="1:5" x14ac:dyDescent="0.3">
      <c r="A297" t="s">
        <v>20</v>
      </c>
      <c r="B297">
        <v>189</v>
      </c>
      <c r="D297" t="s">
        <v>14</v>
      </c>
      <c r="E297">
        <v>1225</v>
      </c>
    </row>
    <row r="298" spans="1:5" x14ac:dyDescent="0.3">
      <c r="A298" t="s">
        <v>20</v>
      </c>
      <c r="B298">
        <v>221</v>
      </c>
      <c r="D298" t="s">
        <v>14</v>
      </c>
      <c r="E298">
        <v>1</v>
      </c>
    </row>
    <row r="299" spans="1:5" x14ac:dyDescent="0.3">
      <c r="A299" t="s">
        <v>20</v>
      </c>
      <c r="B299">
        <v>261</v>
      </c>
      <c r="D299" t="s">
        <v>14</v>
      </c>
      <c r="E299">
        <v>67</v>
      </c>
    </row>
    <row r="300" spans="1:5" x14ac:dyDescent="0.3">
      <c r="A300" t="s">
        <v>20</v>
      </c>
      <c r="B300">
        <v>381</v>
      </c>
      <c r="D300" t="s">
        <v>14</v>
      </c>
      <c r="E300">
        <v>19</v>
      </c>
    </row>
    <row r="301" spans="1:5" x14ac:dyDescent="0.3">
      <c r="A301" t="s">
        <v>20</v>
      </c>
      <c r="B301">
        <v>131</v>
      </c>
      <c r="D301" t="s">
        <v>14</v>
      </c>
      <c r="E301">
        <v>2108</v>
      </c>
    </row>
    <row r="302" spans="1:5" x14ac:dyDescent="0.3">
      <c r="A302" t="s">
        <v>20</v>
      </c>
      <c r="B302">
        <v>110</v>
      </c>
      <c r="D302" t="s">
        <v>14</v>
      </c>
      <c r="E302">
        <v>679</v>
      </c>
    </row>
    <row r="303" spans="1:5" x14ac:dyDescent="0.3">
      <c r="A303" t="s">
        <v>20</v>
      </c>
      <c r="B303">
        <v>300</v>
      </c>
      <c r="D303" t="s">
        <v>14</v>
      </c>
      <c r="E303">
        <v>36</v>
      </c>
    </row>
    <row r="304" spans="1:5" x14ac:dyDescent="0.3">
      <c r="A304" t="s">
        <v>20</v>
      </c>
      <c r="B304">
        <v>127</v>
      </c>
      <c r="D304" t="s">
        <v>14</v>
      </c>
      <c r="E304">
        <v>47</v>
      </c>
    </row>
    <row r="305" spans="1:5" x14ac:dyDescent="0.3">
      <c r="A305" t="s">
        <v>20</v>
      </c>
      <c r="B305">
        <v>307</v>
      </c>
      <c r="D305" t="s">
        <v>14</v>
      </c>
      <c r="E305">
        <v>70</v>
      </c>
    </row>
    <row r="306" spans="1:5" x14ac:dyDescent="0.3">
      <c r="A306" t="s">
        <v>20</v>
      </c>
      <c r="B306">
        <v>323</v>
      </c>
      <c r="D306" t="s">
        <v>14</v>
      </c>
      <c r="E306">
        <v>154</v>
      </c>
    </row>
    <row r="307" spans="1:5" x14ac:dyDescent="0.3">
      <c r="A307" t="s">
        <v>20</v>
      </c>
      <c r="B307">
        <v>95</v>
      </c>
      <c r="D307" t="s">
        <v>14</v>
      </c>
      <c r="E307">
        <v>22</v>
      </c>
    </row>
    <row r="308" spans="1:5" x14ac:dyDescent="0.3">
      <c r="A308" t="s">
        <v>20</v>
      </c>
      <c r="B308">
        <v>244</v>
      </c>
      <c r="D308" t="s">
        <v>14</v>
      </c>
      <c r="E308">
        <v>1758</v>
      </c>
    </row>
    <row r="309" spans="1:5" x14ac:dyDescent="0.3">
      <c r="A309" t="s">
        <v>20</v>
      </c>
      <c r="B309">
        <v>165</v>
      </c>
      <c r="D309" t="s">
        <v>14</v>
      </c>
      <c r="E309">
        <v>94</v>
      </c>
    </row>
    <row r="310" spans="1:5" x14ac:dyDescent="0.3">
      <c r="A310" t="s">
        <v>20</v>
      </c>
      <c r="B310">
        <v>264</v>
      </c>
      <c r="D310" t="s">
        <v>14</v>
      </c>
      <c r="E310">
        <v>33</v>
      </c>
    </row>
    <row r="311" spans="1:5" x14ac:dyDescent="0.3">
      <c r="A311" t="s">
        <v>20</v>
      </c>
      <c r="B311">
        <v>419</v>
      </c>
      <c r="D311" t="s">
        <v>14</v>
      </c>
      <c r="E311">
        <v>1</v>
      </c>
    </row>
    <row r="312" spans="1:5" x14ac:dyDescent="0.3">
      <c r="A312" t="s">
        <v>20</v>
      </c>
      <c r="B312">
        <v>103</v>
      </c>
      <c r="D312" t="s">
        <v>14</v>
      </c>
      <c r="E312">
        <v>31</v>
      </c>
    </row>
    <row r="313" spans="1:5" x14ac:dyDescent="0.3">
      <c r="A313" t="s">
        <v>20</v>
      </c>
      <c r="B313">
        <v>123</v>
      </c>
      <c r="D313" t="s">
        <v>14</v>
      </c>
      <c r="E313">
        <v>35</v>
      </c>
    </row>
    <row r="314" spans="1:5" x14ac:dyDescent="0.3">
      <c r="A314" t="s">
        <v>20</v>
      </c>
      <c r="B314">
        <v>126</v>
      </c>
      <c r="D314" t="s">
        <v>14</v>
      </c>
      <c r="E314">
        <v>63</v>
      </c>
    </row>
    <row r="315" spans="1:5" x14ac:dyDescent="0.3">
      <c r="A315" t="s">
        <v>20</v>
      </c>
      <c r="B315">
        <v>126</v>
      </c>
      <c r="D315" t="s">
        <v>14</v>
      </c>
      <c r="E315">
        <v>526</v>
      </c>
    </row>
    <row r="316" spans="1:5" x14ac:dyDescent="0.3">
      <c r="A316" t="s">
        <v>20</v>
      </c>
      <c r="B316">
        <v>307</v>
      </c>
      <c r="D316" t="s">
        <v>14</v>
      </c>
      <c r="E316">
        <v>121</v>
      </c>
    </row>
    <row r="317" spans="1:5" x14ac:dyDescent="0.3">
      <c r="A317" t="s">
        <v>20</v>
      </c>
      <c r="B317">
        <v>220</v>
      </c>
      <c r="D317" t="s">
        <v>14</v>
      </c>
      <c r="E317">
        <v>67</v>
      </c>
    </row>
    <row r="318" spans="1:5" x14ac:dyDescent="0.3">
      <c r="A318" t="s">
        <v>20</v>
      </c>
      <c r="B318">
        <v>303</v>
      </c>
      <c r="D318" t="s">
        <v>14</v>
      </c>
      <c r="E318">
        <v>57</v>
      </c>
    </row>
    <row r="319" spans="1:5" x14ac:dyDescent="0.3">
      <c r="A319" t="s">
        <v>20</v>
      </c>
      <c r="B319">
        <v>69</v>
      </c>
      <c r="D319" t="s">
        <v>14</v>
      </c>
      <c r="E319">
        <v>1229</v>
      </c>
    </row>
    <row r="320" spans="1:5" x14ac:dyDescent="0.3">
      <c r="A320" t="s">
        <v>20</v>
      </c>
      <c r="B320">
        <v>168</v>
      </c>
      <c r="D320" t="s">
        <v>14</v>
      </c>
      <c r="E320">
        <v>12</v>
      </c>
    </row>
    <row r="321" spans="1:5" x14ac:dyDescent="0.3">
      <c r="A321" t="s">
        <v>20</v>
      </c>
      <c r="B321">
        <v>119</v>
      </c>
      <c r="D321" t="s">
        <v>14</v>
      </c>
      <c r="E321">
        <v>452</v>
      </c>
    </row>
    <row r="322" spans="1:5" x14ac:dyDescent="0.3">
      <c r="A322" t="s">
        <v>20</v>
      </c>
      <c r="B322">
        <v>203</v>
      </c>
      <c r="D322" t="s">
        <v>14</v>
      </c>
      <c r="E322">
        <v>1886</v>
      </c>
    </row>
    <row r="323" spans="1:5" x14ac:dyDescent="0.3">
      <c r="A323" t="s">
        <v>20</v>
      </c>
      <c r="B323">
        <v>211</v>
      </c>
      <c r="D323" t="s">
        <v>14</v>
      </c>
      <c r="E323">
        <v>1825</v>
      </c>
    </row>
    <row r="324" spans="1:5" x14ac:dyDescent="0.3">
      <c r="A324" t="s">
        <v>20</v>
      </c>
      <c r="B324">
        <v>138</v>
      </c>
      <c r="D324" t="s">
        <v>14</v>
      </c>
      <c r="E324">
        <v>31</v>
      </c>
    </row>
    <row r="325" spans="1:5" x14ac:dyDescent="0.3">
      <c r="A325" t="s">
        <v>20</v>
      </c>
      <c r="B325">
        <v>149</v>
      </c>
      <c r="D325" t="s">
        <v>14</v>
      </c>
      <c r="E325">
        <v>107</v>
      </c>
    </row>
    <row r="326" spans="1:5" x14ac:dyDescent="0.3">
      <c r="A326" t="s">
        <v>20</v>
      </c>
      <c r="B326">
        <v>134</v>
      </c>
      <c r="D326" t="s">
        <v>14</v>
      </c>
      <c r="E326">
        <v>27</v>
      </c>
    </row>
    <row r="327" spans="1:5" x14ac:dyDescent="0.3">
      <c r="A327" t="s">
        <v>20</v>
      </c>
      <c r="B327">
        <v>114</v>
      </c>
      <c r="D327" t="s">
        <v>14</v>
      </c>
      <c r="E327">
        <v>1221</v>
      </c>
    </row>
    <row r="328" spans="1:5" x14ac:dyDescent="0.3">
      <c r="A328" t="s">
        <v>20</v>
      </c>
      <c r="B328">
        <v>174</v>
      </c>
      <c r="D328" t="s">
        <v>14</v>
      </c>
      <c r="E328">
        <v>1</v>
      </c>
    </row>
    <row r="329" spans="1:5" x14ac:dyDescent="0.3">
      <c r="A329" t="s">
        <v>20</v>
      </c>
      <c r="B329">
        <v>164</v>
      </c>
      <c r="D329" t="s">
        <v>14</v>
      </c>
      <c r="E329">
        <v>16</v>
      </c>
    </row>
    <row r="330" spans="1:5" x14ac:dyDescent="0.3">
      <c r="A330" t="s">
        <v>20</v>
      </c>
      <c r="B330">
        <v>369</v>
      </c>
      <c r="D330" t="s">
        <v>14</v>
      </c>
      <c r="E330">
        <v>41</v>
      </c>
    </row>
    <row r="331" spans="1:5" x14ac:dyDescent="0.3">
      <c r="A331" t="s">
        <v>20</v>
      </c>
      <c r="B331">
        <v>185</v>
      </c>
      <c r="D331" t="s">
        <v>14</v>
      </c>
      <c r="E331">
        <v>523</v>
      </c>
    </row>
    <row r="332" spans="1:5" x14ac:dyDescent="0.3">
      <c r="A332" t="s">
        <v>20</v>
      </c>
      <c r="B332">
        <v>157</v>
      </c>
      <c r="D332" t="s">
        <v>14</v>
      </c>
      <c r="E332">
        <v>141</v>
      </c>
    </row>
    <row r="333" spans="1:5" x14ac:dyDescent="0.3">
      <c r="A333" t="s">
        <v>20</v>
      </c>
      <c r="B333">
        <v>282</v>
      </c>
      <c r="D333" t="s">
        <v>14</v>
      </c>
      <c r="E333">
        <v>52</v>
      </c>
    </row>
    <row r="334" spans="1:5" x14ac:dyDescent="0.3">
      <c r="A334" t="s">
        <v>20</v>
      </c>
      <c r="B334">
        <v>82</v>
      </c>
      <c r="D334" t="s">
        <v>14</v>
      </c>
      <c r="E334">
        <v>225</v>
      </c>
    </row>
    <row r="335" spans="1:5" x14ac:dyDescent="0.3">
      <c r="A335" t="s">
        <v>20</v>
      </c>
      <c r="B335">
        <v>131</v>
      </c>
      <c r="D335" t="s">
        <v>14</v>
      </c>
      <c r="E335">
        <v>38</v>
      </c>
    </row>
    <row r="336" spans="1:5" x14ac:dyDescent="0.3">
      <c r="A336" t="s">
        <v>20</v>
      </c>
      <c r="B336">
        <v>236</v>
      </c>
      <c r="D336" t="s">
        <v>14</v>
      </c>
      <c r="E336">
        <v>15</v>
      </c>
    </row>
    <row r="337" spans="1:5" x14ac:dyDescent="0.3">
      <c r="A337" t="s">
        <v>20</v>
      </c>
      <c r="B337">
        <v>93</v>
      </c>
      <c r="D337" t="s">
        <v>14</v>
      </c>
      <c r="E337">
        <v>37</v>
      </c>
    </row>
    <row r="338" spans="1:5" x14ac:dyDescent="0.3">
      <c r="A338" t="s">
        <v>20</v>
      </c>
      <c r="B338">
        <v>164</v>
      </c>
      <c r="D338" t="s">
        <v>14</v>
      </c>
      <c r="E338">
        <v>112</v>
      </c>
    </row>
    <row r="339" spans="1:5" x14ac:dyDescent="0.3">
      <c r="A339" t="s">
        <v>20</v>
      </c>
      <c r="B339">
        <v>164</v>
      </c>
      <c r="D339" t="s">
        <v>14</v>
      </c>
      <c r="E339">
        <v>21</v>
      </c>
    </row>
    <row r="340" spans="1:5" x14ac:dyDescent="0.3">
      <c r="A340" t="s">
        <v>20</v>
      </c>
      <c r="B340">
        <v>546</v>
      </c>
      <c r="D340" t="s">
        <v>14</v>
      </c>
      <c r="E340">
        <v>67</v>
      </c>
    </row>
    <row r="341" spans="1:5" x14ac:dyDescent="0.3">
      <c r="A341" t="s">
        <v>20</v>
      </c>
      <c r="B341">
        <v>107</v>
      </c>
      <c r="D341" t="s">
        <v>14</v>
      </c>
      <c r="E341">
        <v>78</v>
      </c>
    </row>
    <row r="342" spans="1:5" x14ac:dyDescent="0.3">
      <c r="A342" t="s">
        <v>20</v>
      </c>
      <c r="B342">
        <v>168</v>
      </c>
      <c r="D342" t="s">
        <v>14</v>
      </c>
      <c r="E342">
        <v>67</v>
      </c>
    </row>
    <row r="343" spans="1:5" x14ac:dyDescent="0.3">
      <c r="A343" t="s">
        <v>20</v>
      </c>
      <c r="B343">
        <v>454</v>
      </c>
      <c r="D343" t="s">
        <v>14</v>
      </c>
      <c r="E343">
        <v>263</v>
      </c>
    </row>
    <row r="344" spans="1:5" x14ac:dyDescent="0.3">
      <c r="A344" t="s">
        <v>20</v>
      </c>
      <c r="B344">
        <v>192</v>
      </c>
      <c r="D344" t="s">
        <v>14</v>
      </c>
      <c r="E344">
        <v>1691</v>
      </c>
    </row>
    <row r="345" spans="1:5" x14ac:dyDescent="0.3">
      <c r="A345" t="s">
        <v>20</v>
      </c>
      <c r="B345">
        <v>199</v>
      </c>
      <c r="D345" t="s">
        <v>14</v>
      </c>
      <c r="E345">
        <v>181</v>
      </c>
    </row>
    <row r="346" spans="1:5" x14ac:dyDescent="0.3">
      <c r="A346" t="s">
        <v>20</v>
      </c>
      <c r="B346">
        <v>247</v>
      </c>
      <c r="D346" t="s">
        <v>14</v>
      </c>
      <c r="E346">
        <v>13</v>
      </c>
    </row>
    <row r="347" spans="1:5" x14ac:dyDescent="0.3">
      <c r="A347" t="s">
        <v>20</v>
      </c>
      <c r="B347">
        <v>147</v>
      </c>
      <c r="D347" t="s">
        <v>14</v>
      </c>
      <c r="E347">
        <v>1</v>
      </c>
    </row>
    <row r="348" spans="1:5" x14ac:dyDescent="0.3">
      <c r="A348" t="s">
        <v>20</v>
      </c>
      <c r="B348">
        <v>297</v>
      </c>
      <c r="D348" t="s">
        <v>14</v>
      </c>
      <c r="E348">
        <v>21</v>
      </c>
    </row>
    <row r="349" spans="1:5" x14ac:dyDescent="0.3">
      <c r="A349" t="s">
        <v>20</v>
      </c>
      <c r="B349">
        <v>250</v>
      </c>
      <c r="D349" t="s">
        <v>14</v>
      </c>
      <c r="E349">
        <v>830</v>
      </c>
    </row>
    <row r="350" spans="1:5" x14ac:dyDescent="0.3">
      <c r="A350" t="s">
        <v>20</v>
      </c>
      <c r="B350">
        <v>133</v>
      </c>
      <c r="D350" t="s">
        <v>14</v>
      </c>
      <c r="E350">
        <v>130</v>
      </c>
    </row>
    <row r="351" spans="1:5" x14ac:dyDescent="0.3">
      <c r="A351" t="s">
        <v>20</v>
      </c>
      <c r="B351">
        <v>121</v>
      </c>
      <c r="D351" t="s">
        <v>14</v>
      </c>
      <c r="E351">
        <v>55</v>
      </c>
    </row>
    <row r="352" spans="1:5" x14ac:dyDescent="0.3">
      <c r="A352" t="s">
        <v>20</v>
      </c>
      <c r="B352">
        <v>199</v>
      </c>
      <c r="D352" t="s">
        <v>14</v>
      </c>
      <c r="E352">
        <v>114</v>
      </c>
    </row>
    <row r="353" spans="1:5" x14ac:dyDescent="0.3">
      <c r="A353" t="s">
        <v>20</v>
      </c>
      <c r="B353">
        <v>170</v>
      </c>
      <c r="D353" t="s">
        <v>14</v>
      </c>
      <c r="E353">
        <v>594</v>
      </c>
    </row>
    <row r="354" spans="1:5" x14ac:dyDescent="0.3">
      <c r="A354" t="s">
        <v>20</v>
      </c>
      <c r="B354">
        <v>87</v>
      </c>
      <c r="D354" t="s">
        <v>14</v>
      </c>
      <c r="E354">
        <v>24</v>
      </c>
    </row>
    <row r="355" spans="1:5" x14ac:dyDescent="0.3">
      <c r="A355" t="s">
        <v>20</v>
      </c>
      <c r="B355">
        <v>366</v>
      </c>
      <c r="D355" t="s">
        <v>14</v>
      </c>
      <c r="E355">
        <v>252</v>
      </c>
    </row>
    <row r="356" spans="1:5" x14ac:dyDescent="0.3">
      <c r="A356" t="s">
        <v>20</v>
      </c>
      <c r="B356">
        <v>205</v>
      </c>
      <c r="D356" t="s">
        <v>14</v>
      </c>
      <c r="E356">
        <v>67</v>
      </c>
    </row>
    <row r="357" spans="1:5" x14ac:dyDescent="0.3">
      <c r="A357" t="s">
        <v>20</v>
      </c>
      <c r="B357">
        <v>116</v>
      </c>
      <c r="D357" t="s">
        <v>14</v>
      </c>
      <c r="E357">
        <v>742</v>
      </c>
    </row>
    <row r="358" spans="1:5" x14ac:dyDescent="0.3">
      <c r="A358" t="s">
        <v>20</v>
      </c>
      <c r="B358">
        <v>198</v>
      </c>
      <c r="D358" t="s">
        <v>14</v>
      </c>
      <c r="E358">
        <v>75</v>
      </c>
    </row>
    <row r="359" spans="1:5" x14ac:dyDescent="0.3">
      <c r="A359" t="s">
        <v>20</v>
      </c>
      <c r="B359">
        <v>209</v>
      </c>
      <c r="D359" t="s">
        <v>14</v>
      </c>
      <c r="E359">
        <v>4405</v>
      </c>
    </row>
    <row r="360" spans="1:5" x14ac:dyDescent="0.3">
      <c r="A360" t="s">
        <v>20</v>
      </c>
      <c r="B360">
        <v>163</v>
      </c>
      <c r="D360" t="s">
        <v>14</v>
      </c>
      <c r="E360">
        <v>92</v>
      </c>
    </row>
    <row r="361" spans="1:5" x14ac:dyDescent="0.3">
      <c r="A361" t="s">
        <v>20</v>
      </c>
      <c r="B361">
        <v>136</v>
      </c>
      <c r="D361" t="s">
        <v>14</v>
      </c>
      <c r="E361">
        <v>64</v>
      </c>
    </row>
    <row r="362" spans="1:5" x14ac:dyDescent="0.3">
      <c r="A362" t="s">
        <v>20</v>
      </c>
      <c r="B362">
        <v>181</v>
      </c>
      <c r="D362" t="s">
        <v>14</v>
      </c>
      <c r="E362">
        <v>64</v>
      </c>
    </row>
    <row r="363" spans="1:5" x14ac:dyDescent="0.3">
      <c r="A363" t="s">
        <v>20</v>
      </c>
      <c r="B363">
        <v>129</v>
      </c>
      <c r="D363" t="s">
        <v>14</v>
      </c>
      <c r="E363">
        <v>842</v>
      </c>
    </row>
    <row r="364" spans="1:5" x14ac:dyDescent="0.3">
      <c r="A364" t="s">
        <v>20</v>
      </c>
      <c r="B364">
        <v>135</v>
      </c>
      <c r="D364" t="s">
        <v>14</v>
      </c>
      <c r="E364">
        <v>112</v>
      </c>
    </row>
    <row r="365" spans="1:5" x14ac:dyDescent="0.3">
      <c r="A365" t="s">
        <v>20</v>
      </c>
      <c r="B365">
        <v>183</v>
      </c>
      <c r="D365" t="s">
        <v>14</v>
      </c>
      <c r="E365">
        <v>374</v>
      </c>
    </row>
    <row r="366" spans="1:5" x14ac:dyDescent="0.3">
      <c r="A366" t="s">
        <v>20</v>
      </c>
      <c r="B366">
        <v>239</v>
      </c>
    </row>
    <row r="367" spans="1:5" x14ac:dyDescent="0.3">
      <c r="A367" t="s">
        <v>20</v>
      </c>
      <c r="B367">
        <v>155</v>
      </c>
    </row>
    <row r="368" spans="1:5" x14ac:dyDescent="0.3">
      <c r="A368" t="s">
        <v>20</v>
      </c>
      <c r="B368">
        <v>154</v>
      </c>
    </row>
    <row r="369" spans="1:2" x14ac:dyDescent="0.3">
      <c r="A369" t="s">
        <v>20</v>
      </c>
      <c r="B369">
        <v>85</v>
      </c>
    </row>
    <row r="370" spans="1:2" x14ac:dyDescent="0.3">
      <c r="A370" t="s">
        <v>20</v>
      </c>
      <c r="B370">
        <v>129</v>
      </c>
    </row>
    <row r="371" spans="1:2" x14ac:dyDescent="0.3">
      <c r="A371" t="s">
        <v>20</v>
      </c>
      <c r="B371">
        <v>196</v>
      </c>
    </row>
    <row r="372" spans="1:2" x14ac:dyDescent="0.3">
      <c r="A372" t="s">
        <v>20</v>
      </c>
      <c r="B372">
        <v>96</v>
      </c>
    </row>
    <row r="373" spans="1:2" x14ac:dyDescent="0.3">
      <c r="A373" t="s">
        <v>20</v>
      </c>
      <c r="B373">
        <v>165</v>
      </c>
    </row>
    <row r="374" spans="1:2" x14ac:dyDescent="0.3">
      <c r="A374" t="s">
        <v>20</v>
      </c>
      <c r="B374">
        <v>107</v>
      </c>
    </row>
    <row r="375" spans="1:2" x14ac:dyDescent="0.3">
      <c r="A375" t="s">
        <v>20</v>
      </c>
      <c r="B375">
        <v>329</v>
      </c>
    </row>
    <row r="376" spans="1:2" x14ac:dyDescent="0.3">
      <c r="A376" t="s">
        <v>20</v>
      </c>
      <c r="B376">
        <v>194</v>
      </c>
    </row>
    <row r="377" spans="1:2" x14ac:dyDescent="0.3">
      <c r="A377" t="s">
        <v>20</v>
      </c>
      <c r="B377">
        <v>554</v>
      </c>
    </row>
    <row r="378" spans="1:2" x14ac:dyDescent="0.3">
      <c r="A378" t="s">
        <v>20</v>
      </c>
      <c r="B378">
        <v>533</v>
      </c>
    </row>
    <row r="379" spans="1:2" x14ac:dyDescent="0.3">
      <c r="A379" t="s">
        <v>20</v>
      </c>
      <c r="B379">
        <v>253</v>
      </c>
    </row>
    <row r="380" spans="1:2" x14ac:dyDescent="0.3">
      <c r="A380" t="s">
        <v>20</v>
      </c>
      <c r="B380">
        <v>170</v>
      </c>
    </row>
    <row r="381" spans="1:2" x14ac:dyDescent="0.3">
      <c r="A381" t="s">
        <v>20</v>
      </c>
      <c r="B381">
        <v>331</v>
      </c>
    </row>
    <row r="382" spans="1:2" x14ac:dyDescent="0.3">
      <c r="A382" t="s">
        <v>20</v>
      </c>
      <c r="B382">
        <v>244</v>
      </c>
    </row>
    <row r="383" spans="1:2" x14ac:dyDescent="0.3">
      <c r="A383" t="s">
        <v>20</v>
      </c>
      <c r="B383">
        <v>140</v>
      </c>
    </row>
    <row r="384" spans="1:2" x14ac:dyDescent="0.3">
      <c r="A384" t="s">
        <v>20</v>
      </c>
      <c r="B384">
        <v>186</v>
      </c>
    </row>
    <row r="385" spans="1:2" x14ac:dyDescent="0.3">
      <c r="A385" t="s">
        <v>20</v>
      </c>
      <c r="B385">
        <v>131</v>
      </c>
    </row>
    <row r="386" spans="1:2" x14ac:dyDescent="0.3">
      <c r="A386" t="s">
        <v>20</v>
      </c>
      <c r="B386">
        <v>241</v>
      </c>
    </row>
    <row r="387" spans="1:2" x14ac:dyDescent="0.3">
      <c r="A387" t="s">
        <v>20</v>
      </c>
      <c r="B387">
        <v>117</v>
      </c>
    </row>
    <row r="388" spans="1:2" x14ac:dyDescent="0.3">
      <c r="A388" t="s">
        <v>20</v>
      </c>
      <c r="B388">
        <v>409</v>
      </c>
    </row>
    <row r="389" spans="1:2" x14ac:dyDescent="0.3">
      <c r="A389" t="s">
        <v>20</v>
      </c>
      <c r="B389">
        <v>1559</v>
      </c>
    </row>
    <row r="390" spans="1:2" x14ac:dyDescent="0.3">
      <c r="A390" t="s">
        <v>20</v>
      </c>
      <c r="B390">
        <v>375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980</v>
      </c>
    </row>
    <row r="393" spans="1:2" x14ac:dyDescent="0.3">
      <c r="A393" t="s">
        <v>20</v>
      </c>
      <c r="B393">
        <v>1101</v>
      </c>
    </row>
    <row r="394" spans="1:2" x14ac:dyDescent="0.3">
      <c r="A394" t="s">
        <v>20</v>
      </c>
      <c r="B394">
        <v>411</v>
      </c>
    </row>
    <row r="395" spans="1:2" x14ac:dyDescent="0.3">
      <c r="A395" t="s">
        <v>20</v>
      </c>
      <c r="B395">
        <v>1467</v>
      </c>
    </row>
    <row r="396" spans="1:2" x14ac:dyDescent="0.3">
      <c r="A396" t="s">
        <v>20</v>
      </c>
      <c r="B396">
        <v>1797</v>
      </c>
    </row>
    <row r="397" spans="1:2" x14ac:dyDescent="0.3">
      <c r="A397" t="s">
        <v>20</v>
      </c>
      <c r="B397">
        <v>2528</v>
      </c>
    </row>
    <row r="398" spans="1:2" x14ac:dyDescent="0.3">
      <c r="A398" t="s">
        <v>20</v>
      </c>
      <c r="B398">
        <v>909</v>
      </c>
    </row>
    <row r="399" spans="1:2" x14ac:dyDescent="0.3">
      <c r="A399" t="s">
        <v>20</v>
      </c>
      <c r="B399">
        <v>1884</v>
      </c>
    </row>
    <row r="400" spans="1:2" x14ac:dyDescent="0.3">
      <c r="A400" t="s">
        <v>20</v>
      </c>
      <c r="B400">
        <v>1460</v>
      </c>
    </row>
    <row r="401" spans="1:2" x14ac:dyDescent="0.3">
      <c r="A401" t="s">
        <v>20</v>
      </c>
      <c r="B401">
        <v>498</v>
      </c>
    </row>
    <row r="402" spans="1:2" x14ac:dyDescent="0.3">
      <c r="A402" t="s">
        <v>20</v>
      </c>
      <c r="B402">
        <v>3177</v>
      </c>
    </row>
    <row r="403" spans="1:2" x14ac:dyDescent="0.3">
      <c r="A403" t="s">
        <v>20</v>
      </c>
      <c r="B403">
        <v>589</v>
      </c>
    </row>
    <row r="404" spans="1:2" x14ac:dyDescent="0.3">
      <c r="A404" t="s">
        <v>20</v>
      </c>
      <c r="B404">
        <v>470</v>
      </c>
    </row>
    <row r="405" spans="1:2" x14ac:dyDescent="0.3">
      <c r="A405" t="s">
        <v>20</v>
      </c>
      <c r="B405">
        <v>2106</v>
      </c>
    </row>
    <row r="406" spans="1:2" x14ac:dyDescent="0.3">
      <c r="A406" t="s">
        <v>20</v>
      </c>
      <c r="B406">
        <v>1267</v>
      </c>
    </row>
    <row r="407" spans="1:2" x14ac:dyDescent="0.3">
      <c r="A407" t="s">
        <v>20</v>
      </c>
      <c r="B407">
        <v>452</v>
      </c>
    </row>
    <row r="408" spans="1:2" x14ac:dyDescent="0.3">
      <c r="A408" t="s">
        <v>20</v>
      </c>
      <c r="B408">
        <v>768</v>
      </c>
    </row>
    <row r="409" spans="1:2" x14ac:dyDescent="0.3">
      <c r="A409" t="s">
        <v>20</v>
      </c>
      <c r="B409">
        <v>460</v>
      </c>
    </row>
    <row r="410" spans="1:2" x14ac:dyDescent="0.3">
      <c r="A410" t="s">
        <v>20</v>
      </c>
      <c r="B410">
        <v>2144</v>
      </c>
    </row>
    <row r="411" spans="1:2" x14ac:dyDescent="0.3">
      <c r="A411" t="s">
        <v>20</v>
      </c>
      <c r="B411">
        <v>723</v>
      </c>
    </row>
    <row r="412" spans="1:2" x14ac:dyDescent="0.3">
      <c r="A412" t="s">
        <v>20</v>
      </c>
      <c r="B412">
        <v>3318</v>
      </c>
    </row>
    <row r="413" spans="1:2" x14ac:dyDescent="0.3">
      <c r="A413" t="s">
        <v>20</v>
      </c>
      <c r="B413">
        <v>2293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1784</v>
      </c>
    </row>
    <row r="416" spans="1:2" x14ac:dyDescent="0.3">
      <c r="A416" t="s">
        <v>20</v>
      </c>
      <c r="B416">
        <v>762</v>
      </c>
    </row>
    <row r="417" spans="1:2" x14ac:dyDescent="0.3">
      <c r="A417" t="s">
        <v>20</v>
      </c>
      <c r="B417">
        <v>1572</v>
      </c>
    </row>
    <row r="418" spans="1:2" x14ac:dyDescent="0.3">
      <c r="A418" t="s">
        <v>20</v>
      </c>
      <c r="B418">
        <v>1518</v>
      </c>
    </row>
    <row r="419" spans="1:2" x14ac:dyDescent="0.3">
      <c r="A419" t="s">
        <v>20</v>
      </c>
      <c r="B419">
        <v>2725</v>
      </c>
    </row>
    <row r="420" spans="1:2" x14ac:dyDescent="0.3">
      <c r="A420" t="s">
        <v>20</v>
      </c>
      <c r="B420">
        <v>374</v>
      </c>
    </row>
    <row r="421" spans="1:2" x14ac:dyDescent="0.3">
      <c r="A421" t="s">
        <v>20</v>
      </c>
      <c r="B421">
        <v>659</v>
      </c>
    </row>
    <row r="422" spans="1:2" x14ac:dyDescent="0.3">
      <c r="A422" t="s">
        <v>20</v>
      </c>
      <c r="B422">
        <v>2431</v>
      </c>
    </row>
    <row r="423" spans="1:2" x14ac:dyDescent="0.3">
      <c r="A423" t="s">
        <v>20</v>
      </c>
      <c r="B423">
        <v>1703</v>
      </c>
    </row>
    <row r="424" spans="1:2" x14ac:dyDescent="0.3">
      <c r="A424" t="s">
        <v>20</v>
      </c>
      <c r="B424">
        <v>1385</v>
      </c>
    </row>
    <row r="425" spans="1:2" x14ac:dyDescent="0.3">
      <c r="A425" t="s">
        <v>20</v>
      </c>
      <c r="B425">
        <v>2120</v>
      </c>
    </row>
    <row r="426" spans="1:2" x14ac:dyDescent="0.3">
      <c r="A426" t="s">
        <v>20</v>
      </c>
      <c r="B426">
        <v>3016</v>
      </c>
    </row>
    <row r="427" spans="1:2" x14ac:dyDescent="0.3">
      <c r="A427" t="s">
        <v>20</v>
      </c>
      <c r="B427">
        <v>1991</v>
      </c>
    </row>
    <row r="428" spans="1:2" x14ac:dyDescent="0.3">
      <c r="A428" t="s">
        <v>20</v>
      </c>
      <c r="B428">
        <v>3934</v>
      </c>
    </row>
    <row r="429" spans="1:2" x14ac:dyDescent="0.3">
      <c r="A429" t="s">
        <v>20</v>
      </c>
      <c r="B429">
        <v>1785</v>
      </c>
    </row>
    <row r="430" spans="1:2" x14ac:dyDescent="0.3">
      <c r="A430" t="s">
        <v>20</v>
      </c>
      <c r="B430">
        <v>2739</v>
      </c>
    </row>
    <row r="431" spans="1:2" x14ac:dyDescent="0.3">
      <c r="A431" t="s">
        <v>20</v>
      </c>
      <c r="B431">
        <v>1137</v>
      </c>
    </row>
    <row r="432" spans="1:2" x14ac:dyDescent="0.3">
      <c r="A432" t="s">
        <v>20</v>
      </c>
      <c r="B432">
        <v>645</v>
      </c>
    </row>
    <row r="433" spans="1:2" x14ac:dyDescent="0.3">
      <c r="A433" t="s">
        <v>20</v>
      </c>
      <c r="B433">
        <v>2289</v>
      </c>
    </row>
    <row r="434" spans="1:2" x14ac:dyDescent="0.3">
      <c r="A434" t="s">
        <v>20</v>
      </c>
      <c r="B434">
        <v>4358</v>
      </c>
    </row>
    <row r="435" spans="1:2" x14ac:dyDescent="0.3">
      <c r="A435" t="s">
        <v>20</v>
      </c>
      <c r="B435">
        <v>3376</v>
      </c>
    </row>
    <row r="436" spans="1:2" x14ac:dyDescent="0.3">
      <c r="A436" t="s">
        <v>20</v>
      </c>
      <c r="B436">
        <v>1539</v>
      </c>
    </row>
    <row r="437" spans="1:2" x14ac:dyDescent="0.3">
      <c r="A437" t="s">
        <v>20</v>
      </c>
      <c r="B437">
        <v>2893</v>
      </c>
    </row>
    <row r="438" spans="1:2" x14ac:dyDescent="0.3">
      <c r="A438" t="s">
        <v>20</v>
      </c>
      <c r="B438">
        <v>1887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1681</v>
      </c>
    </row>
    <row r="441" spans="1:2" x14ac:dyDescent="0.3">
      <c r="A441" t="s">
        <v>20</v>
      </c>
      <c r="B441">
        <v>6406</v>
      </c>
    </row>
    <row r="442" spans="1:2" x14ac:dyDescent="0.3">
      <c r="A442" t="s">
        <v>20</v>
      </c>
      <c r="B442">
        <v>1297</v>
      </c>
    </row>
    <row r="443" spans="1:2" x14ac:dyDescent="0.3">
      <c r="A443" t="s">
        <v>20</v>
      </c>
      <c r="B443">
        <v>3116</v>
      </c>
    </row>
    <row r="444" spans="1:2" x14ac:dyDescent="0.3">
      <c r="A444" t="s">
        <v>20</v>
      </c>
      <c r="B444">
        <v>3537</v>
      </c>
    </row>
    <row r="445" spans="1:2" x14ac:dyDescent="0.3">
      <c r="A445" t="s">
        <v>20</v>
      </c>
      <c r="B445">
        <v>903</v>
      </c>
    </row>
    <row r="446" spans="1:2" x14ac:dyDescent="0.3">
      <c r="A446" t="s">
        <v>20</v>
      </c>
      <c r="B446">
        <v>5512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1604</v>
      </c>
    </row>
    <row r="449" spans="1:2" x14ac:dyDescent="0.3">
      <c r="A449" t="s">
        <v>20</v>
      </c>
      <c r="B449">
        <v>3594</v>
      </c>
    </row>
    <row r="450" spans="1:2" x14ac:dyDescent="0.3">
      <c r="A450" t="s">
        <v>20</v>
      </c>
      <c r="B450">
        <v>3036</v>
      </c>
    </row>
    <row r="451" spans="1:2" x14ac:dyDescent="0.3">
      <c r="A451" t="s">
        <v>20</v>
      </c>
      <c r="B451">
        <v>1621</v>
      </c>
    </row>
    <row r="452" spans="1:2" x14ac:dyDescent="0.3">
      <c r="A452" t="s">
        <v>20</v>
      </c>
      <c r="B452">
        <v>2237</v>
      </c>
    </row>
    <row r="453" spans="1:2" x14ac:dyDescent="0.3">
      <c r="A453" t="s">
        <v>20</v>
      </c>
      <c r="B453">
        <v>5419</v>
      </c>
    </row>
    <row r="454" spans="1:2" x14ac:dyDescent="0.3">
      <c r="A454" t="s">
        <v>20</v>
      </c>
      <c r="B454">
        <v>1894</v>
      </c>
    </row>
    <row r="455" spans="1:2" x14ac:dyDescent="0.3">
      <c r="A455" t="s">
        <v>20</v>
      </c>
      <c r="B455">
        <v>2489</v>
      </c>
    </row>
    <row r="456" spans="1:2" x14ac:dyDescent="0.3">
      <c r="A456" t="s">
        <v>20</v>
      </c>
      <c r="B456">
        <v>2261</v>
      </c>
    </row>
    <row r="457" spans="1:2" x14ac:dyDescent="0.3">
      <c r="A457" t="s">
        <v>20</v>
      </c>
      <c r="B457">
        <v>820</v>
      </c>
    </row>
    <row r="458" spans="1:2" x14ac:dyDescent="0.3">
      <c r="A458" t="s">
        <v>20</v>
      </c>
      <c r="B458">
        <v>2353</v>
      </c>
    </row>
    <row r="459" spans="1:2" x14ac:dyDescent="0.3">
      <c r="A459" t="s">
        <v>20</v>
      </c>
      <c r="B459">
        <v>2100</v>
      </c>
    </row>
    <row r="460" spans="1:2" x14ac:dyDescent="0.3">
      <c r="A460" t="s">
        <v>20</v>
      </c>
      <c r="B460">
        <v>1989</v>
      </c>
    </row>
    <row r="461" spans="1:2" x14ac:dyDescent="0.3">
      <c r="A461" t="s">
        <v>20</v>
      </c>
      <c r="B461">
        <v>3388</v>
      </c>
    </row>
    <row r="462" spans="1:2" x14ac:dyDescent="0.3">
      <c r="A462" t="s">
        <v>20</v>
      </c>
      <c r="B462">
        <v>2107</v>
      </c>
    </row>
    <row r="463" spans="1:2" x14ac:dyDescent="0.3">
      <c r="A463" t="s">
        <v>20</v>
      </c>
      <c r="B463">
        <v>2443</v>
      </c>
    </row>
    <row r="464" spans="1:2" x14ac:dyDescent="0.3">
      <c r="A464" t="s">
        <v>20</v>
      </c>
      <c r="B464">
        <v>890</v>
      </c>
    </row>
    <row r="465" spans="1:2" x14ac:dyDescent="0.3">
      <c r="A465" t="s">
        <v>20</v>
      </c>
      <c r="B465">
        <v>3742</v>
      </c>
    </row>
    <row r="466" spans="1:2" x14ac:dyDescent="0.3">
      <c r="A466" t="s">
        <v>20</v>
      </c>
      <c r="B466">
        <v>3063</v>
      </c>
    </row>
    <row r="467" spans="1:2" x14ac:dyDescent="0.3">
      <c r="A467" t="s">
        <v>20</v>
      </c>
      <c r="B467">
        <v>2875</v>
      </c>
    </row>
    <row r="468" spans="1:2" x14ac:dyDescent="0.3">
      <c r="A468" t="s">
        <v>20</v>
      </c>
      <c r="B468">
        <v>2805</v>
      </c>
    </row>
    <row r="469" spans="1:2" x14ac:dyDescent="0.3">
      <c r="A469" t="s">
        <v>20</v>
      </c>
      <c r="B469">
        <v>1442</v>
      </c>
    </row>
    <row r="470" spans="1:2" x14ac:dyDescent="0.3">
      <c r="A470" t="s">
        <v>20</v>
      </c>
      <c r="B470">
        <v>1015</v>
      </c>
    </row>
    <row r="471" spans="1:2" x14ac:dyDescent="0.3">
      <c r="A471" t="s">
        <v>20</v>
      </c>
      <c r="B471">
        <v>943</v>
      </c>
    </row>
    <row r="472" spans="1:2" x14ac:dyDescent="0.3">
      <c r="A472" t="s">
        <v>20</v>
      </c>
      <c r="B472">
        <v>676</v>
      </c>
    </row>
    <row r="473" spans="1:2" x14ac:dyDescent="0.3">
      <c r="A473" t="s">
        <v>20</v>
      </c>
      <c r="B473">
        <v>6465</v>
      </c>
    </row>
    <row r="474" spans="1:2" x14ac:dyDescent="0.3">
      <c r="A474" t="s">
        <v>20</v>
      </c>
      <c r="B474">
        <v>2768</v>
      </c>
    </row>
    <row r="475" spans="1:2" x14ac:dyDescent="0.3">
      <c r="A475" t="s">
        <v>20</v>
      </c>
      <c r="B475">
        <v>1170</v>
      </c>
    </row>
    <row r="476" spans="1:2" x14ac:dyDescent="0.3">
      <c r="A476" t="s">
        <v>20</v>
      </c>
      <c r="B476">
        <v>3059</v>
      </c>
    </row>
    <row r="477" spans="1:2" x14ac:dyDescent="0.3">
      <c r="A477" t="s">
        <v>20</v>
      </c>
      <c r="B477">
        <v>2038</v>
      </c>
    </row>
    <row r="478" spans="1:2" x14ac:dyDescent="0.3">
      <c r="A478" t="s">
        <v>20</v>
      </c>
      <c r="B478">
        <v>1071</v>
      </c>
    </row>
    <row r="479" spans="1:2" x14ac:dyDescent="0.3">
      <c r="A479" t="s">
        <v>20</v>
      </c>
      <c r="B479">
        <v>2985</v>
      </c>
    </row>
    <row r="480" spans="1:2" x14ac:dyDescent="0.3">
      <c r="A480" t="s">
        <v>20</v>
      </c>
      <c r="B480">
        <v>1113</v>
      </c>
    </row>
    <row r="481" spans="1:2" x14ac:dyDescent="0.3">
      <c r="A481" t="s">
        <v>20</v>
      </c>
      <c r="B481">
        <v>5880</v>
      </c>
    </row>
    <row r="482" spans="1:2" x14ac:dyDescent="0.3">
      <c r="A482" t="s">
        <v>20</v>
      </c>
      <c r="B482">
        <v>2756</v>
      </c>
    </row>
    <row r="483" spans="1:2" x14ac:dyDescent="0.3">
      <c r="A483" t="s">
        <v>20</v>
      </c>
      <c r="B483">
        <v>2331</v>
      </c>
    </row>
    <row r="484" spans="1:2" x14ac:dyDescent="0.3">
      <c r="A484" t="s">
        <v>20</v>
      </c>
      <c r="B484">
        <v>1690</v>
      </c>
    </row>
    <row r="485" spans="1:2" x14ac:dyDescent="0.3">
      <c r="A485" t="s">
        <v>20</v>
      </c>
      <c r="B485">
        <v>1354</v>
      </c>
    </row>
    <row r="486" spans="1:2" x14ac:dyDescent="0.3">
      <c r="A486" t="s">
        <v>20</v>
      </c>
      <c r="B486">
        <v>1629</v>
      </c>
    </row>
    <row r="487" spans="1:2" x14ac:dyDescent="0.3">
      <c r="A487" t="s">
        <v>20</v>
      </c>
      <c r="B487">
        <v>3205</v>
      </c>
    </row>
    <row r="488" spans="1:2" x14ac:dyDescent="0.3">
      <c r="A488" t="s">
        <v>20</v>
      </c>
      <c r="B488">
        <v>1140</v>
      </c>
    </row>
    <row r="489" spans="1:2" x14ac:dyDescent="0.3">
      <c r="A489" t="s">
        <v>20</v>
      </c>
      <c r="B489">
        <v>2436</v>
      </c>
    </row>
    <row r="490" spans="1:2" x14ac:dyDescent="0.3">
      <c r="A490" t="s">
        <v>20</v>
      </c>
      <c r="B490">
        <v>2320</v>
      </c>
    </row>
    <row r="491" spans="1:2" x14ac:dyDescent="0.3">
      <c r="A491" t="s">
        <v>20</v>
      </c>
      <c r="B491">
        <v>5180</v>
      </c>
    </row>
    <row r="492" spans="1:2" x14ac:dyDescent="0.3">
      <c r="A492" t="s">
        <v>20</v>
      </c>
      <c r="B492">
        <v>4065</v>
      </c>
    </row>
    <row r="493" spans="1:2" x14ac:dyDescent="0.3">
      <c r="A493" t="s">
        <v>20</v>
      </c>
      <c r="B493">
        <v>1902</v>
      </c>
    </row>
    <row r="494" spans="1:2" x14ac:dyDescent="0.3">
      <c r="A494" t="s">
        <v>20</v>
      </c>
      <c r="B494">
        <v>2188</v>
      </c>
    </row>
    <row r="495" spans="1:2" x14ac:dyDescent="0.3">
      <c r="A495" t="s">
        <v>20</v>
      </c>
      <c r="B495">
        <v>2013</v>
      </c>
    </row>
    <row r="496" spans="1:2" x14ac:dyDescent="0.3">
      <c r="A496" t="s">
        <v>20</v>
      </c>
      <c r="B496">
        <v>1782</v>
      </c>
    </row>
    <row r="497" spans="1:2" x14ac:dyDescent="0.3">
      <c r="A497" t="s">
        <v>20</v>
      </c>
      <c r="B497">
        <v>1697</v>
      </c>
    </row>
    <row r="498" spans="1:2" x14ac:dyDescent="0.3">
      <c r="A498" t="s">
        <v>20</v>
      </c>
      <c r="B498">
        <v>3272</v>
      </c>
    </row>
    <row r="499" spans="1:2" x14ac:dyDescent="0.3">
      <c r="A499" t="s">
        <v>20</v>
      </c>
      <c r="B499">
        <v>1152</v>
      </c>
    </row>
    <row r="500" spans="1:2" x14ac:dyDescent="0.3">
      <c r="A500" t="s">
        <v>20</v>
      </c>
      <c r="B500">
        <v>1052</v>
      </c>
    </row>
    <row r="501" spans="1:2" x14ac:dyDescent="0.3">
      <c r="A501" t="s">
        <v>20</v>
      </c>
      <c r="B501">
        <v>2414</v>
      </c>
    </row>
    <row r="502" spans="1:2" x14ac:dyDescent="0.3">
      <c r="A502" t="s">
        <v>20</v>
      </c>
      <c r="B502">
        <v>1249</v>
      </c>
    </row>
    <row r="503" spans="1:2" x14ac:dyDescent="0.3">
      <c r="A503" t="s">
        <v>20</v>
      </c>
      <c r="B503">
        <v>1280</v>
      </c>
    </row>
    <row r="504" spans="1:2" x14ac:dyDescent="0.3">
      <c r="A504" t="s">
        <v>20</v>
      </c>
      <c r="B504">
        <v>2551</v>
      </c>
    </row>
    <row r="505" spans="1:2" x14ac:dyDescent="0.3">
      <c r="A505" t="s">
        <v>20</v>
      </c>
      <c r="B505">
        <v>1613</v>
      </c>
    </row>
    <row r="506" spans="1:2" x14ac:dyDescent="0.3">
      <c r="A506" t="s">
        <v>20</v>
      </c>
      <c r="B506">
        <v>4289</v>
      </c>
    </row>
    <row r="507" spans="1:2" x14ac:dyDescent="0.3">
      <c r="A507" t="s">
        <v>20</v>
      </c>
      <c r="B507">
        <v>1573</v>
      </c>
    </row>
    <row r="508" spans="1:2" x14ac:dyDescent="0.3">
      <c r="A508" t="s">
        <v>20</v>
      </c>
      <c r="B508">
        <v>2857</v>
      </c>
    </row>
    <row r="509" spans="1:2" x14ac:dyDescent="0.3">
      <c r="A509" t="s">
        <v>20</v>
      </c>
      <c r="B509">
        <v>3308</v>
      </c>
    </row>
    <row r="510" spans="1:2" x14ac:dyDescent="0.3">
      <c r="A510" t="s">
        <v>20</v>
      </c>
      <c r="B510">
        <v>6212</v>
      </c>
    </row>
    <row r="511" spans="1:2" x14ac:dyDescent="0.3">
      <c r="A511" t="s">
        <v>20</v>
      </c>
      <c r="B511">
        <v>2506</v>
      </c>
    </row>
    <row r="512" spans="1:2" x14ac:dyDescent="0.3">
      <c r="A512" t="s">
        <v>20</v>
      </c>
      <c r="B512">
        <v>2673</v>
      </c>
    </row>
    <row r="513" spans="1:2" x14ac:dyDescent="0.3">
      <c r="A513" t="s">
        <v>20</v>
      </c>
      <c r="B513">
        <v>1600</v>
      </c>
    </row>
    <row r="514" spans="1:2" x14ac:dyDescent="0.3">
      <c r="A514" t="s">
        <v>20</v>
      </c>
      <c r="B514">
        <v>2693</v>
      </c>
    </row>
    <row r="515" spans="1:2" x14ac:dyDescent="0.3">
      <c r="A515" t="s">
        <v>20</v>
      </c>
      <c r="B515">
        <v>1095</v>
      </c>
    </row>
    <row r="516" spans="1:2" x14ac:dyDescent="0.3">
      <c r="A516" t="s">
        <v>20</v>
      </c>
      <c r="B516">
        <v>3596</v>
      </c>
    </row>
    <row r="517" spans="1:2" x14ac:dyDescent="0.3">
      <c r="A517" t="s">
        <v>20</v>
      </c>
      <c r="B517">
        <v>1561</v>
      </c>
    </row>
    <row r="518" spans="1:2" x14ac:dyDescent="0.3">
      <c r="A518" t="s">
        <v>20</v>
      </c>
      <c r="B518">
        <v>4233</v>
      </c>
    </row>
    <row r="519" spans="1:2" x14ac:dyDescent="0.3">
      <c r="A519" t="s">
        <v>20</v>
      </c>
      <c r="B519">
        <v>2043</v>
      </c>
    </row>
    <row r="520" spans="1:2" x14ac:dyDescent="0.3">
      <c r="A520" t="s">
        <v>20</v>
      </c>
      <c r="B520">
        <v>1073</v>
      </c>
    </row>
    <row r="521" spans="1:2" x14ac:dyDescent="0.3">
      <c r="A521" t="s">
        <v>20</v>
      </c>
      <c r="B521">
        <v>2441</v>
      </c>
    </row>
    <row r="522" spans="1:2" x14ac:dyDescent="0.3">
      <c r="A522" t="s">
        <v>20</v>
      </c>
      <c r="B522">
        <v>2080</v>
      </c>
    </row>
    <row r="523" spans="1:2" x14ac:dyDescent="0.3">
      <c r="A523" t="s">
        <v>20</v>
      </c>
      <c r="B523">
        <v>3131</v>
      </c>
    </row>
    <row r="524" spans="1:2" x14ac:dyDescent="0.3">
      <c r="A524" t="s">
        <v>20</v>
      </c>
      <c r="B524">
        <v>1022</v>
      </c>
    </row>
    <row r="525" spans="1:2" x14ac:dyDescent="0.3">
      <c r="A525" t="s">
        <v>20</v>
      </c>
      <c r="B525">
        <v>1425</v>
      </c>
    </row>
    <row r="526" spans="1:2" x14ac:dyDescent="0.3">
      <c r="A526" t="s">
        <v>20</v>
      </c>
      <c r="B526">
        <v>1345</v>
      </c>
    </row>
    <row r="527" spans="1:2" x14ac:dyDescent="0.3">
      <c r="A527" t="s">
        <v>20</v>
      </c>
      <c r="B527">
        <v>2409</v>
      </c>
    </row>
    <row r="528" spans="1:2" x14ac:dyDescent="0.3">
      <c r="A528" t="s">
        <v>20</v>
      </c>
      <c r="B528">
        <v>2346</v>
      </c>
    </row>
    <row r="529" spans="1:2" x14ac:dyDescent="0.3">
      <c r="A529" t="s">
        <v>20</v>
      </c>
      <c r="B529">
        <v>5966</v>
      </c>
    </row>
    <row r="530" spans="1:2" x14ac:dyDescent="0.3">
      <c r="A530" t="s">
        <v>20</v>
      </c>
      <c r="B530">
        <v>5203</v>
      </c>
    </row>
    <row r="531" spans="1:2" x14ac:dyDescent="0.3">
      <c r="A531" t="s">
        <v>20</v>
      </c>
      <c r="B531">
        <v>4799</v>
      </c>
    </row>
    <row r="532" spans="1:2" x14ac:dyDescent="0.3">
      <c r="A532" t="s">
        <v>20</v>
      </c>
      <c r="B532">
        <v>2218</v>
      </c>
    </row>
    <row r="533" spans="1:2" x14ac:dyDescent="0.3">
      <c r="A533" t="s">
        <v>20</v>
      </c>
      <c r="B533">
        <v>3533</v>
      </c>
    </row>
    <row r="534" spans="1:2" x14ac:dyDescent="0.3">
      <c r="A534" t="s">
        <v>20</v>
      </c>
      <c r="B534">
        <v>3727</v>
      </c>
    </row>
    <row r="535" spans="1:2" x14ac:dyDescent="0.3">
      <c r="A535" t="s">
        <v>20</v>
      </c>
      <c r="B535">
        <v>5168</v>
      </c>
    </row>
    <row r="536" spans="1:2" x14ac:dyDescent="0.3">
      <c r="A536" t="s">
        <v>20</v>
      </c>
      <c r="B536">
        <v>1917</v>
      </c>
    </row>
    <row r="537" spans="1:2" x14ac:dyDescent="0.3">
      <c r="A537" t="s">
        <v>20</v>
      </c>
      <c r="B537">
        <v>4006</v>
      </c>
    </row>
    <row r="538" spans="1:2" x14ac:dyDescent="0.3">
      <c r="A538" t="s">
        <v>20</v>
      </c>
      <c r="B538">
        <v>1815</v>
      </c>
    </row>
    <row r="539" spans="1:2" x14ac:dyDescent="0.3">
      <c r="A539" t="s">
        <v>20</v>
      </c>
      <c r="B539">
        <v>1965</v>
      </c>
    </row>
    <row r="540" spans="1:2" x14ac:dyDescent="0.3">
      <c r="A540" t="s">
        <v>20</v>
      </c>
      <c r="B540">
        <v>1866</v>
      </c>
    </row>
    <row r="541" spans="1:2" x14ac:dyDescent="0.3">
      <c r="A541" t="s">
        <v>20</v>
      </c>
      <c r="B541">
        <v>2475</v>
      </c>
    </row>
    <row r="542" spans="1:2" x14ac:dyDescent="0.3">
      <c r="A542" t="s">
        <v>20</v>
      </c>
      <c r="B542">
        <v>7295</v>
      </c>
    </row>
    <row r="543" spans="1:2" x14ac:dyDescent="0.3">
      <c r="A543" t="s">
        <v>20</v>
      </c>
      <c r="B543">
        <v>2326</v>
      </c>
    </row>
    <row r="544" spans="1:2" x14ac:dyDescent="0.3">
      <c r="A544" t="s">
        <v>20</v>
      </c>
      <c r="B544">
        <v>2220</v>
      </c>
    </row>
    <row r="545" spans="1:2" x14ac:dyDescent="0.3">
      <c r="A545" t="s">
        <v>20</v>
      </c>
      <c r="B545">
        <v>1396</v>
      </c>
    </row>
    <row r="546" spans="1:2" x14ac:dyDescent="0.3">
      <c r="A546" t="s">
        <v>20</v>
      </c>
      <c r="B546">
        <v>2105</v>
      </c>
    </row>
    <row r="547" spans="1:2" x14ac:dyDescent="0.3">
      <c r="A547" t="s">
        <v>20</v>
      </c>
      <c r="B547">
        <v>1470</v>
      </c>
    </row>
    <row r="548" spans="1:2" x14ac:dyDescent="0.3">
      <c r="A548" t="s">
        <v>20</v>
      </c>
      <c r="B548">
        <v>2230</v>
      </c>
    </row>
    <row r="549" spans="1:2" x14ac:dyDescent="0.3">
      <c r="A549" t="s">
        <v>20</v>
      </c>
      <c r="B549">
        <v>2468</v>
      </c>
    </row>
    <row r="550" spans="1:2" x14ac:dyDescent="0.3">
      <c r="A550" t="s">
        <v>20</v>
      </c>
      <c r="B550">
        <v>2266</v>
      </c>
    </row>
    <row r="551" spans="1:2" x14ac:dyDescent="0.3">
      <c r="A551" t="s">
        <v>20</v>
      </c>
      <c r="B551">
        <v>4498</v>
      </c>
    </row>
    <row r="552" spans="1:2" x14ac:dyDescent="0.3">
      <c r="A552" t="s">
        <v>20</v>
      </c>
      <c r="B552">
        <v>1605</v>
      </c>
    </row>
    <row r="553" spans="1:2" x14ac:dyDescent="0.3">
      <c r="A553" t="s">
        <v>20</v>
      </c>
      <c r="B553">
        <v>6286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1396</v>
      </c>
    </row>
    <row r="556" spans="1:2" x14ac:dyDescent="0.3">
      <c r="A556" t="s">
        <v>20</v>
      </c>
      <c r="B556">
        <v>1713</v>
      </c>
    </row>
    <row r="557" spans="1:2" x14ac:dyDescent="0.3">
      <c r="A557" t="s">
        <v>20</v>
      </c>
      <c r="B557">
        <v>2443</v>
      </c>
    </row>
    <row r="558" spans="1:2" x14ac:dyDescent="0.3">
      <c r="A558" t="s">
        <v>20</v>
      </c>
      <c r="B558">
        <v>3777</v>
      </c>
    </row>
    <row r="559" spans="1:2" x14ac:dyDescent="0.3">
      <c r="A559" t="s">
        <v>20</v>
      </c>
      <c r="B559">
        <v>1684</v>
      </c>
    </row>
    <row r="560" spans="1:2" x14ac:dyDescent="0.3">
      <c r="A560" t="s">
        <v>20</v>
      </c>
      <c r="B560">
        <v>2662</v>
      </c>
    </row>
    <row r="561" spans="1:2" x14ac:dyDescent="0.3">
      <c r="A561" t="s">
        <v>20</v>
      </c>
      <c r="B561">
        <v>3657</v>
      </c>
    </row>
    <row r="562" spans="1:2" x14ac:dyDescent="0.3">
      <c r="A562" t="s">
        <v>20</v>
      </c>
      <c r="B562">
        <v>2283</v>
      </c>
    </row>
    <row r="563" spans="1:2" x14ac:dyDescent="0.3">
      <c r="A563" t="s">
        <v>20</v>
      </c>
      <c r="B563">
        <v>2526</v>
      </c>
    </row>
    <row r="564" spans="1:2" x14ac:dyDescent="0.3">
      <c r="A564" t="s">
        <v>20</v>
      </c>
      <c r="B564">
        <v>1773</v>
      </c>
    </row>
    <row r="565" spans="1:2" x14ac:dyDescent="0.3">
      <c r="A565" t="s">
        <v>20</v>
      </c>
      <c r="B565">
        <v>1821</v>
      </c>
    </row>
    <row r="566" spans="1:2" x14ac:dyDescent="0.3">
      <c r="A566" t="s">
        <v>20</v>
      </c>
      <c r="B566">
        <v>2053</v>
      </c>
    </row>
  </sheetData>
  <conditionalFormatting sqref="A2:A566">
    <cfRule type="containsText" dxfId="14" priority="6" operator="containsText" text="failed">
      <formula>NOT(ISERROR(SEARCH("failed",A2)))</formula>
    </cfRule>
    <cfRule type="containsText" dxfId="13" priority="7" operator="containsText" text="live">
      <formula>NOT(ISERROR(SEARCH("live",A2)))</formula>
    </cfRule>
    <cfRule type="containsText" dxfId="12" priority="8" operator="containsText" text="successful">
      <formula>NOT(ISERROR(SEARCH("successful",A2)))</formula>
    </cfRule>
    <cfRule type="containsText" dxfId="10" priority="10" operator="containsText" text="canceled">
      <formula>NOT(ISERROR(SEARCH("canceled",A2)))</formula>
    </cfRule>
  </conditionalFormatting>
  <conditionalFormatting sqref="D2:D365">
    <cfRule type="containsText" dxfId="9" priority="1" operator="containsText" text="failed">
      <formula>NOT(ISERROR(SEARCH("failed",D2)))</formula>
    </cfRule>
    <cfRule type="containsText" dxfId="8" priority="2" operator="containsText" text="live">
      <formula>NOT(ISERROR(SEARCH("live",D2)))</formula>
    </cfRule>
    <cfRule type="containsText" dxfId="7" priority="3" operator="containsText" text="successful">
      <formula>NOT(ISERROR(SEARCH("successful",D2)))</formula>
    </cfRule>
    <cfRule type="containsText" dxfId="5" priority="5" operator="containsText" text="canceled">
      <formula>NOT(ISERROR(SEARCH("canceled",D2)))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F1ABAB4F-0A38-4F89-834E-20B30BD7F702}">
            <xm:f>NOT(ISERROR(SEARCH($F$59,A2)))</xm:f>
            <xm:f>$F$59</xm:f>
            <x14:dxf>
              <fill>
                <patternFill>
                  <bgColor rgb="FFFFC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4" operator="containsText" id="{358320E2-2BE3-4F67-A103-0C07D9245B81}">
            <xm:f>NOT(ISERROR(SEARCH($F$59,D2)))</xm:f>
            <xm:f>$F$59</xm:f>
            <x14:dxf>
              <fill>
                <patternFill>
                  <bgColor rgb="FFFFC000"/>
                </patternFill>
              </fill>
            </x14:dxf>
          </x14:cfRule>
          <xm:sqref>D2:D365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" workbookViewId="0">
      <pane ySplit="1" topLeftCell="A2" activePane="bottomLeft" state="frozen"/>
      <selection activeCell="B1" sqref="B1"/>
      <selection pane="bottomLeft" activeCell="R7" sqref="R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6" bestFit="1" customWidth="1"/>
    <col min="6" max="6" width="16.09765625" customWidth="1"/>
    <col min="7" max="7" width="12.296875" bestFit="1" customWidth="1"/>
    <col min="8" max="8" width="17.19921875" bestFit="1" customWidth="1"/>
    <col min="9" max="9" width="20.59765625" style="6" bestFit="1" customWidth="1"/>
    <col min="10" max="10" width="11.296875" bestFit="1" customWidth="1"/>
    <col min="12" max="12" width="15.296875" bestFit="1" customWidth="1"/>
    <col min="13" max="13" width="26.09765625" customWidth="1"/>
    <col min="14" max="14" width="12.19921875" bestFit="1" customWidth="1"/>
    <col min="15" max="15" width="25.8984375" bestFit="1" customWidth="1"/>
    <col min="18" max="18" width="28" bestFit="1" customWidth="1"/>
    <col min="19" max="19" width="1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2116</v>
      </c>
      <c r="G1" s="1" t="s">
        <v>4</v>
      </c>
      <c r="H1" s="1" t="s">
        <v>5</v>
      </c>
      <c r="I1" s="5" t="s">
        <v>2029</v>
      </c>
      <c r="J1" s="1" t="s">
        <v>6</v>
      </c>
      <c r="K1" s="1" t="s">
        <v>7</v>
      </c>
      <c r="L1" s="1" t="s">
        <v>8</v>
      </c>
      <c r="M1" s="1" t="s">
        <v>2068</v>
      </c>
      <c r="N1" s="1" t="s">
        <v>9</v>
      </c>
      <c r="O1" s="1" t="s">
        <v>2069</v>
      </c>
      <c r="P1" s="1" t="s">
        <v>10</v>
      </c>
      <c r="Q1" s="1" t="s">
        <v>11</v>
      </c>
      <c r="R1" s="1" t="s">
        <v>2028</v>
      </c>
      <c r="S1" s="9" t="s">
        <v>2083</v>
      </c>
      <c r="T1" s="1" t="s">
        <v>2030</v>
      </c>
    </row>
    <row r="2" spans="1:20" ht="18.600000000000001" customHeight="1" x14ac:dyDescent="0.3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4">
        <f t="shared" ref="F2:F65" si="0">E2/D2</f>
        <v>0</v>
      </c>
      <c r="G2" t="s">
        <v>14</v>
      </c>
      <c r="H2">
        <v>0</v>
      </c>
      <c r="I2" s="14" t="e">
        <f t="shared" ref="I2:I65" si="1">E2/H2</f>
        <v>#DIV/0!</v>
      </c>
      <c r="J2" t="s">
        <v>15</v>
      </c>
      <c r="K2" t="s">
        <v>16</v>
      </c>
      <c r="L2">
        <v>1448690400</v>
      </c>
      <c r="M2" s="11">
        <f t="shared" ref="M2:M65" si="2">(((L2/60)/60)/24)+DATE(1970,1,1)</f>
        <v>42336.25</v>
      </c>
      <c r="N2">
        <v>1450159200</v>
      </c>
      <c r="O2" s="11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s="10" t="s">
        <v>2035</v>
      </c>
      <c r="T2" t="s">
        <v>2036</v>
      </c>
    </row>
    <row r="3" spans="1:20" ht="18.600000000000001" customHeight="1" x14ac:dyDescent="0.3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4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 s="11">
        <f t="shared" si="2"/>
        <v>41870.208333333336</v>
      </c>
      <c r="N3">
        <v>1408597200</v>
      </c>
      <c r="O3" s="11">
        <f t="shared" si="3"/>
        <v>41872.208333333336</v>
      </c>
      <c r="P3" t="b">
        <v>0</v>
      </c>
      <c r="Q3" t="b">
        <v>1</v>
      </c>
      <c r="R3" t="s">
        <v>23</v>
      </c>
      <c r="S3" s="10" t="s">
        <v>2033</v>
      </c>
      <c r="T3" t="s">
        <v>2034</v>
      </c>
    </row>
    <row r="4" spans="1:20" ht="18.600000000000001" customHeight="1" x14ac:dyDescent="0.3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10" t="s">
        <v>2044</v>
      </c>
      <c r="T4" t="s">
        <v>2045</v>
      </c>
    </row>
    <row r="5" spans="1:20" ht="18.600000000000001" customHeight="1" x14ac:dyDescent="0.3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10" t="s">
        <v>2033</v>
      </c>
      <c r="T5" t="s">
        <v>2034</v>
      </c>
    </row>
    <row r="6" spans="1:20" ht="18.600000000000001" customHeight="1" x14ac:dyDescent="0.3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10" t="s">
        <v>2031</v>
      </c>
      <c r="T6" t="s">
        <v>2032</v>
      </c>
    </row>
    <row r="7" spans="1:20" ht="18.600000000000001" customHeight="1" x14ac:dyDescent="0.3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10" t="s">
        <v>2031</v>
      </c>
      <c r="T7" t="s">
        <v>2032</v>
      </c>
    </row>
    <row r="8" spans="1:20" ht="18.600000000000001" customHeight="1" x14ac:dyDescent="0.3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10" t="s">
        <v>2037</v>
      </c>
      <c r="T8" t="s">
        <v>2053</v>
      </c>
    </row>
    <row r="9" spans="1:20" ht="18.600000000000001" customHeight="1" x14ac:dyDescent="0.3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10" t="s">
        <v>2031</v>
      </c>
      <c r="T9" t="s">
        <v>2032</v>
      </c>
    </row>
    <row r="10" spans="1:20" ht="18.600000000000001" customHeight="1" x14ac:dyDescent="0.3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10" t="s">
        <v>2031</v>
      </c>
      <c r="T10" t="s">
        <v>2032</v>
      </c>
    </row>
    <row r="11" spans="1:20" ht="18.600000000000001" customHeight="1" x14ac:dyDescent="0.3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10" t="s">
        <v>2033</v>
      </c>
      <c r="T11" t="s">
        <v>2054</v>
      </c>
    </row>
    <row r="12" spans="1:20" ht="18.600000000000001" customHeight="1" x14ac:dyDescent="0.3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10" t="s">
        <v>2037</v>
      </c>
      <c r="T12" t="s">
        <v>2038</v>
      </c>
    </row>
    <row r="13" spans="1:20" ht="18.600000000000001" customHeight="1" x14ac:dyDescent="0.3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10" t="s">
        <v>2031</v>
      </c>
      <c r="T13" t="s">
        <v>2032</v>
      </c>
    </row>
    <row r="14" spans="1:20" ht="18.600000000000001" customHeight="1" x14ac:dyDescent="0.3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10" t="s">
        <v>2037</v>
      </c>
      <c r="T14" t="s">
        <v>2038</v>
      </c>
    </row>
    <row r="15" spans="1:20" ht="18.600000000000001" customHeight="1" x14ac:dyDescent="0.3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10" t="s">
        <v>2033</v>
      </c>
      <c r="T15" t="s">
        <v>2043</v>
      </c>
    </row>
    <row r="16" spans="1:20" ht="18.600000000000001" customHeight="1" x14ac:dyDescent="0.3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10" t="s">
        <v>2033</v>
      </c>
      <c r="T16" t="s">
        <v>2043</v>
      </c>
    </row>
    <row r="17" spans="1:20" ht="18.600000000000001" customHeight="1" x14ac:dyDescent="0.3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10" t="s">
        <v>2044</v>
      </c>
      <c r="T17" t="s">
        <v>2055</v>
      </c>
    </row>
    <row r="18" spans="1:20" ht="18.600000000000001" customHeight="1" x14ac:dyDescent="0.3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10" t="s">
        <v>2039</v>
      </c>
      <c r="T18" t="s">
        <v>2051</v>
      </c>
    </row>
    <row r="19" spans="1:20" ht="18.600000000000001" customHeight="1" x14ac:dyDescent="0.3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10" t="s">
        <v>2037</v>
      </c>
      <c r="T19" t="s">
        <v>2052</v>
      </c>
    </row>
    <row r="20" spans="1:20" ht="18.600000000000001" customHeight="1" x14ac:dyDescent="0.3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10" t="s">
        <v>2031</v>
      </c>
      <c r="T20" t="s">
        <v>2032</v>
      </c>
    </row>
    <row r="21" spans="1:20" ht="18.600000000000001" customHeight="1" x14ac:dyDescent="0.3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10" t="s">
        <v>2031</v>
      </c>
      <c r="T21" t="s">
        <v>2032</v>
      </c>
    </row>
    <row r="22" spans="1:20" ht="18.600000000000001" customHeight="1" x14ac:dyDescent="0.3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10" t="s">
        <v>2037</v>
      </c>
      <c r="T22" t="s">
        <v>2038</v>
      </c>
    </row>
    <row r="23" spans="1:20" ht="18.600000000000001" customHeight="1" x14ac:dyDescent="0.3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10" t="s">
        <v>2031</v>
      </c>
      <c r="T23" t="s">
        <v>2032</v>
      </c>
    </row>
    <row r="24" spans="1:20" ht="18.600000000000001" customHeight="1" x14ac:dyDescent="0.3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10" t="s">
        <v>2031</v>
      </c>
      <c r="T24" t="s">
        <v>2032</v>
      </c>
    </row>
    <row r="25" spans="1:20" ht="18.600000000000001" customHeight="1" x14ac:dyDescent="0.3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10" t="s">
        <v>2037</v>
      </c>
      <c r="T25" t="s">
        <v>2053</v>
      </c>
    </row>
    <row r="26" spans="1:20" ht="18.600000000000001" customHeight="1" x14ac:dyDescent="0.3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10" t="s">
        <v>2044</v>
      </c>
      <c r="T26" t="s">
        <v>2055</v>
      </c>
    </row>
    <row r="27" spans="1:20" ht="18.600000000000001" customHeight="1" x14ac:dyDescent="0.3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10" t="s">
        <v>2041</v>
      </c>
      <c r="T27" t="s">
        <v>2042</v>
      </c>
    </row>
    <row r="28" spans="1:20" ht="18.600000000000001" customHeight="1" x14ac:dyDescent="0.3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10" t="s">
        <v>2031</v>
      </c>
      <c r="T28" t="s">
        <v>2032</v>
      </c>
    </row>
    <row r="29" spans="1:20" ht="18.600000000000001" customHeight="1" x14ac:dyDescent="0.3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10" t="s">
        <v>2033</v>
      </c>
      <c r="T29" t="s">
        <v>2034</v>
      </c>
    </row>
    <row r="30" spans="1:20" ht="18.600000000000001" customHeight="1" x14ac:dyDescent="0.3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10" t="s">
        <v>2031</v>
      </c>
      <c r="T30" t="s">
        <v>2032</v>
      </c>
    </row>
    <row r="31" spans="1:20" ht="18.600000000000001" customHeight="1" x14ac:dyDescent="0.3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10" t="s">
        <v>2037</v>
      </c>
      <c r="T31" t="s">
        <v>2049</v>
      </c>
    </row>
    <row r="32" spans="1:20" ht="18.600000000000001" customHeight="1" x14ac:dyDescent="0.3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10" t="s">
        <v>2037</v>
      </c>
      <c r="T32" t="s">
        <v>2052</v>
      </c>
    </row>
    <row r="33" spans="1:20" ht="18.600000000000001" customHeight="1" x14ac:dyDescent="0.3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10" t="s">
        <v>2041</v>
      </c>
      <c r="T33" t="s">
        <v>2042</v>
      </c>
    </row>
    <row r="34" spans="1:20" ht="18.600000000000001" customHeight="1" x14ac:dyDescent="0.3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10" t="s">
        <v>2037</v>
      </c>
      <c r="T34" t="s">
        <v>2053</v>
      </c>
    </row>
    <row r="35" spans="1:20" ht="18.600000000000001" customHeight="1" x14ac:dyDescent="0.3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10" t="s">
        <v>2031</v>
      </c>
      <c r="T35" t="s">
        <v>2032</v>
      </c>
    </row>
    <row r="36" spans="1:20" ht="18.600000000000001" customHeight="1" x14ac:dyDescent="0.3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10" t="s">
        <v>2037</v>
      </c>
      <c r="T36" t="s">
        <v>2053</v>
      </c>
    </row>
    <row r="37" spans="1:20" ht="18.600000000000001" customHeight="1" x14ac:dyDescent="0.3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10" t="s">
        <v>2037</v>
      </c>
      <c r="T37" t="s">
        <v>2038</v>
      </c>
    </row>
    <row r="38" spans="1:20" ht="18.600000000000001" customHeight="1" x14ac:dyDescent="0.3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10" t="s">
        <v>2031</v>
      </c>
      <c r="T38" t="s">
        <v>2032</v>
      </c>
    </row>
    <row r="39" spans="1:20" ht="18.600000000000001" customHeight="1" x14ac:dyDescent="0.3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10" t="s">
        <v>2039</v>
      </c>
      <c r="T39" t="s">
        <v>2040</v>
      </c>
    </row>
    <row r="40" spans="1:20" ht="18.600000000000001" customHeight="1" x14ac:dyDescent="0.3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10" t="s">
        <v>2046</v>
      </c>
      <c r="T40" t="s">
        <v>2047</v>
      </c>
    </row>
    <row r="41" spans="1:20" ht="18.600000000000001" customHeight="1" x14ac:dyDescent="0.3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10" t="s">
        <v>2031</v>
      </c>
      <c r="T41" t="s">
        <v>2032</v>
      </c>
    </row>
    <row r="42" spans="1:20" ht="18.600000000000001" customHeight="1" x14ac:dyDescent="0.3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10" t="s">
        <v>2044</v>
      </c>
      <c r="T42" t="s">
        <v>2055</v>
      </c>
    </row>
    <row r="43" spans="1:20" ht="18.600000000000001" customHeight="1" x14ac:dyDescent="0.3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10" t="s">
        <v>2033</v>
      </c>
      <c r="T43" t="s">
        <v>2034</v>
      </c>
    </row>
    <row r="44" spans="1:20" ht="18.600000000000001" customHeight="1" x14ac:dyDescent="0.3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10" t="s">
        <v>2035</v>
      </c>
      <c r="T44" t="s">
        <v>2036</v>
      </c>
    </row>
    <row r="45" spans="1:20" ht="18.600000000000001" customHeight="1" x14ac:dyDescent="0.3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10" t="s">
        <v>2039</v>
      </c>
      <c r="T45" t="s">
        <v>2060</v>
      </c>
    </row>
    <row r="46" spans="1:20" ht="18.600000000000001" customHeight="1" x14ac:dyDescent="0.3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10" t="s">
        <v>2039</v>
      </c>
      <c r="T46" t="s">
        <v>2040</v>
      </c>
    </row>
    <row r="47" spans="1:20" ht="18.600000000000001" customHeight="1" x14ac:dyDescent="0.3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10" t="s">
        <v>2031</v>
      </c>
      <c r="T47" t="s">
        <v>2032</v>
      </c>
    </row>
    <row r="48" spans="1:20" ht="18.600000000000001" customHeight="1" x14ac:dyDescent="0.3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10" t="s">
        <v>2033</v>
      </c>
      <c r="T48" t="s">
        <v>2034</v>
      </c>
    </row>
    <row r="49" spans="1:20" ht="18.600000000000001" customHeight="1" x14ac:dyDescent="0.3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10" t="s">
        <v>2031</v>
      </c>
      <c r="T49" t="s">
        <v>2032</v>
      </c>
    </row>
    <row r="50" spans="1:20" ht="18.600000000000001" customHeight="1" x14ac:dyDescent="0.3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10" t="s">
        <v>2031</v>
      </c>
      <c r="T50" t="s">
        <v>2032</v>
      </c>
    </row>
    <row r="51" spans="1:20" ht="18.600000000000001" customHeight="1" x14ac:dyDescent="0.3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10" t="s">
        <v>2033</v>
      </c>
      <c r="T51" t="s">
        <v>2034</v>
      </c>
    </row>
    <row r="52" spans="1:20" ht="18.600000000000001" customHeight="1" x14ac:dyDescent="0.3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10" t="s">
        <v>2033</v>
      </c>
      <c r="T52" t="s">
        <v>2056</v>
      </c>
    </row>
    <row r="53" spans="1:20" ht="18.600000000000001" customHeight="1" x14ac:dyDescent="0.3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10" t="s">
        <v>2044</v>
      </c>
      <c r="T53" t="s">
        <v>2055</v>
      </c>
    </row>
    <row r="54" spans="1:20" ht="18.600000000000001" customHeight="1" x14ac:dyDescent="0.3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10" t="s">
        <v>2031</v>
      </c>
      <c r="T54" t="s">
        <v>2032</v>
      </c>
    </row>
    <row r="55" spans="1:20" ht="18.600000000000001" customHeight="1" x14ac:dyDescent="0.3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10" t="s">
        <v>2037</v>
      </c>
      <c r="T55" t="s">
        <v>2038</v>
      </c>
    </row>
    <row r="56" spans="1:20" ht="18.600000000000001" customHeight="1" x14ac:dyDescent="0.3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10" t="s">
        <v>2044</v>
      </c>
      <c r="T56" t="s">
        <v>2055</v>
      </c>
    </row>
    <row r="57" spans="1:20" ht="18.600000000000001" customHeight="1" x14ac:dyDescent="0.3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10" t="s">
        <v>2033</v>
      </c>
      <c r="T57" t="s">
        <v>2050</v>
      </c>
    </row>
    <row r="58" spans="1:20" ht="18.600000000000001" customHeight="1" x14ac:dyDescent="0.3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10" t="s">
        <v>2044</v>
      </c>
      <c r="T58" t="s">
        <v>2055</v>
      </c>
    </row>
    <row r="59" spans="1:20" ht="18.600000000000001" customHeight="1" x14ac:dyDescent="0.3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10" t="s">
        <v>2041</v>
      </c>
      <c r="T59" t="s">
        <v>2042</v>
      </c>
    </row>
    <row r="60" spans="1:20" ht="18.600000000000001" customHeight="1" x14ac:dyDescent="0.3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10" t="s">
        <v>2031</v>
      </c>
      <c r="T60" t="s">
        <v>2032</v>
      </c>
    </row>
    <row r="61" spans="1:20" ht="18.600000000000001" customHeight="1" x14ac:dyDescent="0.3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10" t="s">
        <v>2031</v>
      </c>
      <c r="T61" t="s">
        <v>2032</v>
      </c>
    </row>
    <row r="62" spans="1:20" ht="18.600000000000001" customHeight="1" x14ac:dyDescent="0.3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10" t="s">
        <v>2031</v>
      </c>
      <c r="T62" t="s">
        <v>2032</v>
      </c>
    </row>
    <row r="63" spans="1:20" ht="18.600000000000001" customHeight="1" x14ac:dyDescent="0.3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10" t="s">
        <v>2031</v>
      </c>
      <c r="T63" t="s">
        <v>2032</v>
      </c>
    </row>
    <row r="64" spans="1:20" ht="18.600000000000001" customHeight="1" x14ac:dyDescent="0.3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10" t="s">
        <v>2044</v>
      </c>
      <c r="T64" t="s">
        <v>2045</v>
      </c>
    </row>
    <row r="65" spans="1:20" ht="18.600000000000001" customHeight="1" x14ac:dyDescent="0.3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10" t="s">
        <v>2031</v>
      </c>
      <c r="T65" t="s">
        <v>2032</v>
      </c>
    </row>
    <row r="66" spans="1:20" ht="18.600000000000001" customHeight="1" x14ac:dyDescent="0.3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6">
        <f t="shared" ref="I66:I129" si="5">E66/H66</f>
        <v>71.94736842105263</v>
      </c>
      <c r="J66" t="s">
        <v>21</v>
      </c>
      <c r="K66" t="s">
        <v>22</v>
      </c>
      <c r="L66">
        <v>1530507600</v>
      </c>
      <c r="M66" s="11">
        <f t="shared" ref="M66:M129" si="6">(((L66/60)/60)/24)+DATE(1970,1,1)</f>
        <v>43283.208333333328</v>
      </c>
      <c r="N66">
        <v>1531803600</v>
      </c>
      <c r="O66" s="11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s="10" t="s">
        <v>2044</v>
      </c>
      <c r="T66" t="s">
        <v>2045</v>
      </c>
    </row>
    <row r="67" spans="1:20" ht="18.600000000000001" customHeight="1" x14ac:dyDescent="0.3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4">
        <f t="shared" si="4"/>
        <v>2.3614754098360655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1">
        <f t="shared" si="6"/>
        <v>40570.25</v>
      </c>
      <c r="N67">
        <v>1296712800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s="10" t="s">
        <v>2031</v>
      </c>
      <c r="T67" t="s">
        <v>2032</v>
      </c>
    </row>
    <row r="68" spans="1:20" ht="18.600000000000001" customHeight="1" x14ac:dyDescent="0.3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10" t="s">
        <v>2031</v>
      </c>
      <c r="T68" t="s">
        <v>2032</v>
      </c>
    </row>
    <row r="69" spans="1:20" ht="18.600000000000001" customHeight="1" x14ac:dyDescent="0.3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10" t="s">
        <v>2044</v>
      </c>
      <c r="T69" t="s">
        <v>2055</v>
      </c>
    </row>
    <row r="70" spans="1:20" ht="18.600000000000001" customHeight="1" x14ac:dyDescent="0.3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10" t="s">
        <v>2031</v>
      </c>
      <c r="T70" t="s">
        <v>2032</v>
      </c>
    </row>
    <row r="71" spans="1:20" ht="18.600000000000001" customHeight="1" x14ac:dyDescent="0.3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10" t="s">
        <v>2031</v>
      </c>
      <c r="T71" t="s">
        <v>2032</v>
      </c>
    </row>
    <row r="72" spans="1:20" ht="18.600000000000001" customHeight="1" x14ac:dyDescent="0.3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10" t="s">
        <v>2031</v>
      </c>
      <c r="T72" t="s">
        <v>2032</v>
      </c>
    </row>
    <row r="73" spans="1:20" ht="18.600000000000001" customHeight="1" x14ac:dyDescent="0.3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10" t="s">
        <v>2031</v>
      </c>
      <c r="T73" t="s">
        <v>2032</v>
      </c>
    </row>
    <row r="74" spans="1:20" ht="18.600000000000001" customHeight="1" x14ac:dyDescent="0.3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10" t="s">
        <v>2037</v>
      </c>
      <c r="T74" t="s">
        <v>2052</v>
      </c>
    </row>
    <row r="75" spans="1:20" ht="18.600000000000001" customHeight="1" x14ac:dyDescent="0.3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10" t="s">
        <v>2033</v>
      </c>
      <c r="T75" t="s">
        <v>2050</v>
      </c>
    </row>
    <row r="76" spans="1:20" ht="18.600000000000001" customHeight="1" x14ac:dyDescent="0.3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10" t="s">
        <v>2033</v>
      </c>
      <c r="T76" t="s">
        <v>2056</v>
      </c>
    </row>
    <row r="77" spans="1:20" ht="18.600000000000001" customHeight="1" x14ac:dyDescent="0.3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10" t="s">
        <v>2046</v>
      </c>
      <c r="T77" t="s">
        <v>2047</v>
      </c>
    </row>
    <row r="78" spans="1:20" ht="18.600000000000001" customHeight="1" x14ac:dyDescent="0.3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10" t="s">
        <v>2031</v>
      </c>
      <c r="T78" t="s">
        <v>2032</v>
      </c>
    </row>
    <row r="79" spans="1:20" ht="18.600000000000001" customHeight="1" x14ac:dyDescent="0.3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10" t="s">
        <v>2037</v>
      </c>
      <c r="T79" t="s">
        <v>2052</v>
      </c>
    </row>
    <row r="80" spans="1:20" ht="18.600000000000001" customHeight="1" x14ac:dyDescent="0.3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10" t="s">
        <v>2039</v>
      </c>
      <c r="T80" t="s">
        <v>2057</v>
      </c>
    </row>
    <row r="81" spans="1:20" ht="18.600000000000001" customHeight="1" x14ac:dyDescent="0.3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10" t="s">
        <v>2031</v>
      </c>
      <c r="T81" t="s">
        <v>2032</v>
      </c>
    </row>
    <row r="82" spans="1:20" ht="18.600000000000001" customHeight="1" x14ac:dyDescent="0.3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10" t="s">
        <v>2041</v>
      </c>
      <c r="T82" t="s">
        <v>2042</v>
      </c>
    </row>
    <row r="83" spans="1:20" ht="18.600000000000001" customHeight="1" x14ac:dyDescent="0.3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10" t="s">
        <v>2033</v>
      </c>
      <c r="T83" t="s">
        <v>2034</v>
      </c>
    </row>
    <row r="84" spans="1:20" ht="18.600000000000001" customHeight="1" x14ac:dyDescent="0.3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10" t="s">
        <v>2041</v>
      </c>
      <c r="T84" t="s">
        <v>2042</v>
      </c>
    </row>
    <row r="85" spans="1:20" ht="18.600000000000001" customHeight="1" x14ac:dyDescent="0.3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10" t="s">
        <v>2033</v>
      </c>
      <c r="T85" t="s">
        <v>2054</v>
      </c>
    </row>
    <row r="86" spans="1:20" ht="18.600000000000001" customHeight="1" x14ac:dyDescent="0.3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10" t="s">
        <v>2044</v>
      </c>
      <c r="T86" t="s">
        <v>2055</v>
      </c>
    </row>
    <row r="87" spans="1:20" ht="18.600000000000001" customHeight="1" x14ac:dyDescent="0.3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10" t="s">
        <v>2033</v>
      </c>
      <c r="T87" t="s">
        <v>2043</v>
      </c>
    </row>
    <row r="88" spans="1:20" ht="18.600000000000001" customHeight="1" x14ac:dyDescent="0.3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10" t="s">
        <v>2031</v>
      </c>
      <c r="T88" t="s">
        <v>2032</v>
      </c>
    </row>
    <row r="89" spans="1:20" ht="18.600000000000001" customHeight="1" x14ac:dyDescent="0.3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10" t="s">
        <v>2033</v>
      </c>
      <c r="T89" t="s">
        <v>2034</v>
      </c>
    </row>
    <row r="90" spans="1:20" ht="18.600000000000001" customHeight="1" x14ac:dyDescent="0.3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10" t="s">
        <v>2039</v>
      </c>
      <c r="T90" t="s">
        <v>2057</v>
      </c>
    </row>
    <row r="91" spans="1:20" ht="18.600000000000001" customHeight="1" x14ac:dyDescent="0.3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10" t="s">
        <v>2031</v>
      </c>
      <c r="T91" t="s">
        <v>2032</v>
      </c>
    </row>
    <row r="92" spans="1:20" ht="18.600000000000001" customHeight="1" x14ac:dyDescent="0.3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10" t="s">
        <v>2031</v>
      </c>
      <c r="T92" t="s">
        <v>2032</v>
      </c>
    </row>
    <row r="93" spans="1:20" ht="18.600000000000001" customHeight="1" x14ac:dyDescent="0.3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10" t="s">
        <v>2039</v>
      </c>
      <c r="T93" t="s">
        <v>2057</v>
      </c>
    </row>
    <row r="94" spans="1:20" ht="18.600000000000001" customHeight="1" x14ac:dyDescent="0.3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10" t="s">
        <v>2041</v>
      </c>
      <c r="T94" t="s">
        <v>2042</v>
      </c>
    </row>
    <row r="95" spans="1:20" ht="18.600000000000001" customHeight="1" x14ac:dyDescent="0.3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10" t="s">
        <v>2031</v>
      </c>
      <c r="T95" t="s">
        <v>2032</v>
      </c>
    </row>
    <row r="96" spans="1:20" ht="18.600000000000001" customHeight="1" x14ac:dyDescent="0.3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10" t="s">
        <v>2044</v>
      </c>
      <c r="T96" t="s">
        <v>2045</v>
      </c>
    </row>
    <row r="97" spans="1:20" ht="18.600000000000001" customHeight="1" x14ac:dyDescent="0.3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10" t="s">
        <v>2037</v>
      </c>
      <c r="T97" t="s">
        <v>2053</v>
      </c>
    </row>
    <row r="98" spans="1:20" ht="18.600000000000001" customHeight="1" x14ac:dyDescent="0.3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10" t="s">
        <v>2031</v>
      </c>
      <c r="T98" t="s">
        <v>2032</v>
      </c>
    </row>
    <row r="99" spans="1:20" ht="18.600000000000001" customHeight="1" x14ac:dyDescent="0.3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10" t="s">
        <v>2035</v>
      </c>
      <c r="T99" t="s">
        <v>2036</v>
      </c>
    </row>
    <row r="100" spans="1:20" ht="18.600000000000001" customHeight="1" x14ac:dyDescent="0.3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10" t="s">
        <v>2041</v>
      </c>
      <c r="T100" t="s">
        <v>2042</v>
      </c>
    </row>
    <row r="101" spans="1:20" ht="18.600000000000001" customHeight="1" x14ac:dyDescent="0.3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10" t="s">
        <v>2031</v>
      </c>
      <c r="T101" t="s">
        <v>2032</v>
      </c>
    </row>
    <row r="102" spans="1:20" ht="18.600000000000001" customHeight="1" x14ac:dyDescent="0.3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10" t="s">
        <v>2031</v>
      </c>
      <c r="T102" t="s">
        <v>2032</v>
      </c>
    </row>
    <row r="103" spans="1:20" ht="18.600000000000001" customHeight="1" x14ac:dyDescent="0.3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10" t="s">
        <v>2033</v>
      </c>
      <c r="T103" t="s">
        <v>2054</v>
      </c>
    </row>
    <row r="104" spans="1:20" ht="18.600000000000001" customHeight="1" x14ac:dyDescent="0.3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10" t="s">
        <v>2044</v>
      </c>
      <c r="T104" t="s">
        <v>2055</v>
      </c>
    </row>
    <row r="105" spans="1:20" ht="18.600000000000001" customHeight="1" x14ac:dyDescent="0.3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10" t="s">
        <v>2033</v>
      </c>
      <c r="T105" t="s">
        <v>2054</v>
      </c>
    </row>
    <row r="106" spans="1:20" ht="18.600000000000001" customHeight="1" x14ac:dyDescent="0.3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10" t="s">
        <v>2033</v>
      </c>
      <c r="T106" t="s">
        <v>2043</v>
      </c>
    </row>
    <row r="107" spans="1:20" ht="18.600000000000001" customHeight="1" x14ac:dyDescent="0.3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10" t="s">
        <v>2044</v>
      </c>
      <c r="T107" t="s">
        <v>2045</v>
      </c>
    </row>
    <row r="108" spans="1:20" ht="18.600000000000001" customHeight="1" x14ac:dyDescent="0.3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10" t="s">
        <v>2031</v>
      </c>
      <c r="T108" t="s">
        <v>2032</v>
      </c>
    </row>
    <row r="109" spans="1:20" ht="18.600000000000001" customHeight="1" x14ac:dyDescent="0.3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10" t="s">
        <v>2031</v>
      </c>
      <c r="T109" t="s">
        <v>2032</v>
      </c>
    </row>
    <row r="110" spans="1:20" ht="18.600000000000001" customHeight="1" x14ac:dyDescent="0.3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10" t="s">
        <v>2037</v>
      </c>
      <c r="T110" t="s">
        <v>2053</v>
      </c>
    </row>
    <row r="111" spans="1:20" ht="18.600000000000001" customHeight="1" x14ac:dyDescent="0.3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10" t="s">
        <v>2037</v>
      </c>
      <c r="T111" t="s">
        <v>2048</v>
      </c>
    </row>
    <row r="112" spans="1:20" ht="18.600000000000001" customHeight="1" x14ac:dyDescent="0.3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10" t="s">
        <v>2035</v>
      </c>
      <c r="T112" t="s">
        <v>2036</v>
      </c>
    </row>
    <row r="113" spans="1:20" ht="18.600000000000001" customHeight="1" x14ac:dyDescent="0.3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10" t="s">
        <v>2039</v>
      </c>
      <c r="T113" t="s">
        <v>2060</v>
      </c>
    </row>
    <row r="114" spans="1:20" ht="18.600000000000001" customHeight="1" x14ac:dyDescent="0.3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10" t="s">
        <v>2044</v>
      </c>
      <c r="T114" t="s">
        <v>2045</v>
      </c>
    </row>
    <row r="115" spans="1:20" ht="18.600000000000001" customHeight="1" x14ac:dyDescent="0.3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10" t="s">
        <v>2035</v>
      </c>
      <c r="T115" t="s">
        <v>2036</v>
      </c>
    </row>
    <row r="116" spans="1:20" ht="18.600000000000001" customHeight="1" x14ac:dyDescent="0.3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10" t="s">
        <v>2044</v>
      </c>
      <c r="T116" t="s">
        <v>2055</v>
      </c>
    </row>
    <row r="117" spans="1:20" ht="18.600000000000001" customHeight="1" x14ac:dyDescent="0.3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10" t="s">
        <v>2039</v>
      </c>
      <c r="T117" t="s">
        <v>2040</v>
      </c>
    </row>
    <row r="118" spans="1:20" ht="18.600000000000001" customHeight="1" x14ac:dyDescent="0.3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10" t="s">
        <v>2031</v>
      </c>
      <c r="T118" t="s">
        <v>2032</v>
      </c>
    </row>
    <row r="119" spans="1:20" ht="18.600000000000001" customHeight="1" x14ac:dyDescent="0.3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10" t="s">
        <v>2037</v>
      </c>
      <c r="T119" t="s">
        <v>2048</v>
      </c>
    </row>
    <row r="120" spans="1:20" ht="18.600000000000001" customHeight="1" x14ac:dyDescent="0.3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10" t="s">
        <v>2046</v>
      </c>
      <c r="T120" t="s">
        <v>2047</v>
      </c>
    </row>
    <row r="121" spans="1:20" ht="18.600000000000001" customHeight="1" x14ac:dyDescent="0.3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10" t="s">
        <v>2037</v>
      </c>
      <c r="T121" t="s">
        <v>2053</v>
      </c>
    </row>
    <row r="122" spans="1:20" ht="18.600000000000001" customHeight="1" x14ac:dyDescent="0.3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10" t="s">
        <v>2041</v>
      </c>
      <c r="T122" t="s">
        <v>2058</v>
      </c>
    </row>
    <row r="123" spans="1:20" ht="18.600000000000001" customHeight="1" x14ac:dyDescent="0.3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10" t="s">
        <v>2041</v>
      </c>
      <c r="T123" t="s">
        <v>2042</v>
      </c>
    </row>
    <row r="124" spans="1:20" ht="18.600000000000001" customHeight="1" x14ac:dyDescent="0.3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10" t="s">
        <v>2039</v>
      </c>
      <c r="T124" t="s">
        <v>2040</v>
      </c>
    </row>
    <row r="125" spans="1:20" ht="18.600000000000001" customHeight="1" x14ac:dyDescent="0.3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10" t="s">
        <v>2031</v>
      </c>
      <c r="T125" t="s">
        <v>2032</v>
      </c>
    </row>
    <row r="126" spans="1:20" ht="18.600000000000001" customHeight="1" x14ac:dyDescent="0.3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10" t="s">
        <v>2046</v>
      </c>
      <c r="T126" t="s">
        <v>2047</v>
      </c>
    </row>
    <row r="127" spans="1:20" ht="18.600000000000001" customHeight="1" x14ac:dyDescent="0.3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10" t="s">
        <v>2031</v>
      </c>
      <c r="T127" t="s">
        <v>2032</v>
      </c>
    </row>
    <row r="128" spans="1:20" ht="18.600000000000001" customHeight="1" x14ac:dyDescent="0.3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10" t="s">
        <v>2031</v>
      </c>
      <c r="T128" t="s">
        <v>2032</v>
      </c>
    </row>
    <row r="129" spans="1:20" ht="18.600000000000001" customHeight="1" x14ac:dyDescent="0.3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10" t="s">
        <v>2031</v>
      </c>
      <c r="T129" t="s">
        <v>2032</v>
      </c>
    </row>
    <row r="130" spans="1:20" ht="18.600000000000001" customHeight="1" x14ac:dyDescent="0.3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4">
        <f t="shared" ref="F130:F193" si="8">E130/D130</f>
        <v>0.60334277620396604</v>
      </c>
      <c r="G130" t="s">
        <v>74</v>
      </c>
      <c r="H130">
        <v>532</v>
      </c>
      <c r="I130" s="6">
        <f t="shared" ref="I130:I193" si="9">E130/H130</f>
        <v>80.067669172932327</v>
      </c>
      <c r="J130" t="s">
        <v>21</v>
      </c>
      <c r="K130" t="s">
        <v>22</v>
      </c>
      <c r="L130">
        <v>1282885200</v>
      </c>
      <c r="M130" s="11">
        <f t="shared" ref="M130:M193" si="10">(((L130/60)/60)/24)+DATE(1970,1,1)</f>
        <v>40417.208333333336</v>
      </c>
      <c r="N130">
        <v>1284008400</v>
      </c>
      <c r="O130" s="11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s="10" t="s">
        <v>2033</v>
      </c>
      <c r="T130" t="s">
        <v>2034</v>
      </c>
    </row>
    <row r="131" spans="1:20" ht="18.600000000000001" customHeight="1" x14ac:dyDescent="0.3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4">
        <f t="shared" si="8"/>
        <v>3.2026936026936029E-2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11">
        <f t="shared" si="10"/>
        <v>42038.25</v>
      </c>
      <c r="N131">
        <v>1425103200</v>
      </c>
      <c r="O131" s="11">
        <f t="shared" si="11"/>
        <v>42063.25</v>
      </c>
      <c r="P131" t="b">
        <v>0</v>
      </c>
      <c r="Q131" t="b">
        <v>0</v>
      </c>
      <c r="R131" t="s">
        <v>17</v>
      </c>
      <c r="S131" s="10" t="s">
        <v>2035</v>
      </c>
      <c r="T131" t="s">
        <v>2036</v>
      </c>
    </row>
    <row r="132" spans="1:20" ht="18.600000000000001" customHeight="1" x14ac:dyDescent="0.3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10" t="s">
        <v>2037</v>
      </c>
      <c r="T132" t="s">
        <v>2038</v>
      </c>
    </row>
    <row r="133" spans="1:20" ht="18.600000000000001" customHeight="1" x14ac:dyDescent="0.3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10" t="s">
        <v>2044</v>
      </c>
      <c r="T133" t="s">
        <v>2045</v>
      </c>
    </row>
    <row r="134" spans="1:20" ht="18.600000000000001" customHeight="1" x14ac:dyDescent="0.3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10" t="s">
        <v>2031</v>
      </c>
      <c r="T134" t="s">
        <v>2032</v>
      </c>
    </row>
    <row r="135" spans="1:20" ht="18.600000000000001" customHeight="1" x14ac:dyDescent="0.3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10" t="s">
        <v>2033</v>
      </c>
      <c r="T135" t="s">
        <v>2061</v>
      </c>
    </row>
    <row r="136" spans="1:20" ht="18.600000000000001" customHeight="1" x14ac:dyDescent="0.3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10" t="s">
        <v>2037</v>
      </c>
      <c r="T136" t="s">
        <v>2053</v>
      </c>
    </row>
    <row r="137" spans="1:20" ht="18.600000000000001" customHeight="1" x14ac:dyDescent="0.3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10" t="s">
        <v>2031</v>
      </c>
      <c r="T137" t="s">
        <v>2032</v>
      </c>
    </row>
    <row r="138" spans="1:20" ht="18.600000000000001" customHeight="1" x14ac:dyDescent="0.3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10" t="s">
        <v>2037</v>
      </c>
      <c r="T138" t="s">
        <v>2038</v>
      </c>
    </row>
    <row r="139" spans="1:20" ht="18.600000000000001" customHeight="1" x14ac:dyDescent="0.3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10" t="s">
        <v>2039</v>
      </c>
      <c r="T139" t="s">
        <v>2051</v>
      </c>
    </row>
    <row r="140" spans="1:20" ht="18.600000000000001" customHeight="1" x14ac:dyDescent="0.3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10" t="s">
        <v>2041</v>
      </c>
      <c r="T140" t="s">
        <v>2058</v>
      </c>
    </row>
    <row r="141" spans="1:20" ht="18.600000000000001" customHeight="1" x14ac:dyDescent="0.3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10" t="s">
        <v>2044</v>
      </c>
      <c r="T141" t="s">
        <v>2055</v>
      </c>
    </row>
    <row r="142" spans="1:20" ht="18.600000000000001" customHeight="1" x14ac:dyDescent="0.3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10" t="s">
        <v>2037</v>
      </c>
      <c r="T142" t="s">
        <v>2053</v>
      </c>
    </row>
    <row r="143" spans="1:20" ht="18.600000000000001" customHeight="1" x14ac:dyDescent="0.3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10" t="s">
        <v>2044</v>
      </c>
      <c r="T143" t="s">
        <v>2045</v>
      </c>
    </row>
    <row r="144" spans="1:20" ht="18.600000000000001" customHeight="1" x14ac:dyDescent="0.3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10" t="s">
        <v>2044</v>
      </c>
      <c r="T144" t="s">
        <v>2045</v>
      </c>
    </row>
    <row r="145" spans="1:20" ht="18.600000000000001" customHeight="1" x14ac:dyDescent="0.3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10" t="s">
        <v>2033</v>
      </c>
      <c r="T145" t="s">
        <v>2043</v>
      </c>
    </row>
    <row r="146" spans="1:20" ht="18.600000000000001" customHeight="1" x14ac:dyDescent="0.3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10" t="s">
        <v>2031</v>
      </c>
      <c r="T146" t="s">
        <v>2032</v>
      </c>
    </row>
    <row r="147" spans="1:20" ht="18.600000000000001" customHeight="1" x14ac:dyDescent="0.3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10" t="s">
        <v>2044</v>
      </c>
      <c r="T147" t="s">
        <v>2055</v>
      </c>
    </row>
    <row r="148" spans="1:20" ht="18.600000000000001" customHeight="1" x14ac:dyDescent="0.3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10" t="s">
        <v>2031</v>
      </c>
      <c r="T148" t="s">
        <v>2032</v>
      </c>
    </row>
    <row r="149" spans="1:20" ht="18.600000000000001" customHeight="1" x14ac:dyDescent="0.3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10" t="s">
        <v>2031</v>
      </c>
      <c r="T149" t="s">
        <v>2032</v>
      </c>
    </row>
    <row r="150" spans="1:20" ht="18.600000000000001" customHeight="1" x14ac:dyDescent="0.3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10" t="s">
        <v>2044</v>
      </c>
      <c r="T150" t="s">
        <v>2055</v>
      </c>
    </row>
    <row r="151" spans="1:20" ht="18.600000000000001" customHeight="1" x14ac:dyDescent="0.3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10" t="s">
        <v>2033</v>
      </c>
      <c r="T151" t="s">
        <v>2043</v>
      </c>
    </row>
    <row r="152" spans="1:20" ht="18.600000000000001" customHeight="1" x14ac:dyDescent="0.3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10" t="s">
        <v>2033</v>
      </c>
      <c r="T152" t="s">
        <v>2034</v>
      </c>
    </row>
    <row r="153" spans="1:20" ht="18.600000000000001" customHeight="1" x14ac:dyDescent="0.3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10" t="s">
        <v>2033</v>
      </c>
      <c r="T153" t="s">
        <v>2054</v>
      </c>
    </row>
    <row r="154" spans="1:20" ht="18.600000000000001" customHeight="1" x14ac:dyDescent="0.3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10" t="s">
        <v>2033</v>
      </c>
      <c r="T154" t="s">
        <v>2043</v>
      </c>
    </row>
    <row r="155" spans="1:20" ht="18.600000000000001" customHeight="1" x14ac:dyDescent="0.3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10" t="s">
        <v>2031</v>
      </c>
      <c r="T155" t="s">
        <v>2032</v>
      </c>
    </row>
    <row r="156" spans="1:20" ht="18.600000000000001" customHeight="1" x14ac:dyDescent="0.3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10" t="s">
        <v>2033</v>
      </c>
      <c r="T156" t="s">
        <v>2043</v>
      </c>
    </row>
    <row r="157" spans="1:20" ht="18.600000000000001" customHeight="1" x14ac:dyDescent="0.3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10" t="s">
        <v>2031</v>
      </c>
      <c r="T157" t="s">
        <v>2032</v>
      </c>
    </row>
    <row r="158" spans="1:20" ht="18.600000000000001" customHeight="1" x14ac:dyDescent="0.3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10" t="s">
        <v>2033</v>
      </c>
      <c r="T158" t="s">
        <v>2034</v>
      </c>
    </row>
    <row r="159" spans="1:20" ht="18.600000000000001" customHeight="1" x14ac:dyDescent="0.3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10" t="s">
        <v>2046</v>
      </c>
      <c r="T159" t="s">
        <v>2047</v>
      </c>
    </row>
    <row r="160" spans="1:20" ht="18.600000000000001" customHeight="1" x14ac:dyDescent="0.3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10" t="s">
        <v>2033</v>
      </c>
      <c r="T160" t="s">
        <v>2034</v>
      </c>
    </row>
    <row r="161" spans="1:20" ht="18.600000000000001" customHeight="1" x14ac:dyDescent="0.3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10" t="s">
        <v>2031</v>
      </c>
      <c r="T161" t="s">
        <v>2032</v>
      </c>
    </row>
    <row r="162" spans="1:20" ht="18.600000000000001" customHeight="1" x14ac:dyDescent="0.3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10" t="s">
        <v>2044</v>
      </c>
      <c r="T162" t="s">
        <v>2055</v>
      </c>
    </row>
    <row r="163" spans="1:20" ht="18.600000000000001" customHeight="1" x14ac:dyDescent="0.3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10" t="s">
        <v>2044</v>
      </c>
      <c r="T163" t="s">
        <v>2045</v>
      </c>
    </row>
    <row r="164" spans="1:20" ht="18.600000000000001" customHeight="1" x14ac:dyDescent="0.3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10" t="s">
        <v>2033</v>
      </c>
      <c r="T164" t="s">
        <v>2034</v>
      </c>
    </row>
    <row r="165" spans="1:20" ht="18.600000000000001" customHeight="1" x14ac:dyDescent="0.3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10" t="s">
        <v>2046</v>
      </c>
      <c r="T165" t="s">
        <v>2047</v>
      </c>
    </row>
    <row r="166" spans="1:20" ht="18.600000000000001" customHeight="1" x14ac:dyDescent="0.3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10" t="s">
        <v>2031</v>
      </c>
      <c r="T166" t="s">
        <v>2032</v>
      </c>
    </row>
    <row r="167" spans="1:20" ht="18.600000000000001" customHeight="1" x14ac:dyDescent="0.3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10" t="s">
        <v>2044</v>
      </c>
      <c r="T167" t="s">
        <v>2045</v>
      </c>
    </row>
    <row r="168" spans="1:20" ht="18.600000000000001" customHeight="1" x14ac:dyDescent="0.3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10" t="s">
        <v>2046</v>
      </c>
      <c r="T168" t="s">
        <v>2047</v>
      </c>
    </row>
    <row r="169" spans="1:20" ht="18.600000000000001" customHeight="1" x14ac:dyDescent="0.3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10" t="s">
        <v>2031</v>
      </c>
      <c r="T169" t="s">
        <v>2032</v>
      </c>
    </row>
    <row r="170" spans="1:20" ht="18.600000000000001" customHeight="1" x14ac:dyDescent="0.3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10" t="s">
        <v>2033</v>
      </c>
      <c r="T170" t="s">
        <v>2043</v>
      </c>
    </row>
    <row r="171" spans="1:20" ht="18.600000000000001" customHeight="1" x14ac:dyDescent="0.3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10" t="s">
        <v>2037</v>
      </c>
      <c r="T171" t="s">
        <v>2049</v>
      </c>
    </row>
    <row r="172" spans="1:20" ht="18.600000000000001" customHeight="1" x14ac:dyDescent="0.3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10" t="s">
        <v>2033</v>
      </c>
      <c r="T172" t="s">
        <v>2043</v>
      </c>
    </row>
    <row r="173" spans="1:20" ht="18.600000000000001" customHeight="1" x14ac:dyDescent="0.3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10" t="s">
        <v>2039</v>
      </c>
      <c r="T173" t="s">
        <v>2057</v>
      </c>
    </row>
    <row r="174" spans="1:20" ht="18.600000000000001" customHeight="1" x14ac:dyDescent="0.3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10" t="s">
        <v>2037</v>
      </c>
      <c r="T174" t="s">
        <v>2053</v>
      </c>
    </row>
    <row r="175" spans="1:20" ht="18.600000000000001" customHeight="1" x14ac:dyDescent="0.3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10" t="s">
        <v>2031</v>
      </c>
      <c r="T175" t="s">
        <v>2032</v>
      </c>
    </row>
    <row r="176" spans="1:20" ht="18.600000000000001" customHeight="1" x14ac:dyDescent="0.3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10" t="s">
        <v>2044</v>
      </c>
      <c r="T176" t="s">
        <v>2055</v>
      </c>
    </row>
    <row r="177" spans="1:20" ht="18.600000000000001" customHeight="1" x14ac:dyDescent="0.3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10" t="s">
        <v>2031</v>
      </c>
      <c r="T177" t="s">
        <v>2032</v>
      </c>
    </row>
    <row r="178" spans="1:20" ht="18.600000000000001" customHeight="1" x14ac:dyDescent="0.3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10" t="s">
        <v>2031</v>
      </c>
      <c r="T178" t="s">
        <v>2032</v>
      </c>
    </row>
    <row r="179" spans="1:20" ht="18.600000000000001" customHeight="1" x14ac:dyDescent="0.3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10" t="s">
        <v>2031</v>
      </c>
      <c r="T179" t="s">
        <v>2032</v>
      </c>
    </row>
    <row r="180" spans="1:20" ht="18.600000000000001" customHeight="1" x14ac:dyDescent="0.3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10" t="s">
        <v>2035</v>
      </c>
      <c r="T180" t="s">
        <v>2036</v>
      </c>
    </row>
    <row r="181" spans="1:20" ht="18.600000000000001" customHeight="1" x14ac:dyDescent="0.3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10" t="s">
        <v>2031</v>
      </c>
      <c r="T181" t="s">
        <v>2032</v>
      </c>
    </row>
    <row r="182" spans="1:20" ht="18.600000000000001" customHeight="1" x14ac:dyDescent="0.3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10" t="s">
        <v>2044</v>
      </c>
      <c r="T182" t="s">
        <v>2055</v>
      </c>
    </row>
    <row r="183" spans="1:20" ht="18.600000000000001" customHeight="1" x14ac:dyDescent="0.3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10" t="s">
        <v>2044</v>
      </c>
      <c r="T183" t="s">
        <v>2045</v>
      </c>
    </row>
    <row r="184" spans="1:20" ht="18.600000000000001" customHeight="1" x14ac:dyDescent="0.3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10" t="s">
        <v>2031</v>
      </c>
      <c r="T184" t="s">
        <v>2032</v>
      </c>
    </row>
    <row r="185" spans="1:20" ht="18.600000000000001" customHeight="1" x14ac:dyDescent="0.3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10" t="s">
        <v>2033</v>
      </c>
      <c r="T185" t="s">
        <v>2034</v>
      </c>
    </row>
    <row r="186" spans="1:20" ht="18.600000000000001" customHeight="1" x14ac:dyDescent="0.3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10" t="s">
        <v>2031</v>
      </c>
      <c r="T186" t="s">
        <v>2032</v>
      </c>
    </row>
    <row r="187" spans="1:20" ht="18.600000000000001" customHeight="1" x14ac:dyDescent="0.3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10" t="s">
        <v>2037</v>
      </c>
      <c r="T187" t="s">
        <v>2048</v>
      </c>
    </row>
    <row r="188" spans="1:20" ht="18.600000000000001" customHeight="1" x14ac:dyDescent="0.3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10" t="s">
        <v>2031</v>
      </c>
      <c r="T188" t="s">
        <v>2032</v>
      </c>
    </row>
    <row r="189" spans="1:20" ht="18.600000000000001" customHeight="1" x14ac:dyDescent="0.3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10" t="s">
        <v>2037</v>
      </c>
      <c r="T189" t="s">
        <v>2049</v>
      </c>
    </row>
    <row r="190" spans="1:20" ht="18.600000000000001" customHeight="1" x14ac:dyDescent="0.3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10" t="s">
        <v>2031</v>
      </c>
      <c r="T190" t="s">
        <v>2032</v>
      </c>
    </row>
    <row r="191" spans="1:20" ht="18.600000000000001" customHeight="1" x14ac:dyDescent="0.3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10" t="s">
        <v>2031</v>
      </c>
      <c r="T191" t="s">
        <v>2032</v>
      </c>
    </row>
    <row r="192" spans="1:20" ht="18.600000000000001" customHeight="1" x14ac:dyDescent="0.3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10" t="s">
        <v>2031</v>
      </c>
      <c r="T192" t="s">
        <v>2032</v>
      </c>
    </row>
    <row r="193" spans="1:20" ht="18.600000000000001" customHeight="1" x14ac:dyDescent="0.3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10" t="s">
        <v>2031</v>
      </c>
      <c r="T193" t="s">
        <v>2032</v>
      </c>
    </row>
    <row r="194" spans="1:20" ht="18.600000000000001" customHeight="1" x14ac:dyDescent="0.3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6">
        <f t="shared" ref="I194:I257" si="13">E194/H194</f>
        <v>35.049382716049379</v>
      </c>
      <c r="J194" t="s">
        <v>21</v>
      </c>
      <c r="K194" t="s">
        <v>22</v>
      </c>
      <c r="L194">
        <v>1403845200</v>
      </c>
      <c r="M194" s="11">
        <f t="shared" ref="M194:M257" si="14">(((L194/60)/60)/24)+DATE(1970,1,1)</f>
        <v>41817.208333333336</v>
      </c>
      <c r="N194">
        <v>1404190800</v>
      </c>
      <c r="O194" s="11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s="10" t="s">
        <v>2033</v>
      </c>
      <c r="T194" t="s">
        <v>2034</v>
      </c>
    </row>
    <row r="195" spans="1:20" ht="18.600000000000001" customHeight="1" x14ac:dyDescent="0.3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4">
        <f t="shared" si="12"/>
        <v>0.45636363636363636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11">
        <f t="shared" si="14"/>
        <v>43198.208333333328</v>
      </c>
      <c r="N195">
        <v>1523509200</v>
      </c>
      <c r="O195" s="11">
        <f t="shared" si="15"/>
        <v>43202.208333333328</v>
      </c>
      <c r="P195" t="b">
        <v>1</v>
      </c>
      <c r="Q195" t="b">
        <v>0</v>
      </c>
      <c r="R195" t="s">
        <v>60</v>
      </c>
      <c r="S195" s="10" t="s">
        <v>2033</v>
      </c>
      <c r="T195" t="s">
        <v>2043</v>
      </c>
    </row>
    <row r="196" spans="1:20" ht="18.600000000000001" customHeight="1" x14ac:dyDescent="0.3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10" t="s">
        <v>2033</v>
      </c>
      <c r="T196" t="s">
        <v>2056</v>
      </c>
    </row>
    <row r="197" spans="1:20" ht="18.600000000000001" customHeight="1" x14ac:dyDescent="0.3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10" t="s">
        <v>2033</v>
      </c>
      <c r="T197" t="s">
        <v>2054</v>
      </c>
    </row>
    <row r="198" spans="1:20" ht="18.600000000000001" customHeight="1" x14ac:dyDescent="0.3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10" t="s">
        <v>2044</v>
      </c>
      <c r="T198" t="s">
        <v>2055</v>
      </c>
    </row>
    <row r="199" spans="1:20" ht="18.600000000000001" customHeight="1" x14ac:dyDescent="0.3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10" t="s">
        <v>2037</v>
      </c>
      <c r="T199" t="s">
        <v>2038</v>
      </c>
    </row>
    <row r="200" spans="1:20" ht="18.600000000000001" customHeight="1" x14ac:dyDescent="0.3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10" t="s">
        <v>2033</v>
      </c>
      <c r="T200" t="s">
        <v>2054</v>
      </c>
    </row>
    <row r="201" spans="1:20" ht="18.600000000000001" customHeight="1" x14ac:dyDescent="0.3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10" t="s">
        <v>2033</v>
      </c>
      <c r="T201" t="s">
        <v>2034</v>
      </c>
    </row>
    <row r="202" spans="1:20" ht="18.600000000000001" customHeight="1" x14ac:dyDescent="0.3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10" t="s">
        <v>2031</v>
      </c>
      <c r="T202" t="s">
        <v>2032</v>
      </c>
    </row>
    <row r="203" spans="1:20" ht="18.600000000000001" customHeight="1" x14ac:dyDescent="0.3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10" t="s">
        <v>2044</v>
      </c>
      <c r="T203" t="s">
        <v>2045</v>
      </c>
    </row>
    <row r="204" spans="1:20" ht="18.600000000000001" customHeight="1" x14ac:dyDescent="0.3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10" t="s">
        <v>2035</v>
      </c>
      <c r="T204" t="s">
        <v>2036</v>
      </c>
    </row>
    <row r="205" spans="1:20" ht="18.600000000000001" customHeight="1" x14ac:dyDescent="0.3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10" t="s">
        <v>2031</v>
      </c>
      <c r="T205" t="s">
        <v>2032</v>
      </c>
    </row>
    <row r="206" spans="1:20" ht="18.600000000000001" customHeight="1" x14ac:dyDescent="0.3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10" t="s">
        <v>2033</v>
      </c>
      <c r="T206" t="s">
        <v>2050</v>
      </c>
    </row>
    <row r="207" spans="1:20" ht="18.600000000000001" customHeight="1" x14ac:dyDescent="0.3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10" t="s">
        <v>2031</v>
      </c>
      <c r="T207" t="s">
        <v>2032</v>
      </c>
    </row>
    <row r="208" spans="1:20" ht="18.600000000000001" customHeight="1" x14ac:dyDescent="0.3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10" t="s">
        <v>2039</v>
      </c>
      <c r="T208" t="s">
        <v>2040</v>
      </c>
    </row>
    <row r="209" spans="1:20" ht="18.600000000000001" customHeight="1" x14ac:dyDescent="0.3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10" t="s">
        <v>2033</v>
      </c>
      <c r="T209" t="s">
        <v>2034</v>
      </c>
    </row>
    <row r="210" spans="1:20" ht="18.600000000000001" customHeight="1" x14ac:dyDescent="0.3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10" t="s">
        <v>2037</v>
      </c>
      <c r="T210" t="s">
        <v>2053</v>
      </c>
    </row>
    <row r="211" spans="1:20" ht="18.600000000000001" customHeight="1" x14ac:dyDescent="0.3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10" t="s">
        <v>2037</v>
      </c>
      <c r="T211" t="s">
        <v>2053</v>
      </c>
    </row>
    <row r="212" spans="1:20" ht="18.600000000000001" customHeight="1" x14ac:dyDescent="0.3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10" t="s">
        <v>2037</v>
      </c>
      <c r="T212" t="s">
        <v>2059</v>
      </c>
    </row>
    <row r="213" spans="1:20" ht="18.600000000000001" customHeight="1" x14ac:dyDescent="0.3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10" t="s">
        <v>2031</v>
      </c>
      <c r="T213" t="s">
        <v>2032</v>
      </c>
    </row>
    <row r="214" spans="1:20" ht="18.600000000000001" customHeight="1" x14ac:dyDescent="0.3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10" t="s">
        <v>2031</v>
      </c>
      <c r="T214" t="s">
        <v>2032</v>
      </c>
    </row>
    <row r="215" spans="1:20" ht="18.600000000000001" customHeight="1" x14ac:dyDescent="0.3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10" t="s">
        <v>2033</v>
      </c>
      <c r="T215" t="s">
        <v>2043</v>
      </c>
    </row>
    <row r="216" spans="1:20" ht="18.600000000000001" customHeight="1" x14ac:dyDescent="0.3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10" t="s">
        <v>2033</v>
      </c>
      <c r="T216" t="s">
        <v>2034</v>
      </c>
    </row>
    <row r="217" spans="1:20" ht="18.600000000000001" customHeight="1" x14ac:dyDescent="0.3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10" t="s">
        <v>2031</v>
      </c>
      <c r="T217" t="s">
        <v>2032</v>
      </c>
    </row>
    <row r="218" spans="1:20" ht="18.600000000000001" customHeight="1" x14ac:dyDescent="0.3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10" t="s">
        <v>2031</v>
      </c>
      <c r="T218" t="s">
        <v>2032</v>
      </c>
    </row>
    <row r="219" spans="1:20" ht="18.600000000000001" customHeight="1" x14ac:dyDescent="0.3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10" t="s">
        <v>2037</v>
      </c>
      <c r="T219" t="s">
        <v>2059</v>
      </c>
    </row>
    <row r="220" spans="1:20" ht="18.600000000000001" customHeight="1" x14ac:dyDescent="0.3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10" t="s">
        <v>2037</v>
      </c>
      <c r="T220" t="s">
        <v>2049</v>
      </c>
    </row>
    <row r="221" spans="1:20" ht="18.600000000000001" customHeight="1" x14ac:dyDescent="0.3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10" t="s">
        <v>2037</v>
      </c>
      <c r="T221" t="s">
        <v>2052</v>
      </c>
    </row>
    <row r="222" spans="1:20" ht="18.600000000000001" customHeight="1" x14ac:dyDescent="0.3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10" t="s">
        <v>2031</v>
      </c>
      <c r="T222" t="s">
        <v>2032</v>
      </c>
    </row>
    <row r="223" spans="1:20" ht="18.600000000000001" customHeight="1" x14ac:dyDescent="0.3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10" t="s">
        <v>2035</v>
      </c>
      <c r="T223" t="s">
        <v>2036</v>
      </c>
    </row>
    <row r="224" spans="1:20" ht="18.600000000000001" customHeight="1" x14ac:dyDescent="0.3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10" t="s">
        <v>2046</v>
      </c>
      <c r="T224" t="s">
        <v>2047</v>
      </c>
    </row>
    <row r="225" spans="1:20" ht="18.600000000000001" customHeight="1" x14ac:dyDescent="0.3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10" t="s">
        <v>2031</v>
      </c>
      <c r="T225" t="s">
        <v>2032</v>
      </c>
    </row>
    <row r="226" spans="1:20" ht="18.600000000000001" customHeight="1" x14ac:dyDescent="0.3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10" t="s">
        <v>2037</v>
      </c>
      <c r="T226" t="s">
        <v>2059</v>
      </c>
    </row>
    <row r="227" spans="1:20" ht="18.600000000000001" customHeight="1" x14ac:dyDescent="0.3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10" t="s">
        <v>2033</v>
      </c>
      <c r="T227" t="s">
        <v>2034</v>
      </c>
    </row>
    <row r="228" spans="1:20" ht="18.600000000000001" customHeight="1" x14ac:dyDescent="0.3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10" t="s">
        <v>2046</v>
      </c>
      <c r="T228" t="s">
        <v>2047</v>
      </c>
    </row>
    <row r="229" spans="1:20" ht="18.600000000000001" customHeight="1" x14ac:dyDescent="0.3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10" t="s">
        <v>2041</v>
      </c>
      <c r="T229" t="s">
        <v>2058</v>
      </c>
    </row>
    <row r="230" spans="1:20" ht="18.600000000000001" customHeight="1" x14ac:dyDescent="0.3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10" t="s">
        <v>2037</v>
      </c>
      <c r="T230" t="s">
        <v>2052</v>
      </c>
    </row>
    <row r="231" spans="1:20" ht="18.600000000000001" customHeight="1" x14ac:dyDescent="0.3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10" t="s">
        <v>2041</v>
      </c>
      <c r="T231" t="s">
        <v>2058</v>
      </c>
    </row>
    <row r="232" spans="1:20" ht="18.600000000000001" customHeight="1" x14ac:dyDescent="0.3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10" t="s">
        <v>2041</v>
      </c>
      <c r="T232" t="s">
        <v>2042</v>
      </c>
    </row>
    <row r="233" spans="1:20" ht="18.600000000000001" customHeight="1" x14ac:dyDescent="0.3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10" t="s">
        <v>2031</v>
      </c>
      <c r="T233" t="s">
        <v>2032</v>
      </c>
    </row>
    <row r="234" spans="1:20" ht="18.600000000000001" customHeight="1" x14ac:dyDescent="0.3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10" t="s">
        <v>2031</v>
      </c>
      <c r="T234" t="s">
        <v>2032</v>
      </c>
    </row>
    <row r="235" spans="1:20" ht="18.600000000000001" customHeight="1" x14ac:dyDescent="0.3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10" t="s">
        <v>2037</v>
      </c>
      <c r="T235" t="s">
        <v>2052</v>
      </c>
    </row>
    <row r="236" spans="1:20" ht="18.600000000000001" customHeight="1" x14ac:dyDescent="0.3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10" t="s">
        <v>2041</v>
      </c>
      <c r="T236" t="s">
        <v>2042</v>
      </c>
    </row>
    <row r="237" spans="1:20" ht="18.600000000000001" customHeight="1" x14ac:dyDescent="0.3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10" t="s">
        <v>2037</v>
      </c>
      <c r="T237" t="s">
        <v>2052</v>
      </c>
    </row>
    <row r="238" spans="1:20" ht="18.600000000000001" customHeight="1" x14ac:dyDescent="0.3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10" t="s">
        <v>2033</v>
      </c>
      <c r="T238" t="s">
        <v>2034</v>
      </c>
    </row>
    <row r="239" spans="1:20" ht="18.600000000000001" customHeight="1" x14ac:dyDescent="0.3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10" t="s">
        <v>2037</v>
      </c>
      <c r="T239" t="s">
        <v>2052</v>
      </c>
    </row>
    <row r="240" spans="1:20" ht="18.600000000000001" customHeight="1" x14ac:dyDescent="0.3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10" t="s">
        <v>2031</v>
      </c>
      <c r="T240" t="s">
        <v>2032</v>
      </c>
    </row>
    <row r="241" spans="1:20" ht="18.600000000000001" customHeight="1" x14ac:dyDescent="0.3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10" t="s">
        <v>2044</v>
      </c>
      <c r="T241" t="s">
        <v>2055</v>
      </c>
    </row>
    <row r="242" spans="1:20" ht="18.600000000000001" customHeight="1" x14ac:dyDescent="0.3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10" t="s">
        <v>2031</v>
      </c>
      <c r="T242" t="s">
        <v>2032</v>
      </c>
    </row>
    <row r="243" spans="1:20" ht="18.600000000000001" customHeight="1" x14ac:dyDescent="0.3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10" t="s">
        <v>2039</v>
      </c>
      <c r="T243" t="s">
        <v>2051</v>
      </c>
    </row>
    <row r="244" spans="1:20" ht="18.600000000000001" customHeight="1" x14ac:dyDescent="0.3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10" t="s">
        <v>2033</v>
      </c>
      <c r="T244" t="s">
        <v>2034</v>
      </c>
    </row>
    <row r="245" spans="1:20" ht="18.600000000000001" customHeight="1" x14ac:dyDescent="0.3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10" t="s">
        <v>2031</v>
      </c>
      <c r="T245" t="s">
        <v>2032</v>
      </c>
    </row>
    <row r="246" spans="1:20" ht="18.600000000000001" customHeight="1" x14ac:dyDescent="0.3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10" t="s">
        <v>2031</v>
      </c>
      <c r="T246" t="s">
        <v>2032</v>
      </c>
    </row>
    <row r="247" spans="1:20" ht="18.600000000000001" customHeight="1" x14ac:dyDescent="0.3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10" t="s">
        <v>2031</v>
      </c>
      <c r="T247" t="s">
        <v>2032</v>
      </c>
    </row>
    <row r="248" spans="1:20" ht="18.600000000000001" customHeight="1" x14ac:dyDescent="0.3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10" t="s">
        <v>2044</v>
      </c>
      <c r="T248" t="s">
        <v>2045</v>
      </c>
    </row>
    <row r="249" spans="1:20" ht="18.600000000000001" customHeight="1" x14ac:dyDescent="0.3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10" t="s">
        <v>2039</v>
      </c>
      <c r="T249" t="s">
        <v>2040</v>
      </c>
    </row>
    <row r="250" spans="1:20" ht="18.600000000000001" customHeight="1" x14ac:dyDescent="0.3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10" t="s">
        <v>2041</v>
      </c>
      <c r="T250" t="s">
        <v>2058</v>
      </c>
    </row>
    <row r="251" spans="1:20" ht="18.600000000000001" customHeight="1" x14ac:dyDescent="0.3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10" t="s">
        <v>2039</v>
      </c>
      <c r="T251" t="s">
        <v>2057</v>
      </c>
    </row>
    <row r="252" spans="1:20" ht="18.600000000000001" customHeight="1" x14ac:dyDescent="0.3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10" t="s">
        <v>2033</v>
      </c>
      <c r="T252" t="s">
        <v>2034</v>
      </c>
    </row>
    <row r="253" spans="1:20" ht="18.600000000000001" customHeight="1" x14ac:dyDescent="0.3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10" t="s">
        <v>2031</v>
      </c>
      <c r="T253" t="s">
        <v>2032</v>
      </c>
    </row>
    <row r="254" spans="1:20" ht="18.600000000000001" customHeight="1" x14ac:dyDescent="0.3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10" t="s">
        <v>2031</v>
      </c>
      <c r="T254" t="s">
        <v>2032</v>
      </c>
    </row>
    <row r="255" spans="1:20" ht="18.600000000000001" customHeight="1" x14ac:dyDescent="0.3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10" t="s">
        <v>2037</v>
      </c>
      <c r="T255" t="s">
        <v>2038</v>
      </c>
    </row>
    <row r="256" spans="1:20" ht="18.600000000000001" customHeight="1" x14ac:dyDescent="0.3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10" t="s">
        <v>2039</v>
      </c>
      <c r="T256" t="s">
        <v>2051</v>
      </c>
    </row>
    <row r="257" spans="1:20" ht="18.600000000000001" customHeight="1" x14ac:dyDescent="0.3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10" t="s">
        <v>2033</v>
      </c>
      <c r="T257" t="s">
        <v>2034</v>
      </c>
    </row>
    <row r="258" spans="1:20" ht="18.600000000000001" customHeight="1" x14ac:dyDescent="0.3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6">
        <f t="shared" ref="I258:I321" si="17">E258/H258</f>
        <v>63.93333333333333</v>
      </c>
      <c r="J258" t="s">
        <v>40</v>
      </c>
      <c r="K258" t="s">
        <v>41</v>
      </c>
      <c r="L258">
        <v>1453615200</v>
      </c>
      <c r="M258" s="11">
        <f t="shared" ref="M258:M321" si="18">(((L258/60)/60)/24)+DATE(1970,1,1)</f>
        <v>42393.25</v>
      </c>
      <c r="N258">
        <v>1456812000</v>
      </c>
      <c r="O258" s="11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s="10" t="s">
        <v>2033</v>
      </c>
      <c r="T258" t="s">
        <v>2034</v>
      </c>
    </row>
    <row r="259" spans="1:20" ht="18.600000000000001" customHeight="1" x14ac:dyDescent="0.3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4">
        <f t="shared" si="16"/>
        <v>1.46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11">
        <f t="shared" si="18"/>
        <v>41338.25</v>
      </c>
      <c r="N259">
        <v>1363669200</v>
      </c>
      <c r="O259" s="11">
        <f t="shared" si="19"/>
        <v>41352.208333333336</v>
      </c>
      <c r="P259" t="b">
        <v>0</v>
      </c>
      <c r="Q259" t="b">
        <v>0</v>
      </c>
      <c r="R259" t="s">
        <v>33</v>
      </c>
      <c r="S259" s="10" t="s">
        <v>2031</v>
      </c>
      <c r="T259" t="s">
        <v>2032</v>
      </c>
    </row>
    <row r="260" spans="1:20" ht="18.600000000000001" customHeight="1" x14ac:dyDescent="0.3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10" t="s">
        <v>2031</v>
      </c>
      <c r="T260" t="s">
        <v>2032</v>
      </c>
    </row>
    <row r="261" spans="1:20" ht="18.600000000000001" customHeight="1" x14ac:dyDescent="0.3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10" t="s">
        <v>2046</v>
      </c>
      <c r="T261" t="s">
        <v>2047</v>
      </c>
    </row>
    <row r="262" spans="1:20" ht="18.600000000000001" customHeight="1" x14ac:dyDescent="0.3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10" t="s">
        <v>2033</v>
      </c>
      <c r="T262" t="s">
        <v>2034</v>
      </c>
    </row>
    <row r="263" spans="1:20" ht="18.600000000000001" customHeight="1" x14ac:dyDescent="0.3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10" t="s">
        <v>2033</v>
      </c>
      <c r="T263" t="s">
        <v>2034</v>
      </c>
    </row>
    <row r="264" spans="1:20" ht="18.600000000000001" customHeight="1" x14ac:dyDescent="0.3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10" t="s">
        <v>2033</v>
      </c>
      <c r="T264" t="s">
        <v>2043</v>
      </c>
    </row>
    <row r="265" spans="1:20" ht="18.600000000000001" customHeight="1" x14ac:dyDescent="0.3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10" t="s">
        <v>2046</v>
      </c>
      <c r="T265" t="s">
        <v>2047</v>
      </c>
    </row>
    <row r="266" spans="1:20" ht="18.600000000000001" customHeight="1" x14ac:dyDescent="0.3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10" t="s">
        <v>2031</v>
      </c>
      <c r="T266" t="s">
        <v>2032</v>
      </c>
    </row>
    <row r="267" spans="1:20" ht="18.600000000000001" customHeight="1" x14ac:dyDescent="0.3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10" t="s">
        <v>2031</v>
      </c>
      <c r="T267" t="s">
        <v>2032</v>
      </c>
    </row>
    <row r="268" spans="1:20" ht="18.600000000000001" customHeight="1" x14ac:dyDescent="0.3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10" t="s">
        <v>2033</v>
      </c>
      <c r="T268" t="s">
        <v>2050</v>
      </c>
    </row>
    <row r="269" spans="1:20" ht="18.600000000000001" customHeight="1" x14ac:dyDescent="0.3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10" t="s">
        <v>2031</v>
      </c>
      <c r="T269" t="s">
        <v>2032</v>
      </c>
    </row>
    <row r="270" spans="1:20" ht="18.600000000000001" customHeight="1" x14ac:dyDescent="0.3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10" t="s">
        <v>2037</v>
      </c>
      <c r="T270" t="s">
        <v>2053</v>
      </c>
    </row>
    <row r="271" spans="1:20" ht="18.600000000000001" customHeight="1" x14ac:dyDescent="0.3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10" t="s">
        <v>2037</v>
      </c>
      <c r="T271" t="s">
        <v>2048</v>
      </c>
    </row>
    <row r="272" spans="1:20" ht="18.600000000000001" customHeight="1" x14ac:dyDescent="0.3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10" t="s">
        <v>2041</v>
      </c>
      <c r="T272" t="s">
        <v>2042</v>
      </c>
    </row>
    <row r="273" spans="1:20" ht="18.600000000000001" customHeight="1" x14ac:dyDescent="0.3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10" t="s">
        <v>2046</v>
      </c>
      <c r="T273" t="s">
        <v>2047</v>
      </c>
    </row>
    <row r="274" spans="1:20" ht="18.600000000000001" customHeight="1" x14ac:dyDescent="0.3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10" t="s">
        <v>2031</v>
      </c>
      <c r="T274" t="s">
        <v>2032</v>
      </c>
    </row>
    <row r="275" spans="1:20" ht="18.600000000000001" customHeight="1" x14ac:dyDescent="0.3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10" t="s">
        <v>2031</v>
      </c>
      <c r="T275" t="s">
        <v>2032</v>
      </c>
    </row>
    <row r="276" spans="1:20" ht="18.600000000000001" customHeight="1" x14ac:dyDescent="0.3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10" t="s">
        <v>2031</v>
      </c>
      <c r="T276" t="s">
        <v>2032</v>
      </c>
    </row>
    <row r="277" spans="1:20" ht="18.600000000000001" customHeight="1" x14ac:dyDescent="0.3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10" t="s">
        <v>2039</v>
      </c>
      <c r="T277" t="s">
        <v>2057</v>
      </c>
    </row>
    <row r="278" spans="1:20" ht="18.600000000000001" customHeight="1" x14ac:dyDescent="0.3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10" t="s">
        <v>2041</v>
      </c>
      <c r="T278" t="s">
        <v>2042</v>
      </c>
    </row>
    <row r="279" spans="1:20" ht="18.600000000000001" customHeight="1" x14ac:dyDescent="0.3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10" t="s">
        <v>2031</v>
      </c>
      <c r="T279" t="s">
        <v>2032</v>
      </c>
    </row>
    <row r="280" spans="1:20" ht="18.600000000000001" customHeight="1" x14ac:dyDescent="0.3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10" t="s">
        <v>2044</v>
      </c>
      <c r="T280" t="s">
        <v>2045</v>
      </c>
    </row>
    <row r="281" spans="1:20" ht="18.600000000000001" customHeight="1" x14ac:dyDescent="0.3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10" t="s">
        <v>2031</v>
      </c>
      <c r="T281" t="s">
        <v>2032</v>
      </c>
    </row>
    <row r="282" spans="1:20" ht="18.600000000000001" customHeight="1" x14ac:dyDescent="0.3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10" t="s">
        <v>2037</v>
      </c>
      <c r="T282" t="s">
        <v>2052</v>
      </c>
    </row>
    <row r="283" spans="1:20" ht="18.600000000000001" customHeight="1" x14ac:dyDescent="0.3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10" t="s">
        <v>2031</v>
      </c>
      <c r="T283" t="s">
        <v>2032</v>
      </c>
    </row>
    <row r="284" spans="1:20" ht="18.600000000000001" customHeight="1" x14ac:dyDescent="0.3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10" t="s">
        <v>2037</v>
      </c>
      <c r="T284" t="s">
        <v>2048</v>
      </c>
    </row>
    <row r="285" spans="1:20" ht="18.600000000000001" customHeight="1" x14ac:dyDescent="0.3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10" t="s">
        <v>2033</v>
      </c>
      <c r="T285" t="s">
        <v>2034</v>
      </c>
    </row>
    <row r="286" spans="1:20" ht="18.600000000000001" customHeight="1" x14ac:dyDescent="0.3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10" t="s">
        <v>2044</v>
      </c>
      <c r="T286" t="s">
        <v>2045</v>
      </c>
    </row>
    <row r="287" spans="1:20" ht="18.600000000000001" customHeight="1" x14ac:dyDescent="0.3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10" t="s">
        <v>2031</v>
      </c>
      <c r="T287" t="s">
        <v>2032</v>
      </c>
    </row>
    <row r="288" spans="1:20" ht="18.600000000000001" customHeight="1" x14ac:dyDescent="0.3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10" t="s">
        <v>2031</v>
      </c>
      <c r="T288" t="s">
        <v>2032</v>
      </c>
    </row>
    <row r="289" spans="1:20" ht="18.600000000000001" customHeight="1" x14ac:dyDescent="0.3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10" t="s">
        <v>2033</v>
      </c>
      <c r="T289" t="s">
        <v>2054</v>
      </c>
    </row>
    <row r="290" spans="1:20" ht="18.600000000000001" customHeight="1" x14ac:dyDescent="0.3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10" t="s">
        <v>2033</v>
      </c>
      <c r="T290" t="s">
        <v>2056</v>
      </c>
    </row>
    <row r="291" spans="1:20" ht="18.600000000000001" customHeight="1" x14ac:dyDescent="0.3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10" t="s">
        <v>2031</v>
      </c>
      <c r="T291" t="s">
        <v>2032</v>
      </c>
    </row>
    <row r="292" spans="1:20" ht="18.600000000000001" customHeight="1" x14ac:dyDescent="0.3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10" t="s">
        <v>2037</v>
      </c>
      <c r="T292" t="s">
        <v>2053</v>
      </c>
    </row>
    <row r="293" spans="1:20" ht="18.600000000000001" customHeight="1" x14ac:dyDescent="0.3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10" t="s">
        <v>2044</v>
      </c>
      <c r="T293" t="s">
        <v>2045</v>
      </c>
    </row>
    <row r="294" spans="1:20" ht="18.600000000000001" customHeight="1" x14ac:dyDescent="0.3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10" t="s">
        <v>2035</v>
      </c>
      <c r="T294" t="s">
        <v>2036</v>
      </c>
    </row>
    <row r="295" spans="1:20" ht="18.600000000000001" customHeight="1" x14ac:dyDescent="0.3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10" t="s">
        <v>2031</v>
      </c>
      <c r="T295" t="s">
        <v>2032</v>
      </c>
    </row>
    <row r="296" spans="1:20" ht="18.600000000000001" customHeight="1" x14ac:dyDescent="0.3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10" t="s">
        <v>2031</v>
      </c>
      <c r="T296" t="s">
        <v>2032</v>
      </c>
    </row>
    <row r="297" spans="1:20" ht="18.600000000000001" customHeight="1" x14ac:dyDescent="0.3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10" t="s">
        <v>2031</v>
      </c>
      <c r="T297" t="s">
        <v>2032</v>
      </c>
    </row>
    <row r="298" spans="1:20" ht="18.600000000000001" customHeight="1" x14ac:dyDescent="0.3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10" t="s">
        <v>2031</v>
      </c>
      <c r="T298" t="s">
        <v>2032</v>
      </c>
    </row>
    <row r="299" spans="1:20" ht="18.600000000000001" customHeight="1" x14ac:dyDescent="0.3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10" t="s">
        <v>2031</v>
      </c>
      <c r="T299" t="s">
        <v>2032</v>
      </c>
    </row>
    <row r="300" spans="1:20" ht="18.600000000000001" customHeight="1" x14ac:dyDescent="0.3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10" t="s">
        <v>2033</v>
      </c>
      <c r="T300" t="s">
        <v>2034</v>
      </c>
    </row>
    <row r="301" spans="1:20" ht="18.600000000000001" customHeight="1" x14ac:dyDescent="0.3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10" t="s">
        <v>2035</v>
      </c>
      <c r="T301" t="s">
        <v>2036</v>
      </c>
    </row>
    <row r="302" spans="1:20" ht="18.600000000000001" customHeight="1" x14ac:dyDescent="0.3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10" t="s">
        <v>2039</v>
      </c>
      <c r="T302" t="s">
        <v>2051</v>
      </c>
    </row>
    <row r="303" spans="1:20" ht="18.600000000000001" customHeight="1" x14ac:dyDescent="0.3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10" t="s">
        <v>2037</v>
      </c>
      <c r="T303" t="s">
        <v>2053</v>
      </c>
    </row>
    <row r="304" spans="1:20" ht="18.600000000000001" customHeight="1" x14ac:dyDescent="0.3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10" t="s">
        <v>2031</v>
      </c>
      <c r="T304" t="s">
        <v>2032</v>
      </c>
    </row>
    <row r="305" spans="1:20" ht="18.600000000000001" customHeight="1" x14ac:dyDescent="0.3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10" t="s">
        <v>2033</v>
      </c>
      <c r="T305" t="s">
        <v>2043</v>
      </c>
    </row>
    <row r="306" spans="1:20" ht="18.600000000000001" customHeight="1" x14ac:dyDescent="0.3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10" t="s">
        <v>2037</v>
      </c>
      <c r="T306" t="s">
        <v>2053</v>
      </c>
    </row>
    <row r="307" spans="1:20" ht="18.600000000000001" customHeight="1" x14ac:dyDescent="0.3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10" t="s">
        <v>2031</v>
      </c>
      <c r="T307" t="s">
        <v>2032</v>
      </c>
    </row>
    <row r="308" spans="1:20" ht="18.600000000000001" customHeight="1" x14ac:dyDescent="0.3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10" t="s">
        <v>2031</v>
      </c>
      <c r="T308" t="s">
        <v>2032</v>
      </c>
    </row>
    <row r="309" spans="1:20" ht="18.600000000000001" customHeight="1" x14ac:dyDescent="0.3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10" t="s">
        <v>2039</v>
      </c>
      <c r="T309" t="s">
        <v>2040</v>
      </c>
    </row>
    <row r="310" spans="1:20" ht="18.600000000000001" customHeight="1" x14ac:dyDescent="0.3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10" t="s">
        <v>2031</v>
      </c>
      <c r="T310" t="s">
        <v>2032</v>
      </c>
    </row>
    <row r="311" spans="1:20" ht="18.600000000000001" customHeight="1" x14ac:dyDescent="0.3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10" t="s">
        <v>2033</v>
      </c>
      <c r="T311" t="s">
        <v>2043</v>
      </c>
    </row>
    <row r="312" spans="1:20" ht="18.600000000000001" customHeight="1" x14ac:dyDescent="0.3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10" t="s">
        <v>2041</v>
      </c>
      <c r="T312" t="s">
        <v>2042</v>
      </c>
    </row>
    <row r="313" spans="1:20" ht="18.600000000000001" customHeight="1" x14ac:dyDescent="0.3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10" t="s">
        <v>2031</v>
      </c>
      <c r="T313" t="s">
        <v>2032</v>
      </c>
    </row>
    <row r="314" spans="1:20" ht="18.600000000000001" customHeight="1" x14ac:dyDescent="0.3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10" t="s">
        <v>2031</v>
      </c>
      <c r="T314" t="s">
        <v>2032</v>
      </c>
    </row>
    <row r="315" spans="1:20" ht="18.600000000000001" customHeight="1" x14ac:dyDescent="0.3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10" t="s">
        <v>2033</v>
      </c>
      <c r="T315" t="s">
        <v>2034</v>
      </c>
    </row>
    <row r="316" spans="1:20" ht="18.600000000000001" customHeight="1" x14ac:dyDescent="0.3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10" t="s">
        <v>2037</v>
      </c>
      <c r="T316" t="s">
        <v>2053</v>
      </c>
    </row>
    <row r="317" spans="1:20" ht="18.600000000000001" customHeight="1" x14ac:dyDescent="0.3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10" t="s">
        <v>2031</v>
      </c>
      <c r="T317" t="s">
        <v>2032</v>
      </c>
    </row>
    <row r="318" spans="1:20" ht="18.600000000000001" customHeight="1" x14ac:dyDescent="0.3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10" t="s">
        <v>2035</v>
      </c>
      <c r="T318" t="s">
        <v>2036</v>
      </c>
    </row>
    <row r="319" spans="1:20" ht="18.600000000000001" customHeight="1" x14ac:dyDescent="0.3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10" t="s">
        <v>2031</v>
      </c>
      <c r="T319" t="s">
        <v>2032</v>
      </c>
    </row>
    <row r="320" spans="1:20" ht="18.600000000000001" customHeight="1" x14ac:dyDescent="0.3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10" t="s">
        <v>2033</v>
      </c>
      <c r="T320" t="s">
        <v>2034</v>
      </c>
    </row>
    <row r="321" spans="1:20" ht="18.600000000000001" customHeight="1" x14ac:dyDescent="0.3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10" t="s">
        <v>2044</v>
      </c>
      <c r="T321" t="s">
        <v>2045</v>
      </c>
    </row>
    <row r="322" spans="1:20" ht="18.600000000000001" customHeight="1" x14ac:dyDescent="0.3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6">
        <f t="shared" ref="I322:I385" si="21">E322/H322</f>
        <v>101.15</v>
      </c>
      <c r="J322" t="s">
        <v>21</v>
      </c>
      <c r="K322" t="s">
        <v>22</v>
      </c>
      <c r="L322">
        <v>1305003600</v>
      </c>
      <c r="M322" s="11">
        <f t="shared" ref="M322:M385" si="22">(((L322/60)/60)/24)+DATE(1970,1,1)</f>
        <v>40673.208333333336</v>
      </c>
      <c r="N322">
        <v>1305781200</v>
      </c>
      <c r="O322" s="11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s="10" t="s">
        <v>2039</v>
      </c>
      <c r="T322" t="s">
        <v>2040</v>
      </c>
    </row>
    <row r="323" spans="1:20" ht="18.600000000000001" customHeight="1" x14ac:dyDescent="0.3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4">
        <f t="shared" si="20"/>
        <v>0.94144366197183094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11">
        <f t="shared" si="22"/>
        <v>40634.208333333336</v>
      </c>
      <c r="N323">
        <v>1302325200</v>
      </c>
      <c r="O323" s="11">
        <f t="shared" si="23"/>
        <v>40642.208333333336</v>
      </c>
      <c r="P323" t="b">
        <v>0</v>
      </c>
      <c r="Q323" t="b">
        <v>0</v>
      </c>
      <c r="R323" t="s">
        <v>100</v>
      </c>
      <c r="S323" s="10" t="s">
        <v>2037</v>
      </c>
      <c r="T323" t="s">
        <v>2049</v>
      </c>
    </row>
    <row r="324" spans="1:20" ht="18.600000000000001" customHeight="1" x14ac:dyDescent="0.3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10" t="s">
        <v>2031</v>
      </c>
      <c r="T324" t="s">
        <v>2032</v>
      </c>
    </row>
    <row r="325" spans="1:20" ht="18.600000000000001" customHeight="1" x14ac:dyDescent="0.3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10" t="s">
        <v>2037</v>
      </c>
      <c r="T325" t="s">
        <v>2053</v>
      </c>
    </row>
    <row r="326" spans="1:20" ht="18.600000000000001" customHeight="1" x14ac:dyDescent="0.3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10" t="s">
        <v>2031</v>
      </c>
      <c r="T326" t="s">
        <v>2032</v>
      </c>
    </row>
    <row r="327" spans="1:20" ht="18.600000000000001" customHeight="1" x14ac:dyDescent="0.3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10" t="s">
        <v>2031</v>
      </c>
      <c r="T327" t="s">
        <v>2032</v>
      </c>
    </row>
    <row r="328" spans="1:20" ht="18.600000000000001" customHeight="1" x14ac:dyDescent="0.3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10" t="s">
        <v>2037</v>
      </c>
      <c r="T328" t="s">
        <v>2052</v>
      </c>
    </row>
    <row r="329" spans="1:20" ht="18.600000000000001" customHeight="1" x14ac:dyDescent="0.3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10" t="s">
        <v>2031</v>
      </c>
      <c r="T329" t="s">
        <v>2032</v>
      </c>
    </row>
    <row r="330" spans="1:20" ht="18.600000000000001" customHeight="1" x14ac:dyDescent="0.3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10" t="s">
        <v>2033</v>
      </c>
      <c r="T330" t="s">
        <v>2034</v>
      </c>
    </row>
    <row r="331" spans="1:20" ht="18.600000000000001" customHeight="1" x14ac:dyDescent="0.3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10" t="s">
        <v>2041</v>
      </c>
      <c r="T331" t="s">
        <v>2042</v>
      </c>
    </row>
    <row r="332" spans="1:20" ht="18.600000000000001" customHeight="1" x14ac:dyDescent="0.3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10" t="s">
        <v>2037</v>
      </c>
      <c r="T332" t="s">
        <v>2053</v>
      </c>
    </row>
    <row r="333" spans="1:20" ht="18.600000000000001" customHeight="1" x14ac:dyDescent="0.3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10" t="s">
        <v>2035</v>
      </c>
      <c r="T333" t="s">
        <v>2036</v>
      </c>
    </row>
    <row r="334" spans="1:20" ht="18.600000000000001" customHeight="1" x14ac:dyDescent="0.3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10" t="s">
        <v>2044</v>
      </c>
      <c r="T334" t="s">
        <v>2055</v>
      </c>
    </row>
    <row r="335" spans="1:20" ht="18.600000000000001" customHeight="1" x14ac:dyDescent="0.3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10" t="s">
        <v>2031</v>
      </c>
      <c r="T335" t="s">
        <v>2032</v>
      </c>
    </row>
    <row r="336" spans="1:20" ht="18.600000000000001" customHeight="1" x14ac:dyDescent="0.3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10" t="s">
        <v>2033</v>
      </c>
      <c r="T336" t="s">
        <v>2034</v>
      </c>
    </row>
    <row r="337" spans="1:20" ht="18.600000000000001" customHeight="1" x14ac:dyDescent="0.3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10" t="s">
        <v>2033</v>
      </c>
      <c r="T337" t="s">
        <v>2034</v>
      </c>
    </row>
    <row r="338" spans="1:20" ht="18.600000000000001" customHeight="1" x14ac:dyDescent="0.3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10" t="s">
        <v>2033</v>
      </c>
      <c r="T338" t="s">
        <v>2034</v>
      </c>
    </row>
    <row r="339" spans="1:20" ht="18.600000000000001" customHeight="1" x14ac:dyDescent="0.3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10" t="s">
        <v>2031</v>
      </c>
      <c r="T339" t="s">
        <v>2032</v>
      </c>
    </row>
    <row r="340" spans="1:20" ht="18.600000000000001" customHeight="1" x14ac:dyDescent="0.3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10" t="s">
        <v>2031</v>
      </c>
      <c r="T340" t="s">
        <v>2032</v>
      </c>
    </row>
    <row r="341" spans="1:20" ht="18.600000000000001" customHeight="1" x14ac:dyDescent="0.3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10" t="s">
        <v>2031</v>
      </c>
      <c r="T341" t="s">
        <v>2032</v>
      </c>
    </row>
    <row r="342" spans="1:20" ht="18.600000000000001" customHeight="1" x14ac:dyDescent="0.3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10" t="s">
        <v>2046</v>
      </c>
      <c r="T342" t="s">
        <v>2047</v>
      </c>
    </row>
    <row r="343" spans="1:20" ht="18.600000000000001" customHeight="1" x14ac:dyDescent="0.3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10" t="s">
        <v>2033</v>
      </c>
      <c r="T343" t="s">
        <v>2043</v>
      </c>
    </row>
    <row r="344" spans="1:20" ht="18.600000000000001" customHeight="1" x14ac:dyDescent="0.3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10" t="s">
        <v>2031</v>
      </c>
      <c r="T344" t="s">
        <v>2032</v>
      </c>
    </row>
    <row r="345" spans="1:20" ht="18.600000000000001" customHeight="1" x14ac:dyDescent="0.3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10" t="s">
        <v>2031</v>
      </c>
      <c r="T345" t="s">
        <v>2032</v>
      </c>
    </row>
    <row r="346" spans="1:20" ht="18.600000000000001" customHeight="1" x14ac:dyDescent="0.3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10" t="s">
        <v>2041</v>
      </c>
      <c r="T346" t="s">
        <v>2042</v>
      </c>
    </row>
    <row r="347" spans="1:20" ht="18.600000000000001" customHeight="1" x14ac:dyDescent="0.3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10" t="s">
        <v>2037</v>
      </c>
      <c r="T347" t="s">
        <v>2038</v>
      </c>
    </row>
    <row r="348" spans="1:20" ht="18.600000000000001" customHeight="1" x14ac:dyDescent="0.3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10" t="s">
        <v>2033</v>
      </c>
      <c r="T348" t="s">
        <v>2043</v>
      </c>
    </row>
    <row r="349" spans="1:20" ht="18.600000000000001" customHeight="1" x14ac:dyDescent="0.3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10" t="s">
        <v>2044</v>
      </c>
      <c r="T349" t="s">
        <v>2045</v>
      </c>
    </row>
    <row r="350" spans="1:20" ht="18.600000000000001" customHeight="1" x14ac:dyDescent="0.3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10" t="s">
        <v>2035</v>
      </c>
      <c r="T350" t="s">
        <v>2036</v>
      </c>
    </row>
    <row r="351" spans="1:20" ht="18.600000000000001" customHeight="1" x14ac:dyDescent="0.3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10" t="s">
        <v>2031</v>
      </c>
      <c r="T351" t="s">
        <v>2032</v>
      </c>
    </row>
    <row r="352" spans="1:20" ht="18.600000000000001" customHeight="1" x14ac:dyDescent="0.3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10" t="s">
        <v>2033</v>
      </c>
      <c r="T352" t="s">
        <v>2050</v>
      </c>
    </row>
    <row r="353" spans="1:20" ht="18.600000000000001" customHeight="1" x14ac:dyDescent="0.3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10" t="s">
        <v>2033</v>
      </c>
      <c r="T353" t="s">
        <v>2034</v>
      </c>
    </row>
    <row r="354" spans="1:20" ht="18.600000000000001" customHeight="1" x14ac:dyDescent="0.3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10" t="s">
        <v>2031</v>
      </c>
      <c r="T354" t="s">
        <v>2032</v>
      </c>
    </row>
    <row r="355" spans="1:20" ht="18.600000000000001" customHeight="1" x14ac:dyDescent="0.3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10" t="s">
        <v>2031</v>
      </c>
      <c r="T355" t="s">
        <v>2032</v>
      </c>
    </row>
    <row r="356" spans="1:20" ht="18.600000000000001" customHeight="1" x14ac:dyDescent="0.3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10" t="s">
        <v>2037</v>
      </c>
      <c r="T356" t="s">
        <v>2053</v>
      </c>
    </row>
    <row r="357" spans="1:20" ht="18.600000000000001" customHeight="1" x14ac:dyDescent="0.3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10" t="s">
        <v>2044</v>
      </c>
      <c r="T357" t="s">
        <v>2055</v>
      </c>
    </row>
    <row r="358" spans="1:20" ht="18.600000000000001" customHeight="1" x14ac:dyDescent="0.3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10" t="s">
        <v>2031</v>
      </c>
      <c r="T358" t="s">
        <v>2032</v>
      </c>
    </row>
    <row r="359" spans="1:20" ht="18.600000000000001" customHeight="1" x14ac:dyDescent="0.3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10" t="s">
        <v>2041</v>
      </c>
      <c r="T359" t="s">
        <v>2042</v>
      </c>
    </row>
    <row r="360" spans="1:20" ht="18.600000000000001" customHeight="1" x14ac:dyDescent="0.3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10" t="s">
        <v>2046</v>
      </c>
      <c r="T360" t="s">
        <v>2047</v>
      </c>
    </row>
    <row r="361" spans="1:20" ht="18.600000000000001" customHeight="1" x14ac:dyDescent="0.3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10" t="s">
        <v>2037</v>
      </c>
      <c r="T361" t="s">
        <v>2052</v>
      </c>
    </row>
    <row r="362" spans="1:20" ht="18.600000000000001" customHeight="1" x14ac:dyDescent="0.3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10" t="s">
        <v>2031</v>
      </c>
      <c r="T362" t="s">
        <v>2032</v>
      </c>
    </row>
    <row r="363" spans="1:20" ht="18.600000000000001" customHeight="1" x14ac:dyDescent="0.3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10" t="s">
        <v>2031</v>
      </c>
      <c r="T363" t="s">
        <v>2032</v>
      </c>
    </row>
    <row r="364" spans="1:20" ht="18.600000000000001" customHeight="1" x14ac:dyDescent="0.3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10" t="s">
        <v>2033</v>
      </c>
      <c r="T364" t="s">
        <v>2034</v>
      </c>
    </row>
    <row r="365" spans="1:20" ht="18.600000000000001" customHeight="1" x14ac:dyDescent="0.3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10" t="s">
        <v>2033</v>
      </c>
      <c r="T365" t="s">
        <v>2034</v>
      </c>
    </row>
    <row r="366" spans="1:20" ht="18.600000000000001" customHeight="1" x14ac:dyDescent="0.3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10" t="s">
        <v>2033</v>
      </c>
      <c r="T366" t="s">
        <v>2043</v>
      </c>
    </row>
    <row r="367" spans="1:20" ht="18.600000000000001" customHeight="1" x14ac:dyDescent="0.3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10" t="s">
        <v>2031</v>
      </c>
      <c r="T367" t="s">
        <v>2032</v>
      </c>
    </row>
    <row r="368" spans="1:20" ht="18.600000000000001" customHeight="1" x14ac:dyDescent="0.3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10" t="s">
        <v>2031</v>
      </c>
      <c r="T368" t="s">
        <v>2032</v>
      </c>
    </row>
    <row r="369" spans="1:20" ht="18.600000000000001" customHeight="1" x14ac:dyDescent="0.3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10" t="s">
        <v>2031</v>
      </c>
      <c r="T369" t="s">
        <v>2032</v>
      </c>
    </row>
    <row r="370" spans="1:20" ht="18.600000000000001" customHeight="1" x14ac:dyDescent="0.3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10" t="s">
        <v>2037</v>
      </c>
      <c r="T370" t="s">
        <v>2053</v>
      </c>
    </row>
    <row r="371" spans="1:20" ht="18.600000000000001" customHeight="1" x14ac:dyDescent="0.3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10" t="s">
        <v>2037</v>
      </c>
      <c r="T371" t="s">
        <v>2048</v>
      </c>
    </row>
    <row r="372" spans="1:20" ht="18.600000000000001" customHeight="1" x14ac:dyDescent="0.3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10" t="s">
        <v>2031</v>
      </c>
      <c r="T372" t="s">
        <v>2032</v>
      </c>
    </row>
    <row r="373" spans="1:20" ht="18.600000000000001" customHeight="1" x14ac:dyDescent="0.3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10" t="s">
        <v>2031</v>
      </c>
      <c r="T373" t="s">
        <v>2032</v>
      </c>
    </row>
    <row r="374" spans="1:20" ht="18.600000000000001" customHeight="1" x14ac:dyDescent="0.3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10" t="s">
        <v>2037</v>
      </c>
      <c r="T374" t="s">
        <v>2053</v>
      </c>
    </row>
    <row r="375" spans="1:20" ht="18.600000000000001" customHeight="1" x14ac:dyDescent="0.3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10" t="s">
        <v>2031</v>
      </c>
      <c r="T375" t="s">
        <v>2032</v>
      </c>
    </row>
    <row r="376" spans="1:20" ht="18.600000000000001" customHeight="1" x14ac:dyDescent="0.3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10" t="s">
        <v>2037</v>
      </c>
      <c r="T376" t="s">
        <v>2053</v>
      </c>
    </row>
    <row r="377" spans="1:20" ht="18.600000000000001" customHeight="1" x14ac:dyDescent="0.3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10" t="s">
        <v>2033</v>
      </c>
      <c r="T377" t="s">
        <v>2043</v>
      </c>
    </row>
    <row r="378" spans="1:20" ht="18.600000000000001" customHeight="1" x14ac:dyDescent="0.3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10" t="s">
        <v>2033</v>
      </c>
      <c r="T378" t="s">
        <v>2034</v>
      </c>
    </row>
    <row r="379" spans="1:20" ht="18.600000000000001" customHeight="1" x14ac:dyDescent="0.3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10" t="s">
        <v>2031</v>
      </c>
      <c r="T379" t="s">
        <v>2032</v>
      </c>
    </row>
    <row r="380" spans="1:20" ht="18.600000000000001" customHeight="1" x14ac:dyDescent="0.3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10" t="s">
        <v>2037</v>
      </c>
      <c r="T380" t="s">
        <v>2053</v>
      </c>
    </row>
    <row r="381" spans="1:20" ht="18.600000000000001" customHeight="1" x14ac:dyDescent="0.3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10" t="s">
        <v>2031</v>
      </c>
      <c r="T381" t="s">
        <v>2032</v>
      </c>
    </row>
    <row r="382" spans="1:20" ht="18.600000000000001" customHeight="1" x14ac:dyDescent="0.3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10" t="s">
        <v>2031</v>
      </c>
      <c r="T382" t="s">
        <v>2032</v>
      </c>
    </row>
    <row r="383" spans="1:20" ht="18.600000000000001" customHeight="1" x14ac:dyDescent="0.3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10" t="s">
        <v>2031</v>
      </c>
      <c r="T383" t="s">
        <v>2032</v>
      </c>
    </row>
    <row r="384" spans="1:20" ht="18.600000000000001" customHeight="1" x14ac:dyDescent="0.3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10" t="s">
        <v>2046</v>
      </c>
      <c r="T384" t="s">
        <v>2047</v>
      </c>
    </row>
    <row r="385" spans="1:20" ht="18.600000000000001" customHeight="1" x14ac:dyDescent="0.3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10" t="s">
        <v>2035</v>
      </c>
      <c r="T385" t="s">
        <v>2036</v>
      </c>
    </row>
    <row r="386" spans="1:20" ht="18.600000000000001" customHeight="1" x14ac:dyDescent="0.3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4">
        <f t="shared" ref="F386:F449" si="24">E386/D386</f>
        <v>1.7200961538461539</v>
      </c>
      <c r="G386" t="s">
        <v>20</v>
      </c>
      <c r="H386">
        <v>4799</v>
      </c>
      <c r="I386" s="6">
        <f t="shared" ref="I386:I449" si="25">E386/H386</f>
        <v>41.004167534903104</v>
      </c>
      <c r="J386" t="s">
        <v>21</v>
      </c>
      <c r="K386" t="s">
        <v>22</v>
      </c>
      <c r="L386">
        <v>1486706400</v>
      </c>
      <c r="M386" s="11">
        <f t="shared" ref="M386:M449" si="26">(((L386/60)/60)/24)+DATE(1970,1,1)</f>
        <v>42776.25</v>
      </c>
      <c r="N386">
        <v>1489039200</v>
      </c>
      <c r="O386" s="11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s="10" t="s">
        <v>2037</v>
      </c>
      <c r="T386" t="s">
        <v>2053</v>
      </c>
    </row>
    <row r="387" spans="1:20" ht="18.600000000000001" customHeight="1" x14ac:dyDescent="0.3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4">
        <f t="shared" si="24"/>
        <v>1.4616709511568124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11">
        <f t="shared" si="26"/>
        <v>43553.208333333328</v>
      </c>
      <c r="N387">
        <v>1556600400</v>
      </c>
      <c r="O387" s="11">
        <f t="shared" si="27"/>
        <v>43585.208333333328</v>
      </c>
      <c r="P387" t="b">
        <v>0</v>
      </c>
      <c r="Q387" t="b">
        <v>0</v>
      </c>
      <c r="R387" t="s">
        <v>68</v>
      </c>
      <c r="S387" s="10" t="s">
        <v>2039</v>
      </c>
      <c r="T387" t="s">
        <v>2051</v>
      </c>
    </row>
    <row r="388" spans="1:20" ht="18.600000000000001" customHeight="1" x14ac:dyDescent="0.3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10" t="s">
        <v>2031</v>
      </c>
      <c r="T388" t="s">
        <v>2032</v>
      </c>
    </row>
    <row r="389" spans="1:20" ht="18.600000000000001" customHeight="1" x14ac:dyDescent="0.3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10" t="s">
        <v>2044</v>
      </c>
      <c r="T389" t="s">
        <v>2055</v>
      </c>
    </row>
    <row r="390" spans="1:20" ht="18.600000000000001" customHeight="1" x14ac:dyDescent="0.3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10" t="s">
        <v>2033</v>
      </c>
      <c r="T390" t="s">
        <v>2043</v>
      </c>
    </row>
    <row r="391" spans="1:20" ht="18.600000000000001" customHeight="1" x14ac:dyDescent="0.3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10" t="s">
        <v>2031</v>
      </c>
      <c r="T391" t="s">
        <v>2032</v>
      </c>
    </row>
    <row r="392" spans="1:20" ht="18.600000000000001" customHeight="1" x14ac:dyDescent="0.3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10" t="s">
        <v>2046</v>
      </c>
      <c r="T392" t="s">
        <v>2047</v>
      </c>
    </row>
    <row r="393" spans="1:20" ht="18.600000000000001" customHeight="1" x14ac:dyDescent="0.3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10" t="s">
        <v>2039</v>
      </c>
      <c r="T393" t="s">
        <v>2051</v>
      </c>
    </row>
    <row r="394" spans="1:20" ht="18.600000000000001" customHeight="1" x14ac:dyDescent="0.3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10" t="s">
        <v>2044</v>
      </c>
      <c r="T394" t="s">
        <v>2055</v>
      </c>
    </row>
    <row r="395" spans="1:20" ht="18.600000000000001" customHeight="1" x14ac:dyDescent="0.3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10" t="s">
        <v>2033</v>
      </c>
      <c r="T395" t="s">
        <v>2050</v>
      </c>
    </row>
    <row r="396" spans="1:20" ht="18.600000000000001" customHeight="1" x14ac:dyDescent="0.3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10" t="s">
        <v>2037</v>
      </c>
      <c r="T396" t="s">
        <v>2053</v>
      </c>
    </row>
    <row r="397" spans="1:20" ht="18.600000000000001" customHeight="1" x14ac:dyDescent="0.3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10" t="s">
        <v>2031</v>
      </c>
      <c r="T397" t="s">
        <v>2032</v>
      </c>
    </row>
    <row r="398" spans="1:20" ht="18.600000000000001" customHeight="1" x14ac:dyDescent="0.3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10" t="s">
        <v>2037</v>
      </c>
      <c r="T398" t="s">
        <v>2038</v>
      </c>
    </row>
    <row r="399" spans="1:20" ht="18.600000000000001" customHeight="1" x14ac:dyDescent="0.3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10" t="s">
        <v>2033</v>
      </c>
      <c r="T399" t="s">
        <v>2034</v>
      </c>
    </row>
    <row r="400" spans="1:20" ht="18.600000000000001" customHeight="1" x14ac:dyDescent="0.3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10" t="s">
        <v>2037</v>
      </c>
      <c r="T400" t="s">
        <v>2052</v>
      </c>
    </row>
    <row r="401" spans="1:20" ht="18.600000000000001" customHeight="1" x14ac:dyDescent="0.3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10" t="s">
        <v>2033</v>
      </c>
      <c r="T401" t="s">
        <v>2043</v>
      </c>
    </row>
    <row r="402" spans="1:20" ht="18.600000000000001" customHeight="1" x14ac:dyDescent="0.3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10" t="s">
        <v>2046</v>
      </c>
      <c r="T402" t="s">
        <v>2047</v>
      </c>
    </row>
    <row r="403" spans="1:20" ht="18.600000000000001" customHeight="1" x14ac:dyDescent="0.3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10" t="s">
        <v>2031</v>
      </c>
      <c r="T403" t="s">
        <v>2032</v>
      </c>
    </row>
    <row r="404" spans="1:20" ht="18.600000000000001" customHeight="1" x14ac:dyDescent="0.3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10" t="s">
        <v>2037</v>
      </c>
      <c r="T404" t="s">
        <v>2049</v>
      </c>
    </row>
    <row r="405" spans="1:20" ht="18.600000000000001" customHeight="1" x14ac:dyDescent="0.3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10" t="s">
        <v>2031</v>
      </c>
      <c r="T405" t="s">
        <v>2032</v>
      </c>
    </row>
    <row r="406" spans="1:20" ht="18.600000000000001" customHeight="1" x14ac:dyDescent="0.3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10" t="s">
        <v>2031</v>
      </c>
      <c r="T406" t="s">
        <v>2032</v>
      </c>
    </row>
    <row r="407" spans="1:20" ht="18.600000000000001" customHeight="1" x14ac:dyDescent="0.3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10" t="s">
        <v>2031</v>
      </c>
      <c r="T407" t="s">
        <v>2032</v>
      </c>
    </row>
    <row r="408" spans="1:20" ht="18.600000000000001" customHeight="1" x14ac:dyDescent="0.3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10" t="s">
        <v>2037</v>
      </c>
      <c r="T408" t="s">
        <v>2053</v>
      </c>
    </row>
    <row r="409" spans="1:20" ht="18.600000000000001" customHeight="1" x14ac:dyDescent="0.3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10" t="s">
        <v>2031</v>
      </c>
      <c r="T409" t="s">
        <v>2032</v>
      </c>
    </row>
    <row r="410" spans="1:20" ht="18.600000000000001" customHeight="1" x14ac:dyDescent="0.3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10" t="s">
        <v>2037</v>
      </c>
      <c r="T410" t="s">
        <v>2053</v>
      </c>
    </row>
    <row r="411" spans="1:20" ht="18.600000000000001" customHeight="1" x14ac:dyDescent="0.3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10" t="s">
        <v>2033</v>
      </c>
      <c r="T411" t="s">
        <v>2034</v>
      </c>
    </row>
    <row r="412" spans="1:20" ht="18.600000000000001" customHeight="1" x14ac:dyDescent="0.3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10" t="s">
        <v>2041</v>
      </c>
      <c r="T412" t="s">
        <v>2058</v>
      </c>
    </row>
    <row r="413" spans="1:20" ht="18.600000000000001" customHeight="1" x14ac:dyDescent="0.3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10" t="s">
        <v>2031</v>
      </c>
      <c r="T413" t="s">
        <v>2032</v>
      </c>
    </row>
    <row r="414" spans="1:20" ht="18.600000000000001" customHeight="1" x14ac:dyDescent="0.3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10" t="s">
        <v>2039</v>
      </c>
      <c r="T414" t="s">
        <v>2040</v>
      </c>
    </row>
    <row r="415" spans="1:20" ht="18.600000000000001" customHeight="1" x14ac:dyDescent="0.3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10" t="s">
        <v>2037</v>
      </c>
      <c r="T415" t="s">
        <v>2052</v>
      </c>
    </row>
    <row r="416" spans="1:20" ht="18.600000000000001" customHeight="1" x14ac:dyDescent="0.3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10" t="s">
        <v>2035</v>
      </c>
      <c r="T416" t="s">
        <v>2036</v>
      </c>
    </row>
    <row r="417" spans="1:20" ht="18.600000000000001" customHeight="1" x14ac:dyDescent="0.3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10" t="s">
        <v>2031</v>
      </c>
      <c r="T417" t="s">
        <v>2032</v>
      </c>
    </row>
    <row r="418" spans="1:20" ht="18.600000000000001" customHeight="1" x14ac:dyDescent="0.3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10" t="s">
        <v>2037</v>
      </c>
      <c r="T418" t="s">
        <v>2053</v>
      </c>
    </row>
    <row r="419" spans="1:20" ht="18.600000000000001" customHeight="1" x14ac:dyDescent="0.3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10" t="s">
        <v>2031</v>
      </c>
      <c r="T419" t="s">
        <v>2032</v>
      </c>
    </row>
    <row r="420" spans="1:20" ht="18.600000000000001" customHeight="1" x14ac:dyDescent="0.3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10" t="s">
        <v>2037</v>
      </c>
      <c r="T420" t="s">
        <v>2053</v>
      </c>
    </row>
    <row r="421" spans="1:20" ht="18.600000000000001" customHeight="1" x14ac:dyDescent="0.3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10" t="s">
        <v>2044</v>
      </c>
      <c r="T421" t="s">
        <v>2045</v>
      </c>
    </row>
    <row r="422" spans="1:20" ht="18.600000000000001" customHeight="1" x14ac:dyDescent="0.3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10" t="s">
        <v>2031</v>
      </c>
      <c r="T422" t="s">
        <v>2032</v>
      </c>
    </row>
    <row r="423" spans="1:20" ht="18.600000000000001" customHeight="1" x14ac:dyDescent="0.3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10" t="s">
        <v>2044</v>
      </c>
      <c r="T423" t="s">
        <v>2055</v>
      </c>
    </row>
    <row r="424" spans="1:20" ht="18.600000000000001" customHeight="1" x14ac:dyDescent="0.3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10" t="s">
        <v>2031</v>
      </c>
      <c r="T424" t="s">
        <v>2032</v>
      </c>
    </row>
    <row r="425" spans="1:20" ht="18.600000000000001" customHeight="1" x14ac:dyDescent="0.3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10" t="s">
        <v>2035</v>
      </c>
      <c r="T425" t="s">
        <v>2036</v>
      </c>
    </row>
    <row r="426" spans="1:20" ht="18.600000000000001" customHeight="1" x14ac:dyDescent="0.3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10" t="s">
        <v>2033</v>
      </c>
      <c r="T426" t="s">
        <v>2043</v>
      </c>
    </row>
    <row r="427" spans="1:20" ht="18.600000000000001" customHeight="1" x14ac:dyDescent="0.3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10" t="s">
        <v>2046</v>
      </c>
      <c r="T427" t="s">
        <v>2047</v>
      </c>
    </row>
    <row r="428" spans="1:20" ht="18.600000000000001" customHeight="1" x14ac:dyDescent="0.3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10" t="s">
        <v>2031</v>
      </c>
      <c r="T428" t="s">
        <v>2032</v>
      </c>
    </row>
    <row r="429" spans="1:20" ht="18.600000000000001" customHeight="1" x14ac:dyDescent="0.3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10" t="s">
        <v>2031</v>
      </c>
      <c r="T429" t="s">
        <v>2032</v>
      </c>
    </row>
    <row r="430" spans="1:20" ht="18.600000000000001" customHeight="1" x14ac:dyDescent="0.3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10" t="s">
        <v>2037</v>
      </c>
      <c r="T430" t="s">
        <v>2052</v>
      </c>
    </row>
    <row r="431" spans="1:20" ht="18.600000000000001" customHeight="1" x14ac:dyDescent="0.3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10" t="s">
        <v>2046</v>
      </c>
      <c r="T431" t="s">
        <v>2047</v>
      </c>
    </row>
    <row r="432" spans="1:20" ht="18.600000000000001" customHeight="1" x14ac:dyDescent="0.3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10" t="s">
        <v>2031</v>
      </c>
      <c r="T432" t="s">
        <v>2032</v>
      </c>
    </row>
    <row r="433" spans="1:20" ht="18.600000000000001" customHeight="1" x14ac:dyDescent="0.3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10" t="s">
        <v>2031</v>
      </c>
      <c r="T433" t="s">
        <v>2032</v>
      </c>
    </row>
    <row r="434" spans="1:20" ht="18.600000000000001" customHeight="1" x14ac:dyDescent="0.3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10" t="s">
        <v>2031</v>
      </c>
      <c r="T434" t="s">
        <v>2032</v>
      </c>
    </row>
    <row r="435" spans="1:20" ht="18.600000000000001" customHeight="1" x14ac:dyDescent="0.3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10" t="s">
        <v>2037</v>
      </c>
      <c r="T435" t="s">
        <v>2053</v>
      </c>
    </row>
    <row r="436" spans="1:20" ht="18.600000000000001" customHeight="1" x14ac:dyDescent="0.3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10" t="s">
        <v>2031</v>
      </c>
      <c r="T436" t="s">
        <v>2032</v>
      </c>
    </row>
    <row r="437" spans="1:20" ht="18.600000000000001" customHeight="1" x14ac:dyDescent="0.3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10" t="s">
        <v>2031</v>
      </c>
      <c r="T437" t="s">
        <v>2032</v>
      </c>
    </row>
    <row r="438" spans="1:20" ht="18.600000000000001" customHeight="1" x14ac:dyDescent="0.3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10" t="s">
        <v>2033</v>
      </c>
      <c r="T438" t="s">
        <v>2050</v>
      </c>
    </row>
    <row r="439" spans="1:20" ht="18.600000000000001" customHeight="1" x14ac:dyDescent="0.3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10" t="s">
        <v>2037</v>
      </c>
      <c r="T439" t="s">
        <v>2052</v>
      </c>
    </row>
    <row r="440" spans="1:20" ht="18.600000000000001" customHeight="1" x14ac:dyDescent="0.3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10" t="s">
        <v>2031</v>
      </c>
      <c r="T440" t="s">
        <v>2032</v>
      </c>
    </row>
    <row r="441" spans="1:20" ht="18.600000000000001" customHeight="1" x14ac:dyDescent="0.3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10" t="s">
        <v>2037</v>
      </c>
      <c r="T441" t="s">
        <v>2059</v>
      </c>
    </row>
    <row r="442" spans="1:20" ht="18.600000000000001" customHeight="1" x14ac:dyDescent="0.3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10" t="s">
        <v>2037</v>
      </c>
      <c r="T442" t="s">
        <v>2048</v>
      </c>
    </row>
    <row r="443" spans="1:20" ht="18.600000000000001" customHeight="1" x14ac:dyDescent="0.3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10" t="s">
        <v>2044</v>
      </c>
      <c r="T443" t="s">
        <v>2055</v>
      </c>
    </row>
    <row r="444" spans="1:20" ht="18.600000000000001" customHeight="1" x14ac:dyDescent="0.3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10" t="s">
        <v>2031</v>
      </c>
      <c r="T444" t="s">
        <v>2032</v>
      </c>
    </row>
    <row r="445" spans="1:20" ht="18.600000000000001" customHeight="1" x14ac:dyDescent="0.3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10" t="s">
        <v>2031</v>
      </c>
      <c r="T445" t="s">
        <v>2032</v>
      </c>
    </row>
    <row r="446" spans="1:20" ht="18.600000000000001" customHeight="1" x14ac:dyDescent="0.3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10" t="s">
        <v>2033</v>
      </c>
      <c r="T446" t="s">
        <v>2043</v>
      </c>
    </row>
    <row r="447" spans="1:20" ht="18.600000000000001" customHeight="1" x14ac:dyDescent="0.3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10" t="s">
        <v>2031</v>
      </c>
      <c r="T447" t="s">
        <v>2032</v>
      </c>
    </row>
    <row r="448" spans="1:20" ht="18.600000000000001" customHeight="1" x14ac:dyDescent="0.3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10" t="s">
        <v>2044</v>
      </c>
      <c r="T448" t="s">
        <v>2055</v>
      </c>
    </row>
    <row r="449" spans="1:20" ht="18.600000000000001" customHeight="1" x14ac:dyDescent="0.3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10" t="s">
        <v>2037</v>
      </c>
      <c r="T449" t="s">
        <v>2048</v>
      </c>
    </row>
    <row r="450" spans="1:20" ht="18.600000000000001" customHeight="1" x14ac:dyDescent="0.3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6">
        <f t="shared" ref="I450:I513" si="29">E450/H450</f>
        <v>75.014876033057845</v>
      </c>
      <c r="J450" t="s">
        <v>21</v>
      </c>
      <c r="K450" t="s">
        <v>22</v>
      </c>
      <c r="L450">
        <v>1365915600</v>
      </c>
      <c r="M450" s="11">
        <f t="shared" ref="M450:M513" si="30">(((L450/60)/60)/24)+DATE(1970,1,1)</f>
        <v>41378.208333333336</v>
      </c>
      <c r="N450">
        <v>1366088400</v>
      </c>
      <c r="O450" s="11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s="10" t="s">
        <v>2041</v>
      </c>
      <c r="T450" t="s">
        <v>2042</v>
      </c>
    </row>
    <row r="451" spans="1:20" ht="18.600000000000001" customHeight="1" x14ac:dyDescent="0.3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4">
        <f t="shared" si="28"/>
        <v>9.67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11">
        <f t="shared" si="30"/>
        <v>43530.25</v>
      </c>
      <c r="N451">
        <v>1553317200</v>
      </c>
      <c r="O451" s="11">
        <f t="shared" si="31"/>
        <v>43547.208333333328</v>
      </c>
      <c r="P451" t="b">
        <v>0</v>
      </c>
      <c r="Q451" t="b">
        <v>0</v>
      </c>
      <c r="R451" t="s">
        <v>89</v>
      </c>
      <c r="S451" s="10" t="s">
        <v>2041</v>
      </c>
      <c r="T451" t="s">
        <v>2042</v>
      </c>
    </row>
    <row r="452" spans="1:20" ht="18.600000000000001" customHeight="1" x14ac:dyDescent="0.3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10" t="s">
        <v>2037</v>
      </c>
      <c r="T452" t="s">
        <v>2052</v>
      </c>
    </row>
    <row r="453" spans="1:20" ht="18.600000000000001" customHeight="1" x14ac:dyDescent="0.3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10" t="s">
        <v>2033</v>
      </c>
      <c r="T453" t="s">
        <v>2034</v>
      </c>
    </row>
    <row r="454" spans="1:20" ht="18.600000000000001" customHeight="1" x14ac:dyDescent="0.3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10" t="s">
        <v>2037</v>
      </c>
      <c r="T454" t="s">
        <v>2038</v>
      </c>
    </row>
    <row r="455" spans="1:20" ht="18.600000000000001" customHeight="1" x14ac:dyDescent="0.3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10" t="s">
        <v>2037</v>
      </c>
      <c r="T455" t="s">
        <v>2059</v>
      </c>
    </row>
    <row r="456" spans="1:20" ht="18.600000000000001" customHeight="1" x14ac:dyDescent="0.3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10" t="s">
        <v>2037</v>
      </c>
      <c r="T456" t="s">
        <v>2038</v>
      </c>
    </row>
    <row r="457" spans="1:20" ht="18.600000000000001" customHeight="1" x14ac:dyDescent="0.3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10" t="s">
        <v>2031</v>
      </c>
      <c r="T457" t="s">
        <v>2032</v>
      </c>
    </row>
    <row r="458" spans="1:20" ht="18.600000000000001" customHeight="1" x14ac:dyDescent="0.3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10" t="s">
        <v>2033</v>
      </c>
      <c r="T458" t="s">
        <v>2043</v>
      </c>
    </row>
    <row r="459" spans="1:20" ht="18.600000000000001" customHeight="1" x14ac:dyDescent="0.3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10" t="s">
        <v>2031</v>
      </c>
      <c r="T459" t="s">
        <v>2032</v>
      </c>
    </row>
    <row r="460" spans="1:20" ht="18.600000000000001" customHeight="1" x14ac:dyDescent="0.3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10" t="s">
        <v>2031</v>
      </c>
      <c r="T460" t="s">
        <v>2032</v>
      </c>
    </row>
    <row r="461" spans="1:20" ht="18.600000000000001" customHeight="1" x14ac:dyDescent="0.3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10" t="s">
        <v>2037</v>
      </c>
      <c r="T461" t="s">
        <v>2053</v>
      </c>
    </row>
    <row r="462" spans="1:20" ht="18.600000000000001" customHeight="1" x14ac:dyDescent="0.3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10" t="s">
        <v>2031</v>
      </c>
      <c r="T462" t="s">
        <v>2032</v>
      </c>
    </row>
    <row r="463" spans="1:20" ht="18.600000000000001" customHeight="1" x14ac:dyDescent="0.3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10" t="s">
        <v>2037</v>
      </c>
      <c r="T463" t="s">
        <v>2038</v>
      </c>
    </row>
    <row r="464" spans="1:20" ht="18.600000000000001" customHeight="1" x14ac:dyDescent="0.3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10" t="s">
        <v>2041</v>
      </c>
      <c r="T464" t="s">
        <v>2058</v>
      </c>
    </row>
    <row r="465" spans="1:20" ht="18.600000000000001" customHeight="1" x14ac:dyDescent="0.3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10" t="s">
        <v>2037</v>
      </c>
      <c r="T465" t="s">
        <v>2052</v>
      </c>
    </row>
    <row r="466" spans="1:20" ht="18.600000000000001" customHeight="1" x14ac:dyDescent="0.3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10" t="s">
        <v>2031</v>
      </c>
      <c r="T466" t="s">
        <v>2032</v>
      </c>
    </row>
    <row r="467" spans="1:20" ht="18.600000000000001" customHeight="1" x14ac:dyDescent="0.3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10" t="s">
        <v>2039</v>
      </c>
      <c r="T467" t="s">
        <v>2057</v>
      </c>
    </row>
    <row r="468" spans="1:20" ht="18.600000000000001" customHeight="1" x14ac:dyDescent="0.3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10" t="s">
        <v>2044</v>
      </c>
      <c r="T468" t="s">
        <v>2055</v>
      </c>
    </row>
    <row r="469" spans="1:20" ht="18.600000000000001" customHeight="1" x14ac:dyDescent="0.3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10" t="s">
        <v>2044</v>
      </c>
      <c r="T469" t="s">
        <v>2045</v>
      </c>
    </row>
    <row r="470" spans="1:20" ht="18.600000000000001" customHeight="1" x14ac:dyDescent="0.3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10" t="s">
        <v>2031</v>
      </c>
      <c r="T470" t="s">
        <v>2032</v>
      </c>
    </row>
    <row r="471" spans="1:20" ht="18.600000000000001" customHeight="1" x14ac:dyDescent="0.3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10" t="s">
        <v>2037</v>
      </c>
      <c r="T471" t="s">
        <v>2038</v>
      </c>
    </row>
    <row r="472" spans="1:20" ht="18.600000000000001" customHeight="1" x14ac:dyDescent="0.3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10" t="s">
        <v>2044</v>
      </c>
      <c r="T472" t="s">
        <v>2055</v>
      </c>
    </row>
    <row r="473" spans="1:20" ht="18.600000000000001" customHeight="1" x14ac:dyDescent="0.3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10" t="s">
        <v>2035</v>
      </c>
      <c r="T473" t="s">
        <v>2036</v>
      </c>
    </row>
    <row r="474" spans="1:20" ht="18.600000000000001" customHeight="1" x14ac:dyDescent="0.3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10" t="s">
        <v>2033</v>
      </c>
      <c r="T474" t="s">
        <v>2034</v>
      </c>
    </row>
    <row r="475" spans="1:20" ht="18.600000000000001" customHeight="1" x14ac:dyDescent="0.3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10" t="s">
        <v>2033</v>
      </c>
      <c r="T475" t="s">
        <v>2054</v>
      </c>
    </row>
    <row r="476" spans="1:20" ht="18.600000000000001" customHeight="1" x14ac:dyDescent="0.3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10" t="s">
        <v>2037</v>
      </c>
      <c r="T476" t="s">
        <v>2048</v>
      </c>
    </row>
    <row r="477" spans="1:20" ht="18.600000000000001" customHeight="1" x14ac:dyDescent="0.3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10" t="s">
        <v>2039</v>
      </c>
      <c r="T477" t="s">
        <v>2057</v>
      </c>
    </row>
    <row r="478" spans="1:20" ht="18.600000000000001" customHeight="1" x14ac:dyDescent="0.3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10" t="s">
        <v>2039</v>
      </c>
      <c r="T478" t="s">
        <v>2040</v>
      </c>
    </row>
    <row r="479" spans="1:20" ht="18.600000000000001" customHeight="1" x14ac:dyDescent="0.3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10" t="s">
        <v>2037</v>
      </c>
      <c r="T479" t="s">
        <v>2059</v>
      </c>
    </row>
    <row r="480" spans="1:20" ht="18.600000000000001" customHeight="1" x14ac:dyDescent="0.3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10" t="s">
        <v>2044</v>
      </c>
      <c r="T480" t="s">
        <v>2055</v>
      </c>
    </row>
    <row r="481" spans="1:20" ht="18.600000000000001" customHeight="1" x14ac:dyDescent="0.3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10" t="s">
        <v>2035</v>
      </c>
      <c r="T481" t="s">
        <v>2036</v>
      </c>
    </row>
    <row r="482" spans="1:20" ht="18.600000000000001" customHeight="1" x14ac:dyDescent="0.3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10" t="s">
        <v>2046</v>
      </c>
      <c r="T482" t="s">
        <v>2047</v>
      </c>
    </row>
    <row r="483" spans="1:20" ht="18.600000000000001" customHeight="1" x14ac:dyDescent="0.3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10" t="s">
        <v>2031</v>
      </c>
      <c r="T483" t="s">
        <v>2032</v>
      </c>
    </row>
    <row r="484" spans="1:20" ht="18.600000000000001" customHeight="1" x14ac:dyDescent="0.3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10" t="s">
        <v>2039</v>
      </c>
      <c r="T484" t="s">
        <v>2040</v>
      </c>
    </row>
    <row r="485" spans="1:20" ht="18.600000000000001" customHeight="1" x14ac:dyDescent="0.3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10" t="s">
        <v>2031</v>
      </c>
      <c r="T485" t="s">
        <v>2032</v>
      </c>
    </row>
    <row r="486" spans="1:20" ht="18.600000000000001" customHeight="1" x14ac:dyDescent="0.3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10" t="s">
        <v>2035</v>
      </c>
      <c r="T486" t="s">
        <v>2036</v>
      </c>
    </row>
    <row r="487" spans="1:20" ht="18.600000000000001" customHeight="1" x14ac:dyDescent="0.3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10" t="s">
        <v>2031</v>
      </c>
      <c r="T487" t="s">
        <v>2032</v>
      </c>
    </row>
    <row r="488" spans="1:20" ht="18.600000000000001" customHeight="1" x14ac:dyDescent="0.3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10" t="s">
        <v>2039</v>
      </c>
      <c r="T488" t="s">
        <v>2057</v>
      </c>
    </row>
    <row r="489" spans="1:20" ht="18.600000000000001" customHeight="1" x14ac:dyDescent="0.3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10" t="s">
        <v>2031</v>
      </c>
      <c r="T489" t="s">
        <v>2032</v>
      </c>
    </row>
    <row r="490" spans="1:20" ht="18.600000000000001" customHeight="1" x14ac:dyDescent="0.3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10" t="s">
        <v>2031</v>
      </c>
      <c r="T490" t="s">
        <v>2032</v>
      </c>
    </row>
    <row r="491" spans="1:20" ht="18.600000000000001" customHeight="1" x14ac:dyDescent="0.3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10" t="s">
        <v>2044</v>
      </c>
      <c r="T491" t="s">
        <v>2055</v>
      </c>
    </row>
    <row r="492" spans="1:20" ht="18.600000000000001" customHeight="1" x14ac:dyDescent="0.3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10" t="s">
        <v>2062</v>
      </c>
      <c r="T492" t="s">
        <v>2063</v>
      </c>
    </row>
    <row r="493" spans="1:20" ht="18.600000000000001" customHeight="1" x14ac:dyDescent="0.3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10" t="s">
        <v>2035</v>
      </c>
      <c r="T493" t="s">
        <v>2036</v>
      </c>
    </row>
    <row r="494" spans="1:20" ht="18.600000000000001" customHeight="1" x14ac:dyDescent="0.3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10" t="s">
        <v>2037</v>
      </c>
      <c r="T494" t="s">
        <v>2049</v>
      </c>
    </row>
    <row r="495" spans="1:20" ht="18.600000000000001" customHeight="1" x14ac:dyDescent="0.3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10" t="s">
        <v>2046</v>
      </c>
      <c r="T495" t="s">
        <v>2047</v>
      </c>
    </row>
    <row r="496" spans="1:20" ht="18.600000000000001" customHeight="1" x14ac:dyDescent="0.3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10" t="s">
        <v>2044</v>
      </c>
      <c r="T496" t="s">
        <v>2055</v>
      </c>
    </row>
    <row r="497" spans="1:20" ht="18.600000000000001" customHeight="1" x14ac:dyDescent="0.3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10" t="s">
        <v>2031</v>
      </c>
      <c r="T497" t="s">
        <v>2032</v>
      </c>
    </row>
    <row r="498" spans="1:20" ht="18.600000000000001" customHeight="1" x14ac:dyDescent="0.3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10" t="s">
        <v>2037</v>
      </c>
      <c r="T498" t="s">
        <v>2052</v>
      </c>
    </row>
    <row r="499" spans="1:20" ht="18.600000000000001" customHeight="1" x14ac:dyDescent="0.3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10" t="s">
        <v>2044</v>
      </c>
      <c r="T499" t="s">
        <v>2055</v>
      </c>
    </row>
    <row r="500" spans="1:20" ht="18.600000000000001" customHeight="1" x14ac:dyDescent="0.3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10" t="s">
        <v>2044</v>
      </c>
      <c r="T500" t="s">
        <v>2045</v>
      </c>
    </row>
    <row r="501" spans="1:20" ht="18.600000000000001" customHeight="1" x14ac:dyDescent="0.3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10" t="s">
        <v>2037</v>
      </c>
      <c r="T501" t="s">
        <v>2053</v>
      </c>
    </row>
    <row r="502" spans="1:20" ht="18.600000000000001" customHeight="1" x14ac:dyDescent="0.3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2031</v>
      </c>
      <c r="T502" t="s">
        <v>2032</v>
      </c>
    </row>
    <row r="503" spans="1:20" ht="18.600000000000001" customHeight="1" x14ac:dyDescent="0.3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10" t="s">
        <v>2037</v>
      </c>
      <c r="T503" t="s">
        <v>2053</v>
      </c>
    </row>
    <row r="504" spans="1:20" ht="18.600000000000001" customHeight="1" x14ac:dyDescent="0.3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10" t="s">
        <v>2041</v>
      </c>
      <c r="T504" t="s">
        <v>2042</v>
      </c>
    </row>
    <row r="505" spans="1:20" ht="18.600000000000001" customHeight="1" x14ac:dyDescent="0.3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10" t="s">
        <v>2037</v>
      </c>
      <c r="T505" t="s">
        <v>2038</v>
      </c>
    </row>
    <row r="506" spans="1:20" ht="18.600000000000001" customHeight="1" x14ac:dyDescent="0.3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10" t="s">
        <v>2033</v>
      </c>
      <c r="T506" t="s">
        <v>2034</v>
      </c>
    </row>
    <row r="507" spans="1:20" ht="18.600000000000001" customHeight="1" x14ac:dyDescent="0.3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10" t="s">
        <v>2039</v>
      </c>
      <c r="T507" t="s">
        <v>2060</v>
      </c>
    </row>
    <row r="508" spans="1:20" ht="18.600000000000001" customHeight="1" x14ac:dyDescent="0.3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10" t="s">
        <v>2031</v>
      </c>
      <c r="T508" t="s">
        <v>2032</v>
      </c>
    </row>
    <row r="509" spans="1:20" ht="18.600000000000001" customHeight="1" x14ac:dyDescent="0.3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10" t="s">
        <v>2044</v>
      </c>
      <c r="T509" t="s">
        <v>2045</v>
      </c>
    </row>
    <row r="510" spans="1:20" ht="18.600000000000001" customHeight="1" x14ac:dyDescent="0.3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10" t="s">
        <v>2031</v>
      </c>
      <c r="T510" t="s">
        <v>2032</v>
      </c>
    </row>
    <row r="511" spans="1:20" ht="18.600000000000001" customHeight="1" x14ac:dyDescent="0.3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10" t="s">
        <v>2031</v>
      </c>
      <c r="T511" t="s">
        <v>2032</v>
      </c>
    </row>
    <row r="512" spans="1:20" ht="18.600000000000001" customHeight="1" x14ac:dyDescent="0.3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10" t="s">
        <v>2037</v>
      </c>
      <c r="T512" t="s">
        <v>2038</v>
      </c>
    </row>
    <row r="513" spans="1:20" ht="18.600000000000001" customHeight="1" x14ac:dyDescent="0.3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10" t="s">
        <v>2031</v>
      </c>
      <c r="T513" t="s">
        <v>2032</v>
      </c>
    </row>
    <row r="514" spans="1:20" ht="18.600000000000001" customHeight="1" x14ac:dyDescent="0.3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4">
        <f t="shared" ref="F514:F577" si="32">E514/D514</f>
        <v>1.3931868131868133</v>
      </c>
      <c r="G514" t="s">
        <v>20</v>
      </c>
      <c r="H514">
        <v>239</v>
      </c>
      <c r="I514" s="6">
        <f t="shared" ref="I514:I577" si="33">E514/H514</f>
        <v>53.046025104602514</v>
      </c>
      <c r="J514" t="s">
        <v>21</v>
      </c>
      <c r="K514" t="s">
        <v>22</v>
      </c>
      <c r="L514">
        <v>1404536400</v>
      </c>
      <c r="M514" s="11">
        <f t="shared" ref="M514:M577" si="34">(((L514/60)/60)/24)+DATE(1970,1,1)</f>
        <v>41825.208333333336</v>
      </c>
      <c r="N514">
        <v>1404622800</v>
      </c>
      <c r="O514" s="11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s="10" t="s">
        <v>2041</v>
      </c>
      <c r="T514" t="s">
        <v>2042</v>
      </c>
    </row>
    <row r="515" spans="1:20" ht="18.600000000000001" customHeight="1" x14ac:dyDescent="0.3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4">
        <f t="shared" si="32"/>
        <v>0.39277108433734942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11">
        <f t="shared" si="34"/>
        <v>40430.208333333336</v>
      </c>
      <c r="N515">
        <v>1284181200</v>
      </c>
      <c r="O515" s="11">
        <f t="shared" si="35"/>
        <v>40432.208333333336</v>
      </c>
      <c r="P515" t="b">
        <v>0</v>
      </c>
      <c r="Q515" t="b">
        <v>0</v>
      </c>
      <c r="R515" t="s">
        <v>269</v>
      </c>
      <c r="S515" s="10" t="s">
        <v>2037</v>
      </c>
      <c r="T515" t="s">
        <v>2048</v>
      </c>
    </row>
    <row r="516" spans="1:20" ht="18.600000000000001" customHeight="1" x14ac:dyDescent="0.3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10" t="s">
        <v>2033</v>
      </c>
      <c r="T516" t="s">
        <v>2034</v>
      </c>
    </row>
    <row r="517" spans="1:20" ht="18.600000000000001" customHeight="1" x14ac:dyDescent="0.3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10" t="s">
        <v>2031</v>
      </c>
      <c r="T517" t="s">
        <v>2032</v>
      </c>
    </row>
    <row r="518" spans="1:20" ht="18.600000000000001" customHeight="1" x14ac:dyDescent="0.3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10" t="s">
        <v>2039</v>
      </c>
      <c r="T518" t="s">
        <v>2051</v>
      </c>
    </row>
    <row r="519" spans="1:20" ht="18.600000000000001" customHeight="1" x14ac:dyDescent="0.3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10" t="s">
        <v>2035</v>
      </c>
      <c r="T519" t="s">
        <v>2036</v>
      </c>
    </row>
    <row r="520" spans="1:20" ht="18.600000000000001" customHeight="1" x14ac:dyDescent="0.3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10" t="s">
        <v>2037</v>
      </c>
      <c r="T520" t="s">
        <v>2052</v>
      </c>
    </row>
    <row r="521" spans="1:20" ht="18.600000000000001" customHeight="1" x14ac:dyDescent="0.3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10" t="s">
        <v>2033</v>
      </c>
      <c r="T521" t="s">
        <v>2034</v>
      </c>
    </row>
    <row r="522" spans="1:20" ht="18.600000000000001" customHeight="1" x14ac:dyDescent="0.3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10" t="s">
        <v>2031</v>
      </c>
      <c r="T522" t="s">
        <v>2032</v>
      </c>
    </row>
    <row r="523" spans="1:20" ht="18.600000000000001" customHeight="1" x14ac:dyDescent="0.3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10" t="s">
        <v>2037</v>
      </c>
      <c r="T523" t="s">
        <v>2038</v>
      </c>
    </row>
    <row r="524" spans="1:20" ht="18.600000000000001" customHeight="1" x14ac:dyDescent="0.3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10" t="s">
        <v>2037</v>
      </c>
      <c r="T524" t="s">
        <v>2049</v>
      </c>
    </row>
    <row r="525" spans="1:20" ht="18.600000000000001" customHeight="1" x14ac:dyDescent="0.3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10" t="s">
        <v>2037</v>
      </c>
      <c r="T525" t="s">
        <v>2049</v>
      </c>
    </row>
    <row r="526" spans="1:20" ht="18.600000000000001" customHeight="1" x14ac:dyDescent="0.3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10" t="s">
        <v>2031</v>
      </c>
      <c r="T526" t="s">
        <v>2032</v>
      </c>
    </row>
    <row r="527" spans="1:20" ht="18.600000000000001" customHeight="1" x14ac:dyDescent="0.3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10" t="s">
        <v>2044</v>
      </c>
      <c r="T527" t="s">
        <v>2055</v>
      </c>
    </row>
    <row r="528" spans="1:20" ht="18.600000000000001" customHeight="1" x14ac:dyDescent="0.3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10" t="s">
        <v>2031</v>
      </c>
      <c r="T528" t="s">
        <v>2032</v>
      </c>
    </row>
    <row r="529" spans="1:20" ht="18.600000000000001" customHeight="1" x14ac:dyDescent="0.3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10" t="s">
        <v>2037</v>
      </c>
      <c r="T529" t="s">
        <v>2052</v>
      </c>
    </row>
    <row r="530" spans="1:20" ht="18.600000000000001" customHeight="1" x14ac:dyDescent="0.3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10" t="s">
        <v>2033</v>
      </c>
      <c r="T530" t="s">
        <v>2043</v>
      </c>
    </row>
    <row r="531" spans="1:20" ht="18.600000000000001" customHeight="1" x14ac:dyDescent="0.3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10" t="s">
        <v>2041</v>
      </c>
      <c r="T531" t="s">
        <v>2042</v>
      </c>
    </row>
    <row r="532" spans="1:20" ht="18.600000000000001" customHeight="1" x14ac:dyDescent="0.3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10" t="s">
        <v>2039</v>
      </c>
      <c r="T532" t="s">
        <v>2040</v>
      </c>
    </row>
    <row r="533" spans="1:20" ht="18.600000000000001" customHeight="1" x14ac:dyDescent="0.3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10" t="s">
        <v>2041</v>
      </c>
      <c r="T533" t="s">
        <v>2042</v>
      </c>
    </row>
    <row r="534" spans="1:20" ht="18.600000000000001" customHeight="1" x14ac:dyDescent="0.3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10" t="s">
        <v>2031</v>
      </c>
      <c r="T534" t="s">
        <v>2032</v>
      </c>
    </row>
    <row r="535" spans="1:20" ht="18.600000000000001" customHeight="1" x14ac:dyDescent="0.3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10" t="s">
        <v>2033</v>
      </c>
      <c r="T535" t="s">
        <v>2043</v>
      </c>
    </row>
    <row r="536" spans="1:20" ht="18.600000000000001" customHeight="1" x14ac:dyDescent="0.3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10" t="s">
        <v>2037</v>
      </c>
      <c r="T536" t="s">
        <v>2038</v>
      </c>
    </row>
    <row r="537" spans="1:20" ht="18.600000000000001" customHeight="1" x14ac:dyDescent="0.3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10" t="s">
        <v>2031</v>
      </c>
      <c r="T537" t="s">
        <v>2032</v>
      </c>
    </row>
    <row r="538" spans="1:20" ht="18.600000000000001" customHeight="1" x14ac:dyDescent="0.3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10" t="s">
        <v>2039</v>
      </c>
      <c r="T538" t="s">
        <v>2040</v>
      </c>
    </row>
    <row r="539" spans="1:20" ht="18.600000000000001" customHeight="1" x14ac:dyDescent="0.3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10" t="s">
        <v>2037</v>
      </c>
      <c r="T539" t="s">
        <v>2053</v>
      </c>
    </row>
    <row r="540" spans="1:20" ht="18.600000000000001" customHeight="1" x14ac:dyDescent="0.3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10" t="s">
        <v>2041</v>
      </c>
      <c r="T540" t="s">
        <v>2058</v>
      </c>
    </row>
    <row r="541" spans="1:20" ht="18.600000000000001" customHeight="1" x14ac:dyDescent="0.3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10" t="s">
        <v>2035</v>
      </c>
      <c r="T541" t="s">
        <v>2036</v>
      </c>
    </row>
    <row r="542" spans="1:20" ht="18.600000000000001" customHeight="1" x14ac:dyDescent="0.3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10" t="s">
        <v>2046</v>
      </c>
      <c r="T542" t="s">
        <v>2047</v>
      </c>
    </row>
    <row r="543" spans="1:20" ht="18.600000000000001" customHeight="1" x14ac:dyDescent="0.3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10" t="s">
        <v>2041</v>
      </c>
      <c r="T543" t="s">
        <v>2058</v>
      </c>
    </row>
    <row r="544" spans="1:20" ht="18.600000000000001" customHeight="1" x14ac:dyDescent="0.3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10" t="s">
        <v>2033</v>
      </c>
      <c r="T544" t="s">
        <v>2043</v>
      </c>
    </row>
    <row r="545" spans="1:20" ht="18.600000000000001" customHeight="1" x14ac:dyDescent="0.3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10" t="s">
        <v>2041</v>
      </c>
      <c r="T545" t="s">
        <v>2042</v>
      </c>
    </row>
    <row r="546" spans="1:20" ht="18.600000000000001" customHeight="1" x14ac:dyDescent="0.3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10" t="s">
        <v>2033</v>
      </c>
      <c r="T546" t="s">
        <v>2034</v>
      </c>
    </row>
    <row r="547" spans="1:20" ht="18.600000000000001" customHeight="1" x14ac:dyDescent="0.3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10" t="s">
        <v>2031</v>
      </c>
      <c r="T547" t="s">
        <v>2032</v>
      </c>
    </row>
    <row r="548" spans="1:20" ht="18.600000000000001" customHeight="1" x14ac:dyDescent="0.3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10" t="s">
        <v>2031</v>
      </c>
      <c r="T548" t="s">
        <v>2032</v>
      </c>
    </row>
    <row r="549" spans="1:20" ht="18.600000000000001" customHeight="1" x14ac:dyDescent="0.3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10" t="s">
        <v>2037</v>
      </c>
      <c r="T549" t="s">
        <v>2038</v>
      </c>
    </row>
    <row r="550" spans="1:20" ht="18.600000000000001" customHeight="1" x14ac:dyDescent="0.3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10" t="s">
        <v>2031</v>
      </c>
      <c r="T550" t="s">
        <v>2032</v>
      </c>
    </row>
    <row r="551" spans="1:20" ht="18.600000000000001" customHeight="1" x14ac:dyDescent="0.3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10" t="s">
        <v>2044</v>
      </c>
      <c r="T551" t="s">
        <v>2055</v>
      </c>
    </row>
    <row r="552" spans="1:20" ht="18.600000000000001" customHeight="1" x14ac:dyDescent="0.3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10" t="s">
        <v>2033</v>
      </c>
      <c r="T552" t="s">
        <v>2043</v>
      </c>
    </row>
    <row r="553" spans="1:20" ht="18.600000000000001" customHeight="1" x14ac:dyDescent="0.3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10" t="s">
        <v>2044</v>
      </c>
      <c r="T553" t="s">
        <v>2045</v>
      </c>
    </row>
    <row r="554" spans="1:20" ht="18.600000000000001" customHeight="1" x14ac:dyDescent="0.3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10" t="s">
        <v>2031</v>
      </c>
      <c r="T554" t="s">
        <v>2032</v>
      </c>
    </row>
    <row r="555" spans="1:20" ht="18.600000000000001" customHeight="1" x14ac:dyDescent="0.3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10" t="s">
        <v>2033</v>
      </c>
      <c r="T555" t="s">
        <v>2034</v>
      </c>
    </row>
    <row r="556" spans="1:20" ht="18.600000000000001" customHeight="1" x14ac:dyDescent="0.3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10" t="s">
        <v>2033</v>
      </c>
      <c r="T556" t="s">
        <v>2043</v>
      </c>
    </row>
    <row r="557" spans="1:20" ht="18.600000000000001" customHeight="1" x14ac:dyDescent="0.3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10" t="s">
        <v>2033</v>
      </c>
      <c r="T557" t="s">
        <v>2034</v>
      </c>
    </row>
    <row r="558" spans="1:20" ht="18.600000000000001" customHeight="1" x14ac:dyDescent="0.3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10" t="s">
        <v>2039</v>
      </c>
      <c r="T558" t="s">
        <v>2057</v>
      </c>
    </row>
    <row r="559" spans="1:20" ht="18.600000000000001" customHeight="1" x14ac:dyDescent="0.3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10" t="s">
        <v>2037</v>
      </c>
      <c r="T559" t="s">
        <v>2059</v>
      </c>
    </row>
    <row r="560" spans="1:20" ht="18.600000000000001" customHeight="1" x14ac:dyDescent="0.3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10" t="s">
        <v>2031</v>
      </c>
      <c r="T560" t="s">
        <v>2032</v>
      </c>
    </row>
    <row r="561" spans="1:20" ht="18.600000000000001" customHeight="1" x14ac:dyDescent="0.3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10" t="s">
        <v>2031</v>
      </c>
      <c r="T561" t="s">
        <v>2032</v>
      </c>
    </row>
    <row r="562" spans="1:20" ht="18.600000000000001" customHeight="1" x14ac:dyDescent="0.3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10" t="s">
        <v>2037</v>
      </c>
      <c r="T562" t="s">
        <v>2052</v>
      </c>
    </row>
    <row r="563" spans="1:20" ht="18.600000000000001" customHeight="1" x14ac:dyDescent="0.3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10" t="s">
        <v>2031</v>
      </c>
      <c r="T563" t="s">
        <v>2032</v>
      </c>
    </row>
    <row r="564" spans="1:20" ht="18.600000000000001" customHeight="1" x14ac:dyDescent="0.3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10" t="s">
        <v>2033</v>
      </c>
      <c r="T564" t="s">
        <v>2034</v>
      </c>
    </row>
    <row r="565" spans="1:20" ht="18.600000000000001" customHeight="1" x14ac:dyDescent="0.3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10" t="s">
        <v>2037</v>
      </c>
      <c r="T565" t="s">
        <v>2053</v>
      </c>
    </row>
    <row r="566" spans="1:20" ht="18.600000000000001" customHeight="1" x14ac:dyDescent="0.3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10" t="s">
        <v>2031</v>
      </c>
      <c r="T566" t="s">
        <v>2032</v>
      </c>
    </row>
    <row r="567" spans="1:20" ht="18.600000000000001" customHeight="1" x14ac:dyDescent="0.3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10" t="s">
        <v>2031</v>
      </c>
      <c r="T567" t="s">
        <v>2032</v>
      </c>
    </row>
    <row r="568" spans="1:20" ht="18.600000000000001" customHeight="1" x14ac:dyDescent="0.3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10" t="s">
        <v>2033</v>
      </c>
      <c r="T568" t="s">
        <v>2054</v>
      </c>
    </row>
    <row r="569" spans="1:20" ht="18.600000000000001" customHeight="1" x14ac:dyDescent="0.3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10" t="s">
        <v>2033</v>
      </c>
      <c r="T569" t="s">
        <v>2034</v>
      </c>
    </row>
    <row r="570" spans="1:20" ht="18.600000000000001" customHeight="1" x14ac:dyDescent="0.3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10" t="s">
        <v>2031</v>
      </c>
      <c r="T570" t="s">
        <v>2032</v>
      </c>
    </row>
    <row r="571" spans="1:20" ht="18.600000000000001" customHeight="1" x14ac:dyDescent="0.3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10" t="s">
        <v>2037</v>
      </c>
      <c r="T571" t="s">
        <v>2052</v>
      </c>
    </row>
    <row r="572" spans="1:20" ht="18.600000000000001" customHeight="1" x14ac:dyDescent="0.3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10" t="s">
        <v>2033</v>
      </c>
      <c r="T572" t="s">
        <v>2034</v>
      </c>
    </row>
    <row r="573" spans="1:20" ht="18.600000000000001" customHeight="1" x14ac:dyDescent="0.3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10" t="s">
        <v>2037</v>
      </c>
      <c r="T573" t="s">
        <v>2049</v>
      </c>
    </row>
    <row r="574" spans="1:20" ht="18.600000000000001" customHeight="1" x14ac:dyDescent="0.3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10" t="s">
        <v>2033</v>
      </c>
      <c r="T574" t="s">
        <v>2034</v>
      </c>
    </row>
    <row r="575" spans="1:20" ht="18.600000000000001" customHeight="1" x14ac:dyDescent="0.3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10" t="s">
        <v>2062</v>
      </c>
      <c r="T575" t="s">
        <v>2063</v>
      </c>
    </row>
    <row r="576" spans="1:20" ht="18.600000000000001" customHeight="1" x14ac:dyDescent="0.3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10" t="s">
        <v>2035</v>
      </c>
      <c r="T576" t="s">
        <v>2036</v>
      </c>
    </row>
    <row r="577" spans="1:20" ht="18.600000000000001" customHeight="1" x14ac:dyDescent="0.3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10" t="s">
        <v>2031</v>
      </c>
      <c r="T577" t="s">
        <v>2032</v>
      </c>
    </row>
    <row r="578" spans="1:20" ht="18.600000000000001" customHeight="1" x14ac:dyDescent="0.3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6">
        <f t="shared" ref="I578:I641" si="37">E578/H578</f>
        <v>98.40625</v>
      </c>
      <c r="J578" t="s">
        <v>21</v>
      </c>
      <c r="K578" t="s">
        <v>22</v>
      </c>
      <c r="L578">
        <v>1509512400</v>
      </c>
      <c r="M578" s="11">
        <f t="shared" ref="M578:M641" si="38">(((L578/60)/60)/24)+DATE(1970,1,1)</f>
        <v>43040.208333333328</v>
      </c>
      <c r="N578">
        <v>1510984800</v>
      </c>
      <c r="O578" s="11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s="10" t="s">
        <v>2031</v>
      </c>
      <c r="T578" t="s">
        <v>2032</v>
      </c>
    </row>
    <row r="579" spans="1:20" ht="18.600000000000001" customHeight="1" x14ac:dyDescent="0.3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4">
        <f t="shared" si="36"/>
        <v>0.18853658536585366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11">
        <f t="shared" si="38"/>
        <v>40613.25</v>
      </c>
      <c r="N579">
        <v>1302066000</v>
      </c>
      <c r="O579" s="11">
        <f t="shared" si="39"/>
        <v>40639.208333333336</v>
      </c>
      <c r="P579" t="b">
        <v>0</v>
      </c>
      <c r="Q579" t="b">
        <v>0</v>
      </c>
      <c r="R579" t="s">
        <v>159</v>
      </c>
      <c r="S579" s="10" t="s">
        <v>2033</v>
      </c>
      <c r="T579" t="s">
        <v>2050</v>
      </c>
    </row>
    <row r="580" spans="1:20" ht="18.600000000000001" customHeight="1" x14ac:dyDescent="0.3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10" t="s">
        <v>2037</v>
      </c>
      <c r="T580" t="s">
        <v>2059</v>
      </c>
    </row>
    <row r="581" spans="1:20" ht="18.600000000000001" customHeight="1" x14ac:dyDescent="0.3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10" t="s">
        <v>2033</v>
      </c>
      <c r="T581" t="s">
        <v>2050</v>
      </c>
    </row>
    <row r="582" spans="1:20" ht="18.600000000000001" customHeight="1" x14ac:dyDescent="0.3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10" t="s">
        <v>2031</v>
      </c>
      <c r="T582" t="s">
        <v>2032</v>
      </c>
    </row>
    <row r="583" spans="1:20" ht="18.600000000000001" customHeight="1" x14ac:dyDescent="0.3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10" t="s">
        <v>2044</v>
      </c>
      <c r="T583" t="s">
        <v>2045</v>
      </c>
    </row>
    <row r="584" spans="1:20" ht="18.600000000000001" customHeight="1" x14ac:dyDescent="0.3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10" t="s">
        <v>2041</v>
      </c>
      <c r="T584" t="s">
        <v>2042</v>
      </c>
    </row>
    <row r="585" spans="1:20" ht="18.600000000000001" customHeight="1" x14ac:dyDescent="0.3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10" t="s">
        <v>2037</v>
      </c>
      <c r="T585" t="s">
        <v>2053</v>
      </c>
    </row>
    <row r="586" spans="1:20" ht="18.600000000000001" customHeight="1" x14ac:dyDescent="0.3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10" t="s">
        <v>2044</v>
      </c>
      <c r="T586" t="s">
        <v>2045</v>
      </c>
    </row>
    <row r="587" spans="1:20" ht="18.600000000000001" customHeight="1" x14ac:dyDescent="0.3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10" t="s">
        <v>2039</v>
      </c>
      <c r="T587" t="s">
        <v>2057</v>
      </c>
    </row>
    <row r="588" spans="1:20" ht="18.600000000000001" customHeight="1" x14ac:dyDescent="0.3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10" t="s">
        <v>2033</v>
      </c>
      <c r="T588" t="s">
        <v>2034</v>
      </c>
    </row>
    <row r="589" spans="1:20" ht="18.600000000000001" customHeight="1" x14ac:dyDescent="0.3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10" t="s">
        <v>2035</v>
      </c>
      <c r="T589" t="s">
        <v>2036</v>
      </c>
    </row>
    <row r="590" spans="1:20" ht="18.600000000000001" customHeight="1" x14ac:dyDescent="0.3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10" t="s">
        <v>2031</v>
      </c>
      <c r="T590" t="s">
        <v>2032</v>
      </c>
    </row>
    <row r="591" spans="1:20" ht="18.600000000000001" customHeight="1" x14ac:dyDescent="0.3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10" t="s">
        <v>2037</v>
      </c>
      <c r="T591" t="s">
        <v>2053</v>
      </c>
    </row>
    <row r="592" spans="1:20" ht="18.600000000000001" customHeight="1" x14ac:dyDescent="0.3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10" t="s">
        <v>2039</v>
      </c>
      <c r="T592" t="s">
        <v>2060</v>
      </c>
    </row>
    <row r="593" spans="1:20" ht="18.600000000000001" customHeight="1" x14ac:dyDescent="0.3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10" t="s">
        <v>2041</v>
      </c>
      <c r="T593" t="s">
        <v>2042</v>
      </c>
    </row>
    <row r="594" spans="1:20" ht="18.600000000000001" customHeight="1" x14ac:dyDescent="0.3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10" t="s">
        <v>2031</v>
      </c>
      <c r="T594" t="s">
        <v>2032</v>
      </c>
    </row>
    <row r="595" spans="1:20" ht="18.600000000000001" customHeight="1" x14ac:dyDescent="0.3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10" t="s">
        <v>2037</v>
      </c>
      <c r="T595" t="s">
        <v>2052</v>
      </c>
    </row>
    <row r="596" spans="1:20" ht="18.600000000000001" customHeight="1" x14ac:dyDescent="0.3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10" t="s">
        <v>2031</v>
      </c>
      <c r="T596" t="s">
        <v>2032</v>
      </c>
    </row>
    <row r="597" spans="1:20" ht="18.600000000000001" customHeight="1" x14ac:dyDescent="0.3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10" t="s">
        <v>2031</v>
      </c>
      <c r="T597" t="s">
        <v>2032</v>
      </c>
    </row>
    <row r="598" spans="1:20" ht="18.600000000000001" customHeight="1" x14ac:dyDescent="0.3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10" t="s">
        <v>2037</v>
      </c>
      <c r="T598" t="s">
        <v>2038</v>
      </c>
    </row>
    <row r="599" spans="1:20" ht="18.600000000000001" customHeight="1" x14ac:dyDescent="0.3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10" t="s">
        <v>2031</v>
      </c>
      <c r="T599" t="s">
        <v>2032</v>
      </c>
    </row>
    <row r="600" spans="1:20" ht="18.600000000000001" customHeight="1" x14ac:dyDescent="0.3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10" t="s">
        <v>2033</v>
      </c>
      <c r="T600" t="s">
        <v>2034</v>
      </c>
    </row>
    <row r="601" spans="1:20" ht="18.600000000000001" customHeight="1" x14ac:dyDescent="0.3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10" t="s">
        <v>2037</v>
      </c>
      <c r="T601" t="s">
        <v>2053</v>
      </c>
    </row>
    <row r="602" spans="1:20" ht="18.600000000000001" customHeight="1" x14ac:dyDescent="0.3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10" t="s">
        <v>2035</v>
      </c>
      <c r="T602" t="s">
        <v>2036</v>
      </c>
    </row>
    <row r="603" spans="1:20" ht="18.600000000000001" customHeight="1" x14ac:dyDescent="0.3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10" t="s">
        <v>2044</v>
      </c>
      <c r="T603" t="s">
        <v>2055</v>
      </c>
    </row>
    <row r="604" spans="1:20" ht="18.600000000000001" customHeight="1" x14ac:dyDescent="0.3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10" t="s">
        <v>2031</v>
      </c>
      <c r="T604" t="s">
        <v>2032</v>
      </c>
    </row>
    <row r="605" spans="1:20" ht="18.600000000000001" customHeight="1" x14ac:dyDescent="0.3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10" t="s">
        <v>2031</v>
      </c>
      <c r="T605" t="s">
        <v>2032</v>
      </c>
    </row>
    <row r="606" spans="1:20" ht="18.600000000000001" customHeight="1" x14ac:dyDescent="0.3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10" t="s">
        <v>2031</v>
      </c>
      <c r="T606" t="s">
        <v>2032</v>
      </c>
    </row>
    <row r="607" spans="1:20" ht="18.600000000000001" customHeight="1" x14ac:dyDescent="0.3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10" t="s">
        <v>2039</v>
      </c>
      <c r="T607" t="s">
        <v>2051</v>
      </c>
    </row>
    <row r="608" spans="1:20" ht="18.600000000000001" customHeight="1" x14ac:dyDescent="0.3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10" t="s">
        <v>2033</v>
      </c>
      <c r="T608" t="s">
        <v>2034</v>
      </c>
    </row>
    <row r="609" spans="1:20" ht="18.600000000000001" customHeight="1" x14ac:dyDescent="0.3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10" t="s">
        <v>2035</v>
      </c>
      <c r="T609" t="s">
        <v>2036</v>
      </c>
    </row>
    <row r="610" spans="1:20" ht="18.600000000000001" customHeight="1" x14ac:dyDescent="0.3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10" t="s">
        <v>2033</v>
      </c>
      <c r="T610" t="s">
        <v>2050</v>
      </c>
    </row>
    <row r="611" spans="1:20" ht="18.600000000000001" customHeight="1" x14ac:dyDescent="0.3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10" t="s">
        <v>2037</v>
      </c>
      <c r="T611" t="s">
        <v>2059</v>
      </c>
    </row>
    <row r="612" spans="1:20" ht="18.600000000000001" customHeight="1" x14ac:dyDescent="0.3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10" t="s">
        <v>2031</v>
      </c>
      <c r="T612" t="s">
        <v>2032</v>
      </c>
    </row>
    <row r="613" spans="1:20" ht="18.600000000000001" customHeight="1" x14ac:dyDescent="0.3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10" t="s">
        <v>2031</v>
      </c>
      <c r="T613" t="s">
        <v>2032</v>
      </c>
    </row>
    <row r="614" spans="1:20" ht="18.600000000000001" customHeight="1" x14ac:dyDescent="0.3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10" t="s">
        <v>2033</v>
      </c>
      <c r="T614" t="s">
        <v>2054</v>
      </c>
    </row>
    <row r="615" spans="1:20" ht="18.600000000000001" customHeight="1" x14ac:dyDescent="0.3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10" t="s">
        <v>2031</v>
      </c>
      <c r="T615" t="s">
        <v>2032</v>
      </c>
    </row>
    <row r="616" spans="1:20" ht="18.600000000000001" customHeight="1" x14ac:dyDescent="0.3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10" t="s">
        <v>2031</v>
      </c>
      <c r="T616" t="s">
        <v>2032</v>
      </c>
    </row>
    <row r="617" spans="1:20" ht="18.600000000000001" customHeight="1" x14ac:dyDescent="0.3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10" t="s">
        <v>2031</v>
      </c>
      <c r="T617" t="s">
        <v>2032</v>
      </c>
    </row>
    <row r="618" spans="1:20" ht="18.600000000000001" customHeight="1" x14ac:dyDescent="0.3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10" t="s">
        <v>2033</v>
      </c>
      <c r="T618" t="s">
        <v>2043</v>
      </c>
    </row>
    <row r="619" spans="1:20" ht="18.600000000000001" customHeight="1" x14ac:dyDescent="0.3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10" t="s">
        <v>2031</v>
      </c>
      <c r="T619" t="s">
        <v>2032</v>
      </c>
    </row>
    <row r="620" spans="1:20" ht="18.600000000000001" customHeight="1" x14ac:dyDescent="0.3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10" t="s">
        <v>2039</v>
      </c>
      <c r="T620" t="s">
        <v>2051</v>
      </c>
    </row>
    <row r="621" spans="1:20" ht="18.600000000000001" customHeight="1" x14ac:dyDescent="0.3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10" t="s">
        <v>2031</v>
      </c>
      <c r="T621" t="s">
        <v>2032</v>
      </c>
    </row>
    <row r="622" spans="1:20" ht="18.600000000000001" customHeight="1" x14ac:dyDescent="0.3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10" t="s">
        <v>2046</v>
      </c>
      <c r="T622" t="s">
        <v>2047</v>
      </c>
    </row>
    <row r="623" spans="1:20" ht="18.600000000000001" customHeight="1" x14ac:dyDescent="0.3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10" t="s">
        <v>2031</v>
      </c>
      <c r="T623" t="s">
        <v>2032</v>
      </c>
    </row>
    <row r="624" spans="1:20" ht="18.600000000000001" customHeight="1" x14ac:dyDescent="0.3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10" t="s">
        <v>2033</v>
      </c>
      <c r="T624" t="s">
        <v>2043</v>
      </c>
    </row>
    <row r="625" spans="1:20" ht="18.600000000000001" customHeight="1" x14ac:dyDescent="0.3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10" t="s">
        <v>2031</v>
      </c>
      <c r="T625" t="s">
        <v>2032</v>
      </c>
    </row>
    <row r="626" spans="1:20" ht="18.600000000000001" customHeight="1" x14ac:dyDescent="0.3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10" t="s">
        <v>2046</v>
      </c>
      <c r="T626" t="s">
        <v>2047</v>
      </c>
    </row>
    <row r="627" spans="1:20" ht="18.600000000000001" customHeight="1" x14ac:dyDescent="0.3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10" t="s">
        <v>2031</v>
      </c>
      <c r="T627" t="s">
        <v>2032</v>
      </c>
    </row>
    <row r="628" spans="1:20" ht="18.600000000000001" customHeight="1" x14ac:dyDescent="0.3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10" t="s">
        <v>2031</v>
      </c>
      <c r="T628" t="s">
        <v>2032</v>
      </c>
    </row>
    <row r="629" spans="1:20" ht="18.600000000000001" customHeight="1" x14ac:dyDescent="0.3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10" t="s">
        <v>2035</v>
      </c>
      <c r="T629" t="s">
        <v>2036</v>
      </c>
    </row>
    <row r="630" spans="1:20" ht="18.600000000000001" customHeight="1" x14ac:dyDescent="0.3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10" t="s">
        <v>2033</v>
      </c>
      <c r="T630" t="s">
        <v>2043</v>
      </c>
    </row>
    <row r="631" spans="1:20" ht="18.600000000000001" customHeight="1" x14ac:dyDescent="0.3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10" t="s">
        <v>2031</v>
      </c>
      <c r="T631" t="s">
        <v>2032</v>
      </c>
    </row>
    <row r="632" spans="1:20" ht="18.600000000000001" customHeight="1" x14ac:dyDescent="0.3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10" t="s">
        <v>2031</v>
      </c>
      <c r="T632" t="s">
        <v>2032</v>
      </c>
    </row>
    <row r="633" spans="1:20" ht="18.600000000000001" customHeight="1" x14ac:dyDescent="0.3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10" t="s">
        <v>2031</v>
      </c>
      <c r="T633" t="s">
        <v>2032</v>
      </c>
    </row>
    <row r="634" spans="1:20" ht="18.600000000000001" customHeight="1" x14ac:dyDescent="0.3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10" t="s">
        <v>2031</v>
      </c>
      <c r="T634" t="s">
        <v>2032</v>
      </c>
    </row>
    <row r="635" spans="1:20" ht="18.600000000000001" customHeight="1" x14ac:dyDescent="0.3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10" t="s">
        <v>2037</v>
      </c>
      <c r="T635" t="s">
        <v>2052</v>
      </c>
    </row>
    <row r="636" spans="1:20" ht="18.600000000000001" customHeight="1" x14ac:dyDescent="0.3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10" t="s">
        <v>2037</v>
      </c>
      <c r="T636" t="s">
        <v>2048</v>
      </c>
    </row>
    <row r="637" spans="1:20" ht="18.600000000000001" customHeight="1" x14ac:dyDescent="0.3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10" t="s">
        <v>2037</v>
      </c>
      <c r="T637" t="s">
        <v>2048</v>
      </c>
    </row>
    <row r="638" spans="1:20" ht="18.600000000000001" customHeight="1" x14ac:dyDescent="0.3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10" t="s">
        <v>2037</v>
      </c>
      <c r="T638" t="s">
        <v>2052</v>
      </c>
    </row>
    <row r="639" spans="1:20" ht="18.600000000000001" customHeight="1" x14ac:dyDescent="0.3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10" t="s">
        <v>2031</v>
      </c>
      <c r="T639" t="s">
        <v>2032</v>
      </c>
    </row>
    <row r="640" spans="1:20" ht="18.600000000000001" customHeight="1" x14ac:dyDescent="0.3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10" t="s">
        <v>2031</v>
      </c>
      <c r="T640" t="s">
        <v>2032</v>
      </c>
    </row>
    <row r="641" spans="1:20" ht="18.600000000000001" customHeight="1" x14ac:dyDescent="0.3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10" t="s">
        <v>2037</v>
      </c>
      <c r="T641" t="s">
        <v>2038</v>
      </c>
    </row>
    <row r="642" spans="1:20" ht="18.600000000000001" customHeight="1" x14ac:dyDescent="0.3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6">
        <f t="shared" ref="I642:I705" si="41">E642/H642</f>
        <v>76.922178988326849</v>
      </c>
      <c r="J642" t="s">
        <v>21</v>
      </c>
      <c r="K642" t="s">
        <v>22</v>
      </c>
      <c r="L642">
        <v>1453096800</v>
      </c>
      <c r="M642" s="11">
        <f t="shared" ref="M642:M705" si="42">(((L642/60)/60)/24)+DATE(1970,1,1)</f>
        <v>42387.25</v>
      </c>
      <c r="N642">
        <v>1453356000</v>
      </c>
      <c r="O642" s="11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s="10" t="s">
        <v>2031</v>
      </c>
      <c r="T642" t="s">
        <v>2032</v>
      </c>
    </row>
    <row r="643" spans="1:20" ht="18.600000000000001" customHeight="1" x14ac:dyDescent="0.3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4">
        <f t="shared" si="40"/>
        <v>1.1996808510638297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11">
        <f t="shared" si="42"/>
        <v>42786.25</v>
      </c>
      <c r="N643">
        <v>1489986000</v>
      </c>
      <c r="O643" s="11">
        <f t="shared" si="43"/>
        <v>42814.208333333328</v>
      </c>
      <c r="P643" t="b">
        <v>0</v>
      </c>
      <c r="Q643" t="b">
        <v>0</v>
      </c>
      <c r="R643" t="s">
        <v>33</v>
      </c>
      <c r="S643" s="10" t="s">
        <v>2031</v>
      </c>
      <c r="T643" t="s">
        <v>2032</v>
      </c>
    </row>
    <row r="644" spans="1:20" ht="18.600000000000001" customHeight="1" x14ac:dyDescent="0.3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10" t="s">
        <v>2044</v>
      </c>
      <c r="T644" t="s">
        <v>2055</v>
      </c>
    </row>
    <row r="645" spans="1:20" ht="18.600000000000001" customHeight="1" x14ac:dyDescent="0.3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10" t="s">
        <v>2031</v>
      </c>
      <c r="T645" t="s">
        <v>2032</v>
      </c>
    </row>
    <row r="646" spans="1:20" ht="18.600000000000001" customHeight="1" x14ac:dyDescent="0.3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10" t="s">
        <v>2031</v>
      </c>
      <c r="T646" t="s">
        <v>2032</v>
      </c>
    </row>
    <row r="647" spans="1:20" ht="18.600000000000001" customHeight="1" x14ac:dyDescent="0.3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10" t="s">
        <v>2033</v>
      </c>
      <c r="T647" t="s">
        <v>2034</v>
      </c>
    </row>
    <row r="648" spans="1:20" ht="18.600000000000001" customHeight="1" x14ac:dyDescent="0.3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10" t="s">
        <v>2041</v>
      </c>
      <c r="T648" t="s">
        <v>2042</v>
      </c>
    </row>
    <row r="649" spans="1:20" ht="18.600000000000001" customHeight="1" x14ac:dyDescent="0.3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10" t="s">
        <v>2039</v>
      </c>
      <c r="T649" t="s">
        <v>2057</v>
      </c>
    </row>
    <row r="650" spans="1:20" ht="18.600000000000001" customHeight="1" x14ac:dyDescent="0.3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10" t="s">
        <v>2035</v>
      </c>
      <c r="T650" t="s">
        <v>2036</v>
      </c>
    </row>
    <row r="651" spans="1:20" ht="18.600000000000001" customHeight="1" x14ac:dyDescent="0.3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10" t="s">
        <v>2031</v>
      </c>
      <c r="T651" t="s">
        <v>2032</v>
      </c>
    </row>
    <row r="652" spans="1:20" ht="18.600000000000001" customHeight="1" x14ac:dyDescent="0.3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10" t="s">
        <v>2033</v>
      </c>
      <c r="T652" t="s">
        <v>2050</v>
      </c>
    </row>
    <row r="653" spans="1:20" ht="18.600000000000001" customHeight="1" x14ac:dyDescent="0.3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10" t="s">
        <v>2037</v>
      </c>
      <c r="T653" t="s">
        <v>2049</v>
      </c>
    </row>
    <row r="654" spans="1:20" ht="18.600000000000001" customHeight="1" x14ac:dyDescent="0.3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10" t="s">
        <v>2044</v>
      </c>
      <c r="T654" t="s">
        <v>2045</v>
      </c>
    </row>
    <row r="655" spans="1:20" ht="18.600000000000001" customHeight="1" x14ac:dyDescent="0.3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10" t="s">
        <v>2044</v>
      </c>
      <c r="T655" t="s">
        <v>2045</v>
      </c>
    </row>
    <row r="656" spans="1:20" ht="18.600000000000001" customHeight="1" x14ac:dyDescent="0.3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10" t="s">
        <v>2033</v>
      </c>
      <c r="T656" t="s">
        <v>2056</v>
      </c>
    </row>
    <row r="657" spans="1:20" ht="18.600000000000001" customHeight="1" x14ac:dyDescent="0.3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10" t="s">
        <v>2046</v>
      </c>
      <c r="T657" t="s">
        <v>2047</v>
      </c>
    </row>
    <row r="658" spans="1:20" ht="18.600000000000001" customHeight="1" x14ac:dyDescent="0.3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10" t="s">
        <v>2035</v>
      </c>
      <c r="T658" t="s">
        <v>2036</v>
      </c>
    </row>
    <row r="659" spans="1:20" ht="18.600000000000001" customHeight="1" x14ac:dyDescent="0.3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10" t="s">
        <v>2037</v>
      </c>
      <c r="T659" t="s">
        <v>2059</v>
      </c>
    </row>
    <row r="660" spans="1:20" ht="18.600000000000001" customHeight="1" x14ac:dyDescent="0.3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10" t="s">
        <v>2033</v>
      </c>
      <c r="T660" t="s">
        <v>2034</v>
      </c>
    </row>
    <row r="661" spans="1:20" ht="18.600000000000001" customHeight="1" x14ac:dyDescent="0.3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10" t="s">
        <v>2037</v>
      </c>
      <c r="T661" t="s">
        <v>2053</v>
      </c>
    </row>
    <row r="662" spans="1:20" ht="18.600000000000001" customHeight="1" x14ac:dyDescent="0.3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10" t="s">
        <v>2031</v>
      </c>
      <c r="T662" t="s">
        <v>2032</v>
      </c>
    </row>
    <row r="663" spans="1:20" ht="18.600000000000001" customHeight="1" x14ac:dyDescent="0.3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10" t="s">
        <v>2033</v>
      </c>
      <c r="T663" t="s">
        <v>2050</v>
      </c>
    </row>
    <row r="664" spans="1:20" ht="18.600000000000001" customHeight="1" x14ac:dyDescent="0.3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10" t="s">
        <v>2031</v>
      </c>
      <c r="T664" t="s">
        <v>2032</v>
      </c>
    </row>
    <row r="665" spans="1:20" ht="18.600000000000001" customHeight="1" x14ac:dyDescent="0.3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10" t="s">
        <v>2031</v>
      </c>
      <c r="T665" t="s">
        <v>2032</v>
      </c>
    </row>
    <row r="666" spans="1:20" ht="18.600000000000001" customHeight="1" x14ac:dyDescent="0.3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10" t="s">
        <v>2033</v>
      </c>
      <c r="T666" t="s">
        <v>2050</v>
      </c>
    </row>
    <row r="667" spans="1:20" ht="18.600000000000001" customHeight="1" x14ac:dyDescent="0.3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10" t="s">
        <v>2037</v>
      </c>
      <c r="T667" t="s">
        <v>2053</v>
      </c>
    </row>
    <row r="668" spans="1:20" ht="18.600000000000001" customHeight="1" x14ac:dyDescent="0.3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10" t="s">
        <v>2031</v>
      </c>
      <c r="T668" t="s">
        <v>2032</v>
      </c>
    </row>
    <row r="669" spans="1:20" ht="18.600000000000001" customHeight="1" x14ac:dyDescent="0.3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10" t="s">
        <v>2062</v>
      </c>
      <c r="T669" t="s">
        <v>2063</v>
      </c>
    </row>
    <row r="670" spans="1:20" ht="18.600000000000001" customHeight="1" x14ac:dyDescent="0.3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10" t="s">
        <v>2031</v>
      </c>
      <c r="T670" t="s">
        <v>2032</v>
      </c>
    </row>
    <row r="671" spans="1:20" ht="18.600000000000001" customHeight="1" x14ac:dyDescent="0.3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10" t="s">
        <v>2031</v>
      </c>
      <c r="T671" t="s">
        <v>2032</v>
      </c>
    </row>
    <row r="672" spans="1:20" ht="18.600000000000001" customHeight="1" x14ac:dyDescent="0.3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10" t="s">
        <v>2033</v>
      </c>
      <c r="T672" t="s">
        <v>2043</v>
      </c>
    </row>
    <row r="673" spans="1:20" ht="18.600000000000001" customHeight="1" x14ac:dyDescent="0.3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10" t="s">
        <v>2031</v>
      </c>
      <c r="T673" t="s">
        <v>2032</v>
      </c>
    </row>
    <row r="674" spans="1:20" ht="18.600000000000001" customHeight="1" x14ac:dyDescent="0.3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10" t="s">
        <v>2031</v>
      </c>
      <c r="T674" t="s">
        <v>2032</v>
      </c>
    </row>
    <row r="675" spans="1:20" ht="18.600000000000001" customHeight="1" x14ac:dyDescent="0.3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10" t="s">
        <v>2033</v>
      </c>
      <c r="T675" t="s">
        <v>2043</v>
      </c>
    </row>
    <row r="676" spans="1:20" ht="18.600000000000001" customHeight="1" x14ac:dyDescent="0.3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10" t="s">
        <v>2046</v>
      </c>
      <c r="T676" t="s">
        <v>2047</v>
      </c>
    </row>
    <row r="677" spans="1:20" ht="18.600000000000001" customHeight="1" x14ac:dyDescent="0.3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10" t="s">
        <v>2062</v>
      </c>
      <c r="T677" t="s">
        <v>2063</v>
      </c>
    </row>
    <row r="678" spans="1:20" ht="18.600000000000001" customHeight="1" x14ac:dyDescent="0.3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10" t="s">
        <v>2046</v>
      </c>
      <c r="T678" t="s">
        <v>2047</v>
      </c>
    </row>
    <row r="679" spans="1:20" ht="18.600000000000001" customHeight="1" x14ac:dyDescent="0.3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10" t="s">
        <v>2039</v>
      </c>
      <c r="T679" t="s">
        <v>2040</v>
      </c>
    </row>
    <row r="680" spans="1:20" ht="18.600000000000001" customHeight="1" x14ac:dyDescent="0.3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10" t="s">
        <v>2037</v>
      </c>
      <c r="T680" t="s">
        <v>2038</v>
      </c>
    </row>
    <row r="681" spans="1:20" ht="18.600000000000001" customHeight="1" x14ac:dyDescent="0.3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10" t="s">
        <v>2035</v>
      </c>
      <c r="T681" t="s">
        <v>2036</v>
      </c>
    </row>
    <row r="682" spans="1:20" ht="18.600000000000001" customHeight="1" x14ac:dyDescent="0.3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10" t="s">
        <v>2041</v>
      </c>
      <c r="T682" t="s">
        <v>2058</v>
      </c>
    </row>
    <row r="683" spans="1:20" ht="18.600000000000001" customHeight="1" x14ac:dyDescent="0.3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10" t="s">
        <v>2031</v>
      </c>
      <c r="T683" t="s">
        <v>2032</v>
      </c>
    </row>
    <row r="684" spans="1:20" ht="18.600000000000001" customHeight="1" x14ac:dyDescent="0.3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10" t="s">
        <v>2031</v>
      </c>
      <c r="T684" t="s">
        <v>2032</v>
      </c>
    </row>
    <row r="685" spans="1:20" ht="18.600000000000001" customHeight="1" x14ac:dyDescent="0.3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10" t="s">
        <v>2031</v>
      </c>
      <c r="T685" t="s">
        <v>2032</v>
      </c>
    </row>
    <row r="686" spans="1:20" ht="18.600000000000001" customHeight="1" x14ac:dyDescent="0.3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10" t="s">
        <v>2039</v>
      </c>
      <c r="T686" t="s">
        <v>2051</v>
      </c>
    </row>
    <row r="687" spans="1:20" ht="18.600000000000001" customHeight="1" x14ac:dyDescent="0.3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10" t="s">
        <v>2031</v>
      </c>
      <c r="T687" t="s">
        <v>2032</v>
      </c>
    </row>
    <row r="688" spans="1:20" ht="18.600000000000001" customHeight="1" x14ac:dyDescent="0.3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10" t="s">
        <v>2044</v>
      </c>
      <c r="T688" t="s">
        <v>2055</v>
      </c>
    </row>
    <row r="689" spans="1:20" ht="18.600000000000001" customHeight="1" x14ac:dyDescent="0.3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10" t="s">
        <v>2031</v>
      </c>
      <c r="T689" t="s">
        <v>2032</v>
      </c>
    </row>
    <row r="690" spans="1:20" ht="18.600000000000001" customHeight="1" x14ac:dyDescent="0.3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10" t="s">
        <v>2037</v>
      </c>
      <c r="T690" t="s">
        <v>2048</v>
      </c>
    </row>
    <row r="691" spans="1:20" ht="18.600000000000001" customHeight="1" x14ac:dyDescent="0.3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10" t="s">
        <v>2044</v>
      </c>
      <c r="T691" t="s">
        <v>2045</v>
      </c>
    </row>
    <row r="692" spans="1:20" ht="18.600000000000001" customHeight="1" x14ac:dyDescent="0.3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10" t="s">
        <v>2037</v>
      </c>
      <c r="T692" t="s">
        <v>2053</v>
      </c>
    </row>
    <row r="693" spans="1:20" ht="18.600000000000001" customHeight="1" x14ac:dyDescent="0.3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10" t="s">
        <v>2037</v>
      </c>
      <c r="T693" t="s">
        <v>2053</v>
      </c>
    </row>
    <row r="694" spans="1:20" ht="18.600000000000001" customHeight="1" x14ac:dyDescent="0.3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10" t="s">
        <v>2033</v>
      </c>
      <c r="T694" t="s">
        <v>2034</v>
      </c>
    </row>
    <row r="695" spans="1:20" ht="18.600000000000001" customHeight="1" x14ac:dyDescent="0.3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10" t="s">
        <v>2031</v>
      </c>
      <c r="T695" t="s">
        <v>2032</v>
      </c>
    </row>
    <row r="696" spans="1:20" ht="18.600000000000001" customHeight="1" x14ac:dyDescent="0.3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10" t="s">
        <v>2031</v>
      </c>
      <c r="T696" t="s">
        <v>2032</v>
      </c>
    </row>
    <row r="697" spans="1:20" ht="18.600000000000001" customHeight="1" x14ac:dyDescent="0.3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10" t="s">
        <v>2033</v>
      </c>
      <c r="T697" t="s">
        <v>2034</v>
      </c>
    </row>
    <row r="698" spans="1:20" ht="18.600000000000001" customHeight="1" x14ac:dyDescent="0.3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10" t="s">
        <v>2031</v>
      </c>
      <c r="T698" t="s">
        <v>2032</v>
      </c>
    </row>
    <row r="699" spans="1:20" ht="18.600000000000001" customHeight="1" x14ac:dyDescent="0.3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10" t="s">
        <v>2033</v>
      </c>
      <c r="T699" t="s">
        <v>2054</v>
      </c>
    </row>
    <row r="700" spans="1:20" ht="18.600000000000001" customHeight="1" x14ac:dyDescent="0.3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10" t="s">
        <v>2044</v>
      </c>
      <c r="T700" t="s">
        <v>2055</v>
      </c>
    </row>
    <row r="701" spans="1:20" ht="18.600000000000001" customHeight="1" x14ac:dyDescent="0.3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10" t="s">
        <v>2037</v>
      </c>
      <c r="T701" t="s">
        <v>2038</v>
      </c>
    </row>
    <row r="702" spans="1:20" ht="18.600000000000001" customHeight="1" x14ac:dyDescent="0.3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10" t="s">
        <v>2044</v>
      </c>
      <c r="T702" t="s">
        <v>2055</v>
      </c>
    </row>
    <row r="703" spans="1:20" ht="18.600000000000001" customHeight="1" x14ac:dyDescent="0.3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10" t="s">
        <v>2031</v>
      </c>
      <c r="T703" t="s">
        <v>2032</v>
      </c>
    </row>
    <row r="704" spans="1:20" ht="18.600000000000001" customHeight="1" x14ac:dyDescent="0.3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10" t="s">
        <v>2044</v>
      </c>
      <c r="T704" t="s">
        <v>2055</v>
      </c>
    </row>
    <row r="705" spans="1:20" ht="18.600000000000001" customHeight="1" x14ac:dyDescent="0.3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10" t="s">
        <v>2039</v>
      </c>
      <c r="T705" t="s">
        <v>2057</v>
      </c>
    </row>
    <row r="706" spans="1:20" ht="18.600000000000001" customHeight="1" x14ac:dyDescent="0.3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4">
        <f t="shared" ref="F706:F769" si="44">E706/D706</f>
        <v>1.2278160919540231</v>
      </c>
      <c r="G706" t="s">
        <v>20</v>
      </c>
      <c r="H706">
        <v>116</v>
      </c>
      <c r="I706" s="6">
        <f t="shared" ref="I706:I769" si="45">E706/H706</f>
        <v>92.08620689655173</v>
      </c>
      <c r="J706" t="s">
        <v>21</v>
      </c>
      <c r="K706" t="s">
        <v>22</v>
      </c>
      <c r="L706">
        <v>1467608400</v>
      </c>
      <c r="M706" s="11">
        <f t="shared" ref="M706:M769" si="46">(((L706/60)/60)/24)+DATE(1970,1,1)</f>
        <v>42555.208333333328</v>
      </c>
      <c r="N706">
        <v>1468904400</v>
      </c>
      <c r="O706" s="11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s="10" t="s">
        <v>2037</v>
      </c>
      <c r="T706" t="s">
        <v>2052</v>
      </c>
    </row>
    <row r="707" spans="1:20" ht="18.600000000000001" customHeight="1" x14ac:dyDescent="0.3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4">
        <f t="shared" si="44"/>
        <v>0.99026517383618151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11">
        <f t="shared" si="46"/>
        <v>41619.25</v>
      </c>
      <c r="N707">
        <v>1387087200</v>
      </c>
      <c r="O707" s="11">
        <f t="shared" si="47"/>
        <v>41623.25</v>
      </c>
      <c r="P707" t="b">
        <v>0</v>
      </c>
      <c r="Q707" t="b">
        <v>0</v>
      </c>
      <c r="R707" t="s">
        <v>68</v>
      </c>
      <c r="S707" s="10" t="s">
        <v>2039</v>
      </c>
      <c r="T707" t="s">
        <v>2051</v>
      </c>
    </row>
    <row r="708" spans="1:20" ht="18.600000000000001" customHeight="1" x14ac:dyDescent="0.3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10" t="s">
        <v>2044</v>
      </c>
      <c r="T708" t="s">
        <v>2045</v>
      </c>
    </row>
    <row r="709" spans="1:20" ht="18.600000000000001" customHeight="1" x14ac:dyDescent="0.3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10" t="s">
        <v>2037</v>
      </c>
      <c r="T709" t="s">
        <v>2038</v>
      </c>
    </row>
    <row r="710" spans="1:20" ht="18.600000000000001" customHeight="1" x14ac:dyDescent="0.3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10" t="s">
        <v>2031</v>
      </c>
      <c r="T710" t="s">
        <v>2032</v>
      </c>
    </row>
    <row r="711" spans="1:20" ht="18.600000000000001" customHeight="1" x14ac:dyDescent="0.3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10" t="s">
        <v>2031</v>
      </c>
      <c r="T711" t="s">
        <v>2032</v>
      </c>
    </row>
    <row r="712" spans="1:20" ht="18.600000000000001" customHeight="1" x14ac:dyDescent="0.3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10" t="s">
        <v>2031</v>
      </c>
      <c r="T712" t="s">
        <v>2032</v>
      </c>
    </row>
    <row r="713" spans="1:20" ht="18.600000000000001" customHeight="1" x14ac:dyDescent="0.3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10" t="s">
        <v>2031</v>
      </c>
      <c r="T713" t="s">
        <v>2032</v>
      </c>
    </row>
    <row r="714" spans="1:20" ht="18.600000000000001" customHeight="1" x14ac:dyDescent="0.3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10" t="s">
        <v>2031</v>
      </c>
      <c r="T714" t="s">
        <v>2032</v>
      </c>
    </row>
    <row r="715" spans="1:20" ht="18.600000000000001" customHeight="1" x14ac:dyDescent="0.3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10" t="s">
        <v>2039</v>
      </c>
      <c r="T715" t="s">
        <v>2060</v>
      </c>
    </row>
    <row r="716" spans="1:20" ht="18.600000000000001" customHeight="1" x14ac:dyDescent="0.3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10" t="s">
        <v>2033</v>
      </c>
      <c r="T716" t="s">
        <v>2034</v>
      </c>
    </row>
    <row r="717" spans="1:20" ht="18.600000000000001" customHeight="1" x14ac:dyDescent="0.3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10" t="s">
        <v>2041</v>
      </c>
      <c r="T717" t="s">
        <v>2058</v>
      </c>
    </row>
    <row r="718" spans="1:20" ht="18.600000000000001" customHeight="1" x14ac:dyDescent="0.3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10" t="s">
        <v>2031</v>
      </c>
      <c r="T718" t="s">
        <v>2032</v>
      </c>
    </row>
    <row r="719" spans="1:20" ht="18.600000000000001" customHeight="1" x14ac:dyDescent="0.3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10" t="s">
        <v>2037</v>
      </c>
      <c r="T719" t="s">
        <v>2053</v>
      </c>
    </row>
    <row r="720" spans="1:20" ht="18.600000000000001" customHeight="1" x14ac:dyDescent="0.3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10" t="s">
        <v>2044</v>
      </c>
      <c r="T720" t="s">
        <v>2055</v>
      </c>
    </row>
    <row r="721" spans="1:20" ht="18.600000000000001" customHeight="1" x14ac:dyDescent="0.3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10" t="s">
        <v>2039</v>
      </c>
      <c r="T721" t="s">
        <v>2040</v>
      </c>
    </row>
    <row r="722" spans="1:20" ht="18.600000000000001" customHeight="1" x14ac:dyDescent="0.3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10" t="s">
        <v>2031</v>
      </c>
      <c r="T722" t="s">
        <v>2032</v>
      </c>
    </row>
    <row r="723" spans="1:20" ht="18.600000000000001" customHeight="1" x14ac:dyDescent="0.3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10" t="s">
        <v>2033</v>
      </c>
      <c r="T723" t="s">
        <v>2034</v>
      </c>
    </row>
    <row r="724" spans="1:20" ht="18.600000000000001" customHeight="1" x14ac:dyDescent="0.3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10" t="s">
        <v>2037</v>
      </c>
      <c r="T724" t="s">
        <v>2053</v>
      </c>
    </row>
    <row r="725" spans="1:20" ht="18.600000000000001" customHeight="1" x14ac:dyDescent="0.3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10" t="s">
        <v>2031</v>
      </c>
      <c r="T725" t="s">
        <v>2032</v>
      </c>
    </row>
    <row r="726" spans="1:20" ht="18.600000000000001" customHeight="1" x14ac:dyDescent="0.3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10" t="s">
        <v>2031</v>
      </c>
      <c r="T726" t="s">
        <v>2032</v>
      </c>
    </row>
    <row r="727" spans="1:20" ht="18.600000000000001" customHeight="1" x14ac:dyDescent="0.3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10" t="s">
        <v>2041</v>
      </c>
      <c r="T727" t="s">
        <v>2058</v>
      </c>
    </row>
    <row r="728" spans="1:20" ht="18.600000000000001" customHeight="1" x14ac:dyDescent="0.3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10" t="s">
        <v>2031</v>
      </c>
      <c r="T728" t="s">
        <v>2032</v>
      </c>
    </row>
    <row r="729" spans="1:20" ht="18.600000000000001" customHeight="1" x14ac:dyDescent="0.3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10" t="s">
        <v>2044</v>
      </c>
      <c r="T729" t="s">
        <v>2045</v>
      </c>
    </row>
    <row r="730" spans="1:20" ht="18.600000000000001" customHeight="1" x14ac:dyDescent="0.3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10" t="s">
        <v>2031</v>
      </c>
      <c r="T730" t="s">
        <v>2032</v>
      </c>
    </row>
    <row r="731" spans="1:20" ht="18.600000000000001" customHeight="1" x14ac:dyDescent="0.3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10" t="s">
        <v>2037</v>
      </c>
      <c r="T731" t="s">
        <v>2038</v>
      </c>
    </row>
    <row r="732" spans="1:20" ht="18.600000000000001" customHeight="1" x14ac:dyDescent="0.3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10" t="s">
        <v>2044</v>
      </c>
      <c r="T732" t="s">
        <v>2055</v>
      </c>
    </row>
    <row r="733" spans="1:20" ht="18.600000000000001" customHeight="1" x14ac:dyDescent="0.3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10" t="s">
        <v>2044</v>
      </c>
      <c r="T733" t="s">
        <v>2045</v>
      </c>
    </row>
    <row r="734" spans="1:20" ht="18.600000000000001" customHeight="1" x14ac:dyDescent="0.3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10" t="s">
        <v>2033</v>
      </c>
      <c r="T734" t="s">
        <v>2034</v>
      </c>
    </row>
    <row r="735" spans="1:20" ht="18.600000000000001" customHeight="1" x14ac:dyDescent="0.3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10" t="s">
        <v>2033</v>
      </c>
      <c r="T735" t="s">
        <v>2056</v>
      </c>
    </row>
    <row r="736" spans="1:20" ht="18.600000000000001" customHeight="1" x14ac:dyDescent="0.3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10" t="s">
        <v>2031</v>
      </c>
      <c r="T736" t="s">
        <v>2032</v>
      </c>
    </row>
    <row r="737" spans="1:20" ht="18.600000000000001" customHeight="1" x14ac:dyDescent="0.3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10" t="s">
        <v>2046</v>
      </c>
      <c r="T737" t="s">
        <v>2047</v>
      </c>
    </row>
    <row r="738" spans="1:20" ht="18.600000000000001" customHeight="1" x14ac:dyDescent="0.3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10" t="s">
        <v>2039</v>
      </c>
      <c r="T738" t="s">
        <v>2051</v>
      </c>
    </row>
    <row r="739" spans="1:20" ht="18.600000000000001" customHeight="1" x14ac:dyDescent="0.3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10" t="s">
        <v>2033</v>
      </c>
      <c r="T739" t="s">
        <v>2043</v>
      </c>
    </row>
    <row r="740" spans="1:20" ht="18.600000000000001" customHeight="1" x14ac:dyDescent="0.3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10" t="s">
        <v>2031</v>
      </c>
      <c r="T740" t="s">
        <v>2032</v>
      </c>
    </row>
    <row r="741" spans="1:20" ht="18.600000000000001" customHeight="1" x14ac:dyDescent="0.3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10" t="s">
        <v>2033</v>
      </c>
      <c r="T741" t="s">
        <v>2043</v>
      </c>
    </row>
    <row r="742" spans="1:20" ht="18.600000000000001" customHeight="1" x14ac:dyDescent="0.3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10" t="s">
        <v>2031</v>
      </c>
      <c r="T742" t="s">
        <v>2032</v>
      </c>
    </row>
    <row r="743" spans="1:20" ht="18.600000000000001" customHeight="1" x14ac:dyDescent="0.3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10" t="s">
        <v>2031</v>
      </c>
      <c r="T743" t="s">
        <v>2032</v>
      </c>
    </row>
    <row r="744" spans="1:20" ht="18.600000000000001" customHeight="1" x14ac:dyDescent="0.3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10" t="s">
        <v>2033</v>
      </c>
      <c r="T744" t="s">
        <v>2054</v>
      </c>
    </row>
    <row r="745" spans="1:20" ht="18.600000000000001" customHeight="1" x14ac:dyDescent="0.3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10" t="s">
        <v>2031</v>
      </c>
      <c r="T745" t="s">
        <v>2032</v>
      </c>
    </row>
    <row r="746" spans="1:20" ht="18.600000000000001" customHeight="1" x14ac:dyDescent="0.3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10" t="s">
        <v>2031</v>
      </c>
      <c r="T746" t="s">
        <v>2032</v>
      </c>
    </row>
    <row r="747" spans="1:20" ht="18.600000000000001" customHeight="1" x14ac:dyDescent="0.3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10" t="s">
        <v>2044</v>
      </c>
      <c r="T747" t="s">
        <v>2055</v>
      </c>
    </row>
    <row r="748" spans="1:20" ht="18.600000000000001" customHeight="1" x14ac:dyDescent="0.3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10" t="s">
        <v>2044</v>
      </c>
      <c r="T748" t="s">
        <v>2045</v>
      </c>
    </row>
    <row r="749" spans="1:20" ht="18.600000000000001" customHeight="1" x14ac:dyDescent="0.3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10" t="s">
        <v>2031</v>
      </c>
      <c r="T749" t="s">
        <v>2032</v>
      </c>
    </row>
    <row r="750" spans="1:20" ht="18.600000000000001" customHeight="1" x14ac:dyDescent="0.3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10" t="s">
        <v>2037</v>
      </c>
      <c r="T750" t="s">
        <v>2052</v>
      </c>
    </row>
    <row r="751" spans="1:20" ht="18.600000000000001" customHeight="1" x14ac:dyDescent="0.3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10" t="s">
        <v>2044</v>
      </c>
      <c r="T751" t="s">
        <v>2055</v>
      </c>
    </row>
    <row r="752" spans="1:20" ht="18.600000000000001" customHeight="1" x14ac:dyDescent="0.3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10" t="s">
        <v>2033</v>
      </c>
      <c r="T752" t="s">
        <v>2054</v>
      </c>
    </row>
    <row r="753" spans="1:20" ht="18.600000000000001" customHeight="1" x14ac:dyDescent="0.3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10" t="s">
        <v>2039</v>
      </c>
      <c r="T753" t="s">
        <v>2051</v>
      </c>
    </row>
    <row r="754" spans="1:20" ht="18.600000000000001" customHeight="1" x14ac:dyDescent="0.3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10" t="s">
        <v>2031</v>
      </c>
      <c r="T754" t="s">
        <v>2032</v>
      </c>
    </row>
    <row r="755" spans="1:20" ht="18.600000000000001" customHeight="1" x14ac:dyDescent="0.3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10" t="s">
        <v>2046</v>
      </c>
      <c r="T755" t="s">
        <v>2047</v>
      </c>
    </row>
    <row r="756" spans="1:20" ht="18.600000000000001" customHeight="1" x14ac:dyDescent="0.3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10" t="s">
        <v>2031</v>
      </c>
      <c r="T756" t="s">
        <v>2032</v>
      </c>
    </row>
    <row r="757" spans="1:20" ht="18.600000000000001" customHeight="1" x14ac:dyDescent="0.3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10" t="s">
        <v>2031</v>
      </c>
      <c r="T757" t="s">
        <v>2032</v>
      </c>
    </row>
    <row r="758" spans="1:20" ht="18.600000000000001" customHeight="1" x14ac:dyDescent="0.3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10" t="s">
        <v>2031</v>
      </c>
      <c r="T758" t="s">
        <v>2032</v>
      </c>
    </row>
    <row r="759" spans="1:20" ht="18.600000000000001" customHeight="1" x14ac:dyDescent="0.3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10" t="s">
        <v>2037</v>
      </c>
      <c r="T759" t="s">
        <v>2038</v>
      </c>
    </row>
    <row r="760" spans="1:20" ht="18.600000000000001" customHeight="1" x14ac:dyDescent="0.3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10" t="s">
        <v>2033</v>
      </c>
      <c r="T760" t="s">
        <v>2034</v>
      </c>
    </row>
    <row r="761" spans="1:20" ht="18.600000000000001" customHeight="1" x14ac:dyDescent="0.3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10" t="s">
        <v>2033</v>
      </c>
      <c r="T761" t="s">
        <v>2054</v>
      </c>
    </row>
    <row r="762" spans="1:20" ht="18.600000000000001" customHeight="1" x14ac:dyDescent="0.3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10" t="s">
        <v>2041</v>
      </c>
      <c r="T762" t="s">
        <v>2042</v>
      </c>
    </row>
    <row r="763" spans="1:20" ht="18.600000000000001" customHeight="1" x14ac:dyDescent="0.3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10" t="s">
        <v>2033</v>
      </c>
      <c r="T763" t="s">
        <v>2034</v>
      </c>
    </row>
    <row r="764" spans="1:20" ht="18.600000000000001" customHeight="1" x14ac:dyDescent="0.3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10" t="s">
        <v>2033</v>
      </c>
      <c r="T764" t="s">
        <v>2050</v>
      </c>
    </row>
    <row r="765" spans="1:20" ht="18.600000000000001" customHeight="1" x14ac:dyDescent="0.3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10" t="s">
        <v>2031</v>
      </c>
      <c r="T765" t="s">
        <v>2032</v>
      </c>
    </row>
    <row r="766" spans="1:20" ht="18.600000000000001" customHeight="1" x14ac:dyDescent="0.3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10" t="s">
        <v>2033</v>
      </c>
      <c r="T766" t="s">
        <v>2034</v>
      </c>
    </row>
    <row r="767" spans="1:20" ht="18.600000000000001" customHeight="1" x14ac:dyDescent="0.3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10" t="s">
        <v>2033</v>
      </c>
      <c r="T767" t="s">
        <v>2043</v>
      </c>
    </row>
    <row r="768" spans="1:20" ht="18.600000000000001" customHeight="1" x14ac:dyDescent="0.3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10" t="s">
        <v>2037</v>
      </c>
      <c r="T768" t="s">
        <v>2059</v>
      </c>
    </row>
    <row r="769" spans="1:20" ht="18.600000000000001" customHeight="1" x14ac:dyDescent="0.3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10" t="s">
        <v>2039</v>
      </c>
      <c r="T769" t="s">
        <v>2057</v>
      </c>
    </row>
    <row r="770" spans="1:20" ht="18.600000000000001" customHeight="1" x14ac:dyDescent="0.3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4">
        <f t="shared" ref="F770:F833" si="48">E770/D770</f>
        <v>2.31</v>
      </c>
      <c r="G770" t="s">
        <v>20</v>
      </c>
      <c r="H770">
        <v>150</v>
      </c>
      <c r="I770" s="6">
        <f t="shared" ref="I770:I833" si="49">E770/H770</f>
        <v>73.92</v>
      </c>
      <c r="J770" t="s">
        <v>21</v>
      </c>
      <c r="K770" t="s">
        <v>22</v>
      </c>
      <c r="L770">
        <v>1386741600</v>
      </c>
      <c r="M770" s="11">
        <f t="shared" ref="M770:M833" si="50">(((L770/60)/60)/24)+DATE(1970,1,1)</f>
        <v>41619.25</v>
      </c>
      <c r="N770">
        <v>1388037600</v>
      </c>
      <c r="O770" s="11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s="10" t="s">
        <v>2031</v>
      </c>
      <c r="T770" t="s">
        <v>2032</v>
      </c>
    </row>
    <row r="771" spans="1:20" ht="18.600000000000001" customHeight="1" x14ac:dyDescent="0.3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4">
        <f t="shared" si="48"/>
        <v>0.86867834394904464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11">
        <f t="shared" si="50"/>
        <v>41501.208333333336</v>
      </c>
      <c r="N771">
        <v>1378789200</v>
      </c>
      <c r="O771" s="11">
        <f t="shared" si="51"/>
        <v>41527.208333333336</v>
      </c>
      <c r="P771" t="b">
        <v>0</v>
      </c>
      <c r="Q771" t="b">
        <v>0</v>
      </c>
      <c r="R771" t="s">
        <v>89</v>
      </c>
      <c r="S771" s="10" t="s">
        <v>2041</v>
      </c>
      <c r="T771" t="s">
        <v>2042</v>
      </c>
    </row>
    <row r="772" spans="1:20" ht="18.600000000000001" customHeight="1" x14ac:dyDescent="0.3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10" t="s">
        <v>2031</v>
      </c>
      <c r="T772" t="s">
        <v>2032</v>
      </c>
    </row>
    <row r="773" spans="1:20" ht="18.600000000000001" customHeight="1" x14ac:dyDescent="0.3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10" t="s">
        <v>2031</v>
      </c>
      <c r="T773" t="s">
        <v>2032</v>
      </c>
    </row>
    <row r="774" spans="1:20" ht="18.600000000000001" customHeight="1" x14ac:dyDescent="0.3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10" t="s">
        <v>2033</v>
      </c>
      <c r="T774" t="s">
        <v>2043</v>
      </c>
    </row>
    <row r="775" spans="1:20" ht="18.600000000000001" customHeight="1" x14ac:dyDescent="0.3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10" t="s">
        <v>2031</v>
      </c>
      <c r="T775" t="s">
        <v>2032</v>
      </c>
    </row>
    <row r="776" spans="1:20" ht="18.600000000000001" customHeight="1" x14ac:dyDescent="0.3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10" t="s">
        <v>2044</v>
      </c>
      <c r="T776" t="s">
        <v>2045</v>
      </c>
    </row>
    <row r="777" spans="1:20" ht="18.600000000000001" customHeight="1" x14ac:dyDescent="0.3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10" t="s">
        <v>2033</v>
      </c>
      <c r="T777" t="s">
        <v>2034</v>
      </c>
    </row>
    <row r="778" spans="1:20" ht="18.600000000000001" customHeight="1" x14ac:dyDescent="0.3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10" t="s">
        <v>2031</v>
      </c>
      <c r="T778" t="s">
        <v>2032</v>
      </c>
    </row>
    <row r="779" spans="1:20" ht="18.600000000000001" customHeight="1" x14ac:dyDescent="0.3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10" t="s">
        <v>2031</v>
      </c>
      <c r="T779" t="s">
        <v>2032</v>
      </c>
    </row>
    <row r="780" spans="1:20" ht="18.600000000000001" customHeight="1" x14ac:dyDescent="0.3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10" t="s">
        <v>2037</v>
      </c>
      <c r="T780" t="s">
        <v>2052</v>
      </c>
    </row>
    <row r="781" spans="1:20" ht="18.600000000000001" customHeight="1" x14ac:dyDescent="0.3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10" t="s">
        <v>2031</v>
      </c>
      <c r="T781" t="s">
        <v>2032</v>
      </c>
    </row>
    <row r="782" spans="1:20" ht="18.600000000000001" customHeight="1" x14ac:dyDescent="0.3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10" t="s">
        <v>2037</v>
      </c>
      <c r="T782" t="s">
        <v>2038</v>
      </c>
    </row>
    <row r="783" spans="1:20" ht="18.600000000000001" customHeight="1" x14ac:dyDescent="0.3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10" t="s">
        <v>2031</v>
      </c>
      <c r="T783" t="s">
        <v>2032</v>
      </c>
    </row>
    <row r="784" spans="1:20" ht="18.600000000000001" customHeight="1" x14ac:dyDescent="0.3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10" t="s">
        <v>2037</v>
      </c>
      <c r="T784" t="s">
        <v>2052</v>
      </c>
    </row>
    <row r="785" spans="1:20" ht="18.600000000000001" customHeight="1" x14ac:dyDescent="0.3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10" t="s">
        <v>2033</v>
      </c>
      <c r="T785" t="s">
        <v>2034</v>
      </c>
    </row>
    <row r="786" spans="1:20" ht="18.600000000000001" customHeight="1" x14ac:dyDescent="0.3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10" t="s">
        <v>2044</v>
      </c>
      <c r="T786" t="s">
        <v>2045</v>
      </c>
    </row>
    <row r="787" spans="1:20" ht="18.600000000000001" customHeight="1" x14ac:dyDescent="0.3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10" t="s">
        <v>2037</v>
      </c>
      <c r="T787" t="s">
        <v>2052</v>
      </c>
    </row>
    <row r="788" spans="1:20" ht="18.600000000000001" customHeight="1" x14ac:dyDescent="0.3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10" t="s">
        <v>2033</v>
      </c>
      <c r="T788" t="s">
        <v>2050</v>
      </c>
    </row>
    <row r="789" spans="1:20" ht="18.600000000000001" customHeight="1" x14ac:dyDescent="0.3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10" t="s">
        <v>2033</v>
      </c>
      <c r="T789" t="s">
        <v>2034</v>
      </c>
    </row>
    <row r="790" spans="1:20" ht="18.600000000000001" customHeight="1" x14ac:dyDescent="0.3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10" t="s">
        <v>2037</v>
      </c>
      <c r="T790" t="s">
        <v>2052</v>
      </c>
    </row>
    <row r="791" spans="1:20" ht="18.600000000000001" customHeight="1" x14ac:dyDescent="0.3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10" t="s">
        <v>2031</v>
      </c>
      <c r="T791" t="s">
        <v>2032</v>
      </c>
    </row>
    <row r="792" spans="1:20" ht="18.600000000000001" customHeight="1" x14ac:dyDescent="0.3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10" t="s">
        <v>2031</v>
      </c>
      <c r="T792" t="s">
        <v>2032</v>
      </c>
    </row>
    <row r="793" spans="1:20" ht="18.600000000000001" customHeight="1" x14ac:dyDescent="0.3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10" t="s">
        <v>2035</v>
      </c>
      <c r="T793" t="s">
        <v>2036</v>
      </c>
    </row>
    <row r="794" spans="1:20" ht="18.600000000000001" customHeight="1" x14ac:dyDescent="0.3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10" t="s">
        <v>2031</v>
      </c>
      <c r="T794" t="s">
        <v>2032</v>
      </c>
    </row>
    <row r="795" spans="1:20" ht="18.600000000000001" customHeight="1" x14ac:dyDescent="0.3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10" t="s">
        <v>2039</v>
      </c>
      <c r="T795" t="s">
        <v>2051</v>
      </c>
    </row>
    <row r="796" spans="1:20" ht="18.600000000000001" customHeight="1" x14ac:dyDescent="0.3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10" t="s">
        <v>2033</v>
      </c>
      <c r="T796" t="s">
        <v>2034</v>
      </c>
    </row>
    <row r="797" spans="1:20" ht="18.600000000000001" customHeight="1" x14ac:dyDescent="0.3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10" t="s">
        <v>2037</v>
      </c>
      <c r="T797" t="s">
        <v>2038</v>
      </c>
    </row>
    <row r="798" spans="1:20" ht="18.600000000000001" customHeight="1" x14ac:dyDescent="0.3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10" t="s">
        <v>2041</v>
      </c>
      <c r="T798" t="s">
        <v>2058</v>
      </c>
    </row>
    <row r="799" spans="1:20" ht="18.600000000000001" customHeight="1" x14ac:dyDescent="0.3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10" t="s">
        <v>2044</v>
      </c>
      <c r="T799" t="s">
        <v>2045</v>
      </c>
    </row>
    <row r="800" spans="1:20" ht="18.600000000000001" customHeight="1" x14ac:dyDescent="0.3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10" t="s">
        <v>2031</v>
      </c>
      <c r="T800" t="s">
        <v>2032</v>
      </c>
    </row>
    <row r="801" spans="1:20" ht="18.600000000000001" customHeight="1" x14ac:dyDescent="0.3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10" t="s">
        <v>2031</v>
      </c>
      <c r="T801" t="s">
        <v>2032</v>
      </c>
    </row>
    <row r="802" spans="1:20" ht="18.600000000000001" customHeight="1" x14ac:dyDescent="0.3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10" t="s">
        <v>2033</v>
      </c>
      <c r="T802" t="s">
        <v>2034</v>
      </c>
    </row>
    <row r="803" spans="1:20" ht="18.600000000000001" customHeight="1" x14ac:dyDescent="0.3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10" t="s">
        <v>2046</v>
      </c>
      <c r="T803" t="s">
        <v>2047</v>
      </c>
    </row>
    <row r="804" spans="1:20" ht="18.600000000000001" customHeight="1" x14ac:dyDescent="0.3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10" t="s">
        <v>2046</v>
      </c>
      <c r="T804" t="s">
        <v>2047</v>
      </c>
    </row>
    <row r="805" spans="1:20" ht="18.600000000000001" customHeight="1" x14ac:dyDescent="0.3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10" t="s">
        <v>2031</v>
      </c>
      <c r="T805" t="s">
        <v>2032</v>
      </c>
    </row>
    <row r="806" spans="1:20" ht="18.600000000000001" customHeight="1" x14ac:dyDescent="0.3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10" t="s">
        <v>2033</v>
      </c>
      <c r="T806" t="s">
        <v>2034</v>
      </c>
    </row>
    <row r="807" spans="1:20" ht="18.600000000000001" customHeight="1" x14ac:dyDescent="0.3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10" t="s">
        <v>2037</v>
      </c>
      <c r="T807" t="s">
        <v>2053</v>
      </c>
    </row>
    <row r="808" spans="1:20" ht="18.600000000000001" customHeight="1" x14ac:dyDescent="0.3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10" t="s">
        <v>2037</v>
      </c>
      <c r="T808" t="s">
        <v>2038</v>
      </c>
    </row>
    <row r="809" spans="1:20" ht="18.600000000000001" customHeight="1" x14ac:dyDescent="0.3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10" t="s">
        <v>2031</v>
      </c>
      <c r="T809" t="s">
        <v>2032</v>
      </c>
    </row>
    <row r="810" spans="1:20" ht="18.600000000000001" customHeight="1" x14ac:dyDescent="0.3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10" t="s">
        <v>2035</v>
      </c>
      <c r="T810" t="s">
        <v>2036</v>
      </c>
    </row>
    <row r="811" spans="1:20" ht="18.600000000000001" customHeight="1" x14ac:dyDescent="0.3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10" t="s">
        <v>2037</v>
      </c>
      <c r="T811" t="s">
        <v>2053</v>
      </c>
    </row>
    <row r="812" spans="1:20" ht="18.600000000000001" customHeight="1" x14ac:dyDescent="0.3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10" t="s">
        <v>2031</v>
      </c>
      <c r="T812" t="s">
        <v>2032</v>
      </c>
    </row>
    <row r="813" spans="1:20" ht="18.600000000000001" customHeight="1" x14ac:dyDescent="0.3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10" t="s">
        <v>2041</v>
      </c>
      <c r="T813" t="s">
        <v>2042</v>
      </c>
    </row>
    <row r="814" spans="1:20" ht="18.600000000000001" customHeight="1" x14ac:dyDescent="0.3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10" t="s">
        <v>2039</v>
      </c>
      <c r="T814" t="s">
        <v>2051</v>
      </c>
    </row>
    <row r="815" spans="1:20" ht="18.600000000000001" customHeight="1" x14ac:dyDescent="0.3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10" t="s">
        <v>2041</v>
      </c>
      <c r="T815" t="s">
        <v>2042</v>
      </c>
    </row>
    <row r="816" spans="1:20" ht="18.600000000000001" customHeight="1" x14ac:dyDescent="0.3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10" t="s">
        <v>2033</v>
      </c>
      <c r="T816" t="s">
        <v>2034</v>
      </c>
    </row>
    <row r="817" spans="1:20" ht="18.600000000000001" customHeight="1" x14ac:dyDescent="0.3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10" t="s">
        <v>2033</v>
      </c>
      <c r="T817" t="s">
        <v>2034</v>
      </c>
    </row>
    <row r="818" spans="1:20" ht="18.600000000000001" customHeight="1" x14ac:dyDescent="0.3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10" t="s">
        <v>2031</v>
      </c>
      <c r="T818" t="s">
        <v>2032</v>
      </c>
    </row>
    <row r="819" spans="1:20" ht="18.600000000000001" customHeight="1" x14ac:dyDescent="0.3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10" t="s">
        <v>2039</v>
      </c>
      <c r="T819" t="s">
        <v>2051</v>
      </c>
    </row>
    <row r="820" spans="1:20" ht="18.600000000000001" customHeight="1" x14ac:dyDescent="0.3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10" t="s">
        <v>2031</v>
      </c>
      <c r="T820" t="s">
        <v>2032</v>
      </c>
    </row>
    <row r="821" spans="1:20" ht="18.600000000000001" customHeight="1" x14ac:dyDescent="0.3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10" t="s">
        <v>2041</v>
      </c>
      <c r="T821" t="s">
        <v>2042</v>
      </c>
    </row>
    <row r="822" spans="1:20" ht="18.600000000000001" customHeight="1" x14ac:dyDescent="0.3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10" t="s">
        <v>2033</v>
      </c>
      <c r="T822" t="s">
        <v>2034</v>
      </c>
    </row>
    <row r="823" spans="1:20" ht="18.600000000000001" customHeight="1" x14ac:dyDescent="0.3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10" t="s">
        <v>2037</v>
      </c>
      <c r="T823" t="s">
        <v>2053</v>
      </c>
    </row>
    <row r="824" spans="1:20" ht="18.600000000000001" customHeight="1" x14ac:dyDescent="0.3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10" t="s">
        <v>2033</v>
      </c>
      <c r="T824" t="s">
        <v>2034</v>
      </c>
    </row>
    <row r="825" spans="1:20" ht="18.600000000000001" customHeight="1" x14ac:dyDescent="0.3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10" t="s">
        <v>2033</v>
      </c>
      <c r="T825" t="s">
        <v>2034</v>
      </c>
    </row>
    <row r="826" spans="1:20" ht="18.600000000000001" customHeight="1" x14ac:dyDescent="0.3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10" t="s">
        <v>2039</v>
      </c>
      <c r="T826" t="s">
        <v>2051</v>
      </c>
    </row>
    <row r="827" spans="1:20" ht="18.600000000000001" customHeight="1" x14ac:dyDescent="0.3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10" t="s">
        <v>2037</v>
      </c>
      <c r="T827" t="s">
        <v>2049</v>
      </c>
    </row>
    <row r="828" spans="1:20" ht="18.600000000000001" customHeight="1" x14ac:dyDescent="0.3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10" t="s">
        <v>2031</v>
      </c>
      <c r="T828" t="s">
        <v>2032</v>
      </c>
    </row>
    <row r="829" spans="1:20" ht="18.600000000000001" customHeight="1" x14ac:dyDescent="0.3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10" t="s">
        <v>2037</v>
      </c>
      <c r="T829" t="s">
        <v>2038</v>
      </c>
    </row>
    <row r="830" spans="1:20" ht="18.600000000000001" customHeight="1" x14ac:dyDescent="0.3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10" t="s">
        <v>2031</v>
      </c>
      <c r="T830" t="s">
        <v>2032</v>
      </c>
    </row>
    <row r="831" spans="1:20" ht="18.600000000000001" customHeight="1" x14ac:dyDescent="0.3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10" t="s">
        <v>2031</v>
      </c>
      <c r="T831" t="s">
        <v>2032</v>
      </c>
    </row>
    <row r="832" spans="1:20" ht="18.600000000000001" customHeight="1" x14ac:dyDescent="0.3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10" t="s">
        <v>2031</v>
      </c>
      <c r="T832" t="s">
        <v>2032</v>
      </c>
    </row>
    <row r="833" spans="1:20" ht="18.600000000000001" customHeight="1" x14ac:dyDescent="0.3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10" t="s">
        <v>2046</v>
      </c>
      <c r="T833" t="s">
        <v>2047</v>
      </c>
    </row>
    <row r="834" spans="1:20" ht="18.600000000000001" customHeight="1" x14ac:dyDescent="0.3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4">
        <f t="shared" ref="F834:F897" si="52">E834/D834</f>
        <v>3.1517592592592591</v>
      </c>
      <c r="G834" t="s">
        <v>20</v>
      </c>
      <c r="H834">
        <v>1297</v>
      </c>
      <c r="I834" s="6">
        <f t="shared" ref="I834:I897" si="53">E834/H834</f>
        <v>104.97764070932922</v>
      </c>
      <c r="J834" t="s">
        <v>36</v>
      </c>
      <c r="K834" t="s">
        <v>37</v>
      </c>
      <c r="L834">
        <v>1445490000</v>
      </c>
      <c r="M834" s="11">
        <f t="shared" ref="M834:M897" si="54">(((L834/60)/60)/24)+DATE(1970,1,1)</f>
        <v>42299.208333333328</v>
      </c>
      <c r="N834">
        <v>1448431200</v>
      </c>
      <c r="O834" s="11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s="10" t="s">
        <v>2039</v>
      </c>
      <c r="T834" t="s">
        <v>2057</v>
      </c>
    </row>
    <row r="835" spans="1:20" ht="18.600000000000001" customHeight="1" x14ac:dyDescent="0.3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4">
        <f t="shared" si="52"/>
        <v>1.5769117647058823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11">
        <f t="shared" si="54"/>
        <v>40588.25</v>
      </c>
      <c r="N835">
        <v>1298613600</v>
      </c>
      <c r="O835" s="11">
        <f t="shared" si="55"/>
        <v>40599.25</v>
      </c>
      <c r="P835" t="b">
        <v>0</v>
      </c>
      <c r="Q835" t="b">
        <v>0</v>
      </c>
      <c r="R835" t="s">
        <v>206</v>
      </c>
      <c r="S835" s="10" t="s">
        <v>2039</v>
      </c>
      <c r="T835" t="s">
        <v>2057</v>
      </c>
    </row>
    <row r="836" spans="1:20" ht="18.600000000000001" customHeight="1" x14ac:dyDescent="0.3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10" t="s">
        <v>2031</v>
      </c>
      <c r="T836" t="s">
        <v>2032</v>
      </c>
    </row>
    <row r="837" spans="1:20" ht="18.600000000000001" customHeight="1" x14ac:dyDescent="0.3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10" t="s">
        <v>2044</v>
      </c>
      <c r="T837" t="s">
        <v>2045</v>
      </c>
    </row>
    <row r="838" spans="1:20" ht="18.600000000000001" customHeight="1" x14ac:dyDescent="0.3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10" t="s">
        <v>2033</v>
      </c>
      <c r="T838" t="s">
        <v>2043</v>
      </c>
    </row>
    <row r="839" spans="1:20" ht="18.600000000000001" customHeight="1" x14ac:dyDescent="0.3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10" t="s">
        <v>2033</v>
      </c>
      <c r="T839" t="s">
        <v>2050</v>
      </c>
    </row>
    <row r="840" spans="1:20" ht="18.600000000000001" customHeight="1" x14ac:dyDescent="0.3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10" t="s">
        <v>2031</v>
      </c>
      <c r="T840" t="s">
        <v>2032</v>
      </c>
    </row>
    <row r="841" spans="1:20" ht="18.600000000000001" customHeight="1" x14ac:dyDescent="0.3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10" t="s">
        <v>2037</v>
      </c>
      <c r="T841" t="s">
        <v>2053</v>
      </c>
    </row>
    <row r="842" spans="1:20" ht="18.600000000000001" customHeight="1" x14ac:dyDescent="0.3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10" t="s">
        <v>2031</v>
      </c>
      <c r="T842" t="s">
        <v>2032</v>
      </c>
    </row>
    <row r="843" spans="1:20" ht="18.600000000000001" customHeight="1" x14ac:dyDescent="0.3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10" t="s">
        <v>2044</v>
      </c>
      <c r="T843" t="s">
        <v>2045</v>
      </c>
    </row>
    <row r="844" spans="1:20" ht="18.600000000000001" customHeight="1" x14ac:dyDescent="0.3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10" t="s">
        <v>2044</v>
      </c>
      <c r="T844" t="s">
        <v>2055</v>
      </c>
    </row>
    <row r="845" spans="1:20" ht="18.600000000000001" customHeight="1" x14ac:dyDescent="0.3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10" t="s">
        <v>2046</v>
      </c>
      <c r="T845" t="s">
        <v>2047</v>
      </c>
    </row>
    <row r="846" spans="1:20" ht="18.600000000000001" customHeight="1" x14ac:dyDescent="0.3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10" t="s">
        <v>2037</v>
      </c>
      <c r="T846" t="s">
        <v>2053</v>
      </c>
    </row>
    <row r="847" spans="1:20" ht="18.600000000000001" customHeight="1" x14ac:dyDescent="0.3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10" t="s">
        <v>2044</v>
      </c>
      <c r="T847" t="s">
        <v>2045</v>
      </c>
    </row>
    <row r="848" spans="1:20" ht="18.600000000000001" customHeight="1" x14ac:dyDescent="0.3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10" t="s">
        <v>2044</v>
      </c>
      <c r="T848" t="s">
        <v>2045</v>
      </c>
    </row>
    <row r="849" spans="1:20" ht="18.600000000000001" customHeight="1" x14ac:dyDescent="0.3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10" t="s">
        <v>2035</v>
      </c>
      <c r="T849" t="s">
        <v>2036</v>
      </c>
    </row>
    <row r="850" spans="1:20" ht="18.600000000000001" customHeight="1" x14ac:dyDescent="0.3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10" t="s">
        <v>2037</v>
      </c>
      <c r="T850" t="s">
        <v>2038</v>
      </c>
    </row>
    <row r="851" spans="1:20" ht="18.600000000000001" customHeight="1" x14ac:dyDescent="0.3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10" t="s">
        <v>2033</v>
      </c>
      <c r="T851" t="s">
        <v>2043</v>
      </c>
    </row>
    <row r="852" spans="1:20" ht="18.600000000000001" customHeight="1" x14ac:dyDescent="0.3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10" t="s">
        <v>2033</v>
      </c>
      <c r="T852" t="s">
        <v>2034</v>
      </c>
    </row>
    <row r="853" spans="1:20" ht="18.600000000000001" customHeight="1" x14ac:dyDescent="0.3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10" t="s">
        <v>2033</v>
      </c>
      <c r="T853" t="s">
        <v>2054</v>
      </c>
    </row>
    <row r="854" spans="1:20" ht="18.600000000000001" customHeight="1" x14ac:dyDescent="0.3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10" t="s">
        <v>2041</v>
      </c>
      <c r="T854" t="s">
        <v>2042</v>
      </c>
    </row>
    <row r="855" spans="1:20" ht="18.600000000000001" customHeight="1" x14ac:dyDescent="0.3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10" t="s">
        <v>2033</v>
      </c>
      <c r="T855" t="s">
        <v>2043</v>
      </c>
    </row>
    <row r="856" spans="1:20" ht="18.600000000000001" customHeight="1" x14ac:dyDescent="0.3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10" t="s">
        <v>2039</v>
      </c>
      <c r="T856" t="s">
        <v>2040</v>
      </c>
    </row>
    <row r="857" spans="1:20" ht="18.600000000000001" customHeight="1" x14ac:dyDescent="0.3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10" t="s">
        <v>2031</v>
      </c>
      <c r="T857" t="s">
        <v>2032</v>
      </c>
    </row>
    <row r="858" spans="1:20" ht="18.600000000000001" customHeight="1" x14ac:dyDescent="0.3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10" t="s">
        <v>2035</v>
      </c>
      <c r="T858" t="s">
        <v>2036</v>
      </c>
    </row>
    <row r="859" spans="1:20" ht="18.600000000000001" customHeight="1" x14ac:dyDescent="0.3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10" t="s">
        <v>2037</v>
      </c>
      <c r="T859" t="s">
        <v>2049</v>
      </c>
    </row>
    <row r="860" spans="1:20" ht="18.600000000000001" customHeight="1" x14ac:dyDescent="0.3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10" t="s">
        <v>2035</v>
      </c>
      <c r="T860" t="s">
        <v>2036</v>
      </c>
    </row>
    <row r="861" spans="1:20" ht="18.600000000000001" customHeight="1" x14ac:dyDescent="0.3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10" t="s">
        <v>2031</v>
      </c>
      <c r="T861" t="s">
        <v>2032</v>
      </c>
    </row>
    <row r="862" spans="1:20" ht="18.600000000000001" customHeight="1" x14ac:dyDescent="0.3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10" t="s">
        <v>2044</v>
      </c>
      <c r="T862" t="s">
        <v>2055</v>
      </c>
    </row>
    <row r="863" spans="1:20" ht="18.600000000000001" customHeight="1" x14ac:dyDescent="0.3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10" t="s">
        <v>2031</v>
      </c>
      <c r="T863" t="s">
        <v>2032</v>
      </c>
    </row>
    <row r="864" spans="1:20" ht="18.600000000000001" customHeight="1" x14ac:dyDescent="0.3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10" t="s">
        <v>2031</v>
      </c>
      <c r="T864" t="s">
        <v>2032</v>
      </c>
    </row>
    <row r="865" spans="1:20" ht="18.600000000000001" customHeight="1" x14ac:dyDescent="0.3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10" t="s">
        <v>2037</v>
      </c>
      <c r="T865" t="s">
        <v>2048</v>
      </c>
    </row>
    <row r="866" spans="1:20" ht="18.600000000000001" customHeight="1" x14ac:dyDescent="0.3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10" t="s">
        <v>2037</v>
      </c>
      <c r="T866" t="s">
        <v>2049</v>
      </c>
    </row>
    <row r="867" spans="1:20" ht="18.600000000000001" customHeight="1" x14ac:dyDescent="0.3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10" t="s">
        <v>2031</v>
      </c>
      <c r="T867" t="s">
        <v>2032</v>
      </c>
    </row>
    <row r="868" spans="1:20" ht="18.600000000000001" customHeight="1" x14ac:dyDescent="0.3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10" t="s">
        <v>2046</v>
      </c>
      <c r="T868" t="s">
        <v>2047</v>
      </c>
    </row>
    <row r="869" spans="1:20" ht="18.600000000000001" customHeight="1" x14ac:dyDescent="0.3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10" t="s">
        <v>2035</v>
      </c>
      <c r="T869" t="s">
        <v>2036</v>
      </c>
    </row>
    <row r="870" spans="1:20" ht="18.600000000000001" customHeight="1" x14ac:dyDescent="0.3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10" t="s">
        <v>2031</v>
      </c>
      <c r="T870" t="s">
        <v>2032</v>
      </c>
    </row>
    <row r="871" spans="1:20" ht="18.600000000000001" customHeight="1" x14ac:dyDescent="0.3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10" t="s">
        <v>2037</v>
      </c>
      <c r="T871" t="s">
        <v>2038</v>
      </c>
    </row>
    <row r="872" spans="1:20" ht="18.600000000000001" customHeight="1" x14ac:dyDescent="0.3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10" t="s">
        <v>2031</v>
      </c>
      <c r="T872" t="s">
        <v>2032</v>
      </c>
    </row>
    <row r="873" spans="1:20" ht="18.600000000000001" customHeight="1" x14ac:dyDescent="0.3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10" t="s">
        <v>2031</v>
      </c>
      <c r="T873" t="s">
        <v>2032</v>
      </c>
    </row>
    <row r="874" spans="1:20" ht="18.600000000000001" customHeight="1" x14ac:dyDescent="0.3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10" t="s">
        <v>2037</v>
      </c>
      <c r="T874" t="s">
        <v>2059</v>
      </c>
    </row>
    <row r="875" spans="1:20" ht="18.600000000000001" customHeight="1" x14ac:dyDescent="0.3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10" t="s">
        <v>2046</v>
      </c>
      <c r="T875" t="s">
        <v>2047</v>
      </c>
    </row>
    <row r="876" spans="1:20" ht="18.600000000000001" customHeight="1" x14ac:dyDescent="0.3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10" t="s">
        <v>2046</v>
      </c>
      <c r="T876" t="s">
        <v>2047</v>
      </c>
    </row>
    <row r="877" spans="1:20" ht="18.600000000000001" customHeight="1" x14ac:dyDescent="0.3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10" t="s">
        <v>2033</v>
      </c>
      <c r="T877" t="s">
        <v>2034</v>
      </c>
    </row>
    <row r="878" spans="1:20" ht="18.600000000000001" customHeight="1" x14ac:dyDescent="0.3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10" t="s">
        <v>2046</v>
      </c>
      <c r="T878" t="s">
        <v>2047</v>
      </c>
    </row>
    <row r="879" spans="1:20" ht="18.600000000000001" customHeight="1" x14ac:dyDescent="0.3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10" t="s">
        <v>2035</v>
      </c>
      <c r="T879" t="s">
        <v>2036</v>
      </c>
    </row>
    <row r="880" spans="1:20" ht="18.600000000000001" customHeight="1" x14ac:dyDescent="0.3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10" t="s">
        <v>2033</v>
      </c>
      <c r="T880" t="s">
        <v>2056</v>
      </c>
    </row>
    <row r="881" spans="1:20" ht="18.600000000000001" customHeight="1" x14ac:dyDescent="0.3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10" t="s">
        <v>2039</v>
      </c>
      <c r="T881" t="s">
        <v>2051</v>
      </c>
    </row>
    <row r="882" spans="1:20" ht="18.600000000000001" customHeight="1" x14ac:dyDescent="0.3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10" t="s">
        <v>2033</v>
      </c>
      <c r="T882" t="s">
        <v>2054</v>
      </c>
    </row>
    <row r="883" spans="1:20" ht="18.600000000000001" customHeight="1" x14ac:dyDescent="0.3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10" t="s">
        <v>2031</v>
      </c>
      <c r="T883" t="s">
        <v>2032</v>
      </c>
    </row>
    <row r="884" spans="1:20" ht="18.600000000000001" customHeight="1" x14ac:dyDescent="0.3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10" t="s">
        <v>2031</v>
      </c>
      <c r="T884" t="s">
        <v>2032</v>
      </c>
    </row>
    <row r="885" spans="1:20" ht="18.600000000000001" customHeight="1" x14ac:dyDescent="0.3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10" t="s">
        <v>2037</v>
      </c>
      <c r="T885" t="s">
        <v>2049</v>
      </c>
    </row>
    <row r="886" spans="1:20" ht="18.600000000000001" customHeight="1" x14ac:dyDescent="0.3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10" t="s">
        <v>2031</v>
      </c>
      <c r="T886" t="s">
        <v>2032</v>
      </c>
    </row>
    <row r="887" spans="1:20" ht="18.600000000000001" customHeight="1" x14ac:dyDescent="0.3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10" t="s">
        <v>2031</v>
      </c>
      <c r="T887" t="s">
        <v>2032</v>
      </c>
    </row>
    <row r="888" spans="1:20" ht="18.600000000000001" customHeight="1" x14ac:dyDescent="0.3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10" t="s">
        <v>2033</v>
      </c>
      <c r="T888" t="s">
        <v>2043</v>
      </c>
    </row>
    <row r="889" spans="1:20" ht="18.600000000000001" customHeight="1" x14ac:dyDescent="0.3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10" t="s">
        <v>2031</v>
      </c>
      <c r="T889" t="s">
        <v>2032</v>
      </c>
    </row>
    <row r="890" spans="1:20" ht="18.600000000000001" customHeight="1" x14ac:dyDescent="0.3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10" t="s">
        <v>2031</v>
      </c>
      <c r="T890" t="s">
        <v>2032</v>
      </c>
    </row>
    <row r="891" spans="1:20" ht="18.600000000000001" customHeight="1" x14ac:dyDescent="0.3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10" t="s">
        <v>2033</v>
      </c>
      <c r="T891" t="s">
        <v>2054</v>
      </c>
    </row>
    <row r="892" spans="1:20" ht="18.600000000000001" customHeight="1" x14ac:dyDescent="0.3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10" t="s">
        <v>2033</v>
      </c>
      <c r="T892" t="s">
        <v>2043</v>
      </c>
    </row>
    <row r="893" spans="1:20" ht="18.600000000000001" customHeight="1" x14ac:dyDescent="0.3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10" t="s">
        <v>2037</v>
      </c>
      <c r="T893" t="s">
        <v>2053</v>
      </c>
    </row>
    <row r="894" spans="1:20" ht="18.600000000000001" customHeight="1" x14ac:dyDescent="0.3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10" t="s">
        <v>2039</v>
      </c>
      <c r="T894" t="s">
        <v>2057</v>
      </c>
    </row>
    <row r="895" spans="1:20" ht="18.600000000000001" customHeight="1" x14ac:dyDescent="0.3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10" t="s">
        <v>2037</v>
      </c>
      <c r="T895" t="s">
        <v>2053</v>
      </c>
    </row>
    <row r="896" spans="1:20" ht="18.600000000000001" customHeight="1" x14ac:dyDescent="0.3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10" t="s">
        <v>2037</v>
      </c>
      <c r="T896" t="s">
        <v>2048</v>
      </c>
    </row>
    <row r="897" spans="1:20" ht="18.600000000000001" customHeight="1" x14ac:dyDescent="0.3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10" t="s">
        <v>2031</v>
      </c>
      <c r="T897" t="s">
        <v>2032</v>
      </c>
    </row>
    <row r="898" spans="1:20" ht="18.600000000000001" customHeight="1" x14ac:dyDescent="0.3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4">
        <f t="shared" ref="F898:F961" si="56">E898/D898</f>
        <v>7.7443434343434348</v>
      </c>
      <c r="G898" t="s">
        <v>20</v>
      </c>
      <c r="H898">
        <v>1460</v>
      </c>
      <c r="I898" s="6">
        <f t="shared" ref="I898:I961" si="57">E898/H898</f>
        <v>105.02602739726028</v>
      </c>
      <c r="J898" t="s">
        <v>26</v>
      </c>
      <c r="K898" t="s">
        <v>27</v>
      </c>
      <c r="L898">
        <v>1310619600</v>
      </c>
      <c r="M898" s="11">
        <f t="shared" ref="M898:M961" si="58">(((L898/60)/60)/24)+DATE(1970,1,1)</f>
        <v>40738.208333333336</v>
      </c>
      <c r="N898">
        <v>1310878800</v>
      </c>
      <c r="O898" s="11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s="10" t="s">
        <v>2035</v>
      </c>
      <c r="T898" t="s">
        <v>2036</v>
      </c>
    </row>
    <row r="899" spans="1:20" ht="18.600000000000001" customHeight="1" x14ac:dyDescent="0.3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4">
        <f t="shared" si="56"/>
        <v>0.27693181818181817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11">
        <f t="shared" si="58"/>
        <v>43583.208333333328</v>
      </c>
      <c r="N899">
        <v>1556600400</v>
      </c>
      <c r="O899" s="11">
        <f t="shared" si="59"/>
        <v>43585.208333333328</v>
      </c>
      <c r="P899" t="b">
        <v>0</v>
      </c>
      <c r="Q899" t="b">
        <v>0</v>
      </c>
      <c r="R899" t="s">
        <v>33</v>
      </c>
      <c r="S899" s="10" t="s">
        <v>2031</v>
      </c>
      <c r="T899" t="s">
        <v>2032</v>
      </c>
    </row>
    <row r="900" spans="1:20" ht="18.600000000000001" customHeight="1" x14ac:dyDescent="0.3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10" t="s">
        <v>2037</v>
      </c>
      <c r="T900" t="s">
        <v>2053</v>
      </c>
    </row>
    <row r="901" spans="1:20" ht="18.600000000000001" customHeight="1" x14ac:dyDescent="0.3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10" t="s">
        <v>2033</v>
      </c>
      <c r="T901" t="s">
        <v>2050</v>
      </c>
    </row>
    <row r="902" spans="1:20" ht="18.600000000000001" customHeight="1" x14ac:dyDescent="0.3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10" t="s">
        <v>2044</v>
      </c>
      <c r="T902" t="s">
        <v>2045</v>
      </c>
    </row>
    <row r="903" spans="1:20" ht="18.600000000000001" customHeight="1" x14ac:dyDescent="0.3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10" t="s">
        <v>2033</v>
      </c>
      <c r="T903" t="s">
        <v>2034</v>
      </c>
    </row>
    <row r="904" spans="1:20" ht="18.600000000000001" customHeight="1" x14ac:dyDescent="0.3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10" t="s">
        <v>2044</v>
      </c>
      <c r="T904" t="s">
        <v>2045</v>
      </c>
    </row>
    <row r="905" spans="1:20" ht="18.600000000000001" customHeight="1" x14ac:dyDescent="0.3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10" t="s">
        <v>2039</v>
      </c>
      <c r="T905" t="s">
        <v>2051</v>
      </c>
    </row>
    <row r="906" spans="1:20" ht="18.600000000000001" customHeight="1" x14ac:dyDescent="0.3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10" t="s">
        <v>2039</v>
      </c>
      <c r="T906" t="s">
        <v>2060</v>
      </c>
    </row>
    <row r="907" spans="1:20" ht="18.600000000000001" customHeight="1" x14ac:dyDescent="0.3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10" t="s">
        <v>2031</v>
      </c>
      <c r="T907" t="s">
        <v>2032</v>
      </c>
    </row>
    <row r="908" spans="1:20" ht="18.600000000000001" customHeight="1" x14ac:dyDescent="0.3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10" t="s">
        <v>2037</v>
      </c>
      <c r="T908" t="s">
        <v>2053</v>
      </c>
    </row>
    <row r="909" spans="1:20" ht="18.600000000000001" customHeight="1" x14ac:dyDescent="0.3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10" t="s">
        <v>2031</v>
      </c>
      <c r="T909" t="s">
        <v>2032</v>
      </c>
    </row>
    <row r="910" spans="1:20" ht="18.600000000000001" customHeight="1" x14ac:dyDescent="0.3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10" t="s">
        <v>2041</v>
      </c>
      <c r="T910" t="s">
        <v>2042</v>
      </c>
    </row>
    <row r="911" spans="1:20" ht="18.600000000000001" customHeight="1" x14ac:dyDescent="0.3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10" t="s">
        <v>2031</v>
      </c>
      <c r="T911" t="s">
        <v>2032</v>
      </c>
    </row>
    <row r="912" spans="1:20" ht="18.600000000000001" customHeight="1" x14ac:dyDescent="0.3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10" t="s">
        <v>2031</v>
      </c>
      <c r="T912" t="s">
        <v>2032</v>
      </c>
    </row>
    <row r="913" spans="1:20" ht="18.600000000000001" customHeight="1" x14ac:dyDescent="0.3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10" t="s">
        <v>2044</v>
      </c>
      <c r="T913" t="s">
        <v>2045</v>
      </c>
    </row>
    <row r="914" spans="1:20" ht="18.600000000000001" customHeight="1" x14ac:dyDescent="0.3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10" t="s">
        <v>2037</v>
      </c>
      <c r="T914" t="s">
        <v>2038</v>
      </c>
    </row>
    <row r="915" spans="1:20" ht="18.600000000000001" customHeight="1" x14ac:dyDescent="0.3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10" t="s">
        <v>2037</v>
      </c>
      <c r="T915" t="s">
        <v>2038</v>
      </c>
    </row>
    <row r="916" spans="1:20" ht="18.600000000000001" customHeight="1" x14ac:dyDescent="0.3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10" t="s">
        <v>2031</v>
      </c>
      <c r="T916" t="s">
        <v>2032</v>
      </c>
    </row>
    <row r="917" spans="1:20" ht="18.600000000000001" customHeight="1" x14ac:dyDescent="0.3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10" t="s">
        <v>2037</v>
      </c>
      <c r="T917" t="s">
        <v>2048</v>
      </c>
    </row>
    <row r="918" spans="1:20" ht="18.600000000000001" customHeight="1" x14ac:dyDescent="0.3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10" t="s">
        <v>2046</v>
      </c>
      <c r="T918" t="s">
        <v>2047</v>
      </c>
    </row>
    <row r="919" spans="1:20" ht="18.600000000000001" customHeight="1" x14ac:dyDescent="0.3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10" t="s">
        <v>2037</v>
      </c>
      <c r="T919" t="s">
        <v>2049</v>
      </c>
    </row>
    <row r="920" spans="1:20" ht="18.600000000000001" customHeight="1" x14ac:dyDescent="0.3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10" t="s">
        <v>2039</v>
      </c>
      <c r="T920" t="s">
        <v>2060</v>
      </c>
    </row>
    <row r="921" spans="1:20" ht="18.600000000000001" customHeight="1" x14ac:dyDescent="0.3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10" t="s">
        <v>2031</v>
      </c>
      <c r="T921" t="s">
        <v>2032</v>
      </c>
    </row>
    <row r="922" spans="1:20" ht="18.600000000000001" customHeight="1" x14ac:dyDescent="0.3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10" t="s">
        <v>2037</v>
      </c>
      <c r="T922" t="s">
        <v>2052</v>
      </c>
    </row>
    <row r="923" spans="1:20" ht="18.600000000000001" customHeight="1" x14ac:dyDescent="0.3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10" t="s">
        <v>2044</v>
      </c>
      <c r="T923" t="s">
        <v>2045</v>
      </c>
    </row>
    <row r="924" spans="1:20" ht="18.600000000000001" customHeight="1" x14ac:dyDescent="0.3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10" t="s">
        <v>2033</v>
      </c>
      <c r="T924" t="s">
        <v>2061</v>
      </c>
    </row>
    <row r="925" spans="1:20" ht="18.600000000000001" customHeight="1" x14ac:dyDescent="0.3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10" t="s">
        <v>2031</v>
      </c>
      <c r="T925" t="s">
        <v>2032</v>
      </c>
    </row>
    <row r="926" spans="1:20" ht="18.600000000000001" customHeight="1" x14ac:dyDescent="0.3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10" t="s">
        <v>2031</v>
      </c>
      <c r="T926" t="s">
        <v>2032</v>
      </c>
    </row>
    <row r="927" spans="1:20" ht="18.600000000000001" customHeight="1" x14ac:dyDescent="0.3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10" t="s">
        <v>2031</v>
      </c>
      <c r="T927" t="s">
        <v>2032</v>
      </c>
    </row>
    <row r="928" spans="1:20" ht="18.600000000000001" customHeight="1" x14ac:dyDescent="0.3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10" t="s">
        <v>2035</v>
      </c>
      <c r="T928" t="s">
        <v>2036</v>
      </c>
    </row>
    <row r="929" spans="1:20" ht="18.600000000000001" customHeight="1" x14ac:dyDescent="0.3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10" t="s">
        <v>2031</v>
      </c>
      <c r="T929" t="s">
        <v>2032</v>
      </c>
    </row>
    <row r="930" spans="1:20" ht="18.600000000000001" customHeight="1" x14ac:dyDescent="0.3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10" t="s">
        <v>2044</v>
      </c>
      <c r="T930" t="s">
        <v>2045</v>
      </c>
    </row>
    <row r="931" spans="1:20" ht="18.600000000000001" customHeight="1" x14ac:dyDescent="0.3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10" t="s">
        <v>2031</v>
      </c>
      <c r="T931" t="s">
        <v>2032</v>
      </c>
    </row>
    <row r="932" spans="1:20" ht="18.600000000000001" customHeight="1" x14ac:dyDescent="0.3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10" t="s">
        <v>2031</v>
      </c>
      <c r="T932" t="s">
        <v>2032</v>
      </c>
    </row>
    <row r="933" spans="1:20" ht="18.600000000000001" customHeight="1" x14ac:dyDescen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10" t="s">
        <v>2031</v>
      </c>
      <c r="T933" t="s">
        <v>2032</v>
      </c>
    </row>
    <row r="934" spans="1:20" ht="18.600000000000001" customHeight="1" x14ac:dyDescent="0.3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10" t="s">
        <v>2033</v>
      </c>
      <c r="T934" t="s">
        <v>2034</v>
      </c>
    </row>
    <row r="935" spans="1:20" ht="18.600000000000001" customHeight="1" x14ac:dyDescent="0.3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10" t="s">
        <v>2031</v>
      </c>
      <c r="T935" t="s">
        <v>2032</v>
      </c>
    </row>
    <row r="936" spans="1:20" ht="18.600000000000001" customHeight="1" x14ac:dyDescent="0.3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10" t="s">
        <v>2031</v>
      </c>
      <c r="T936" t="s">
        <v>2032</v>
      </c>
    </row>
    <row r="937" spans="1:20" ht="18.600000000000001" customHeight="1" x14ac:dyDescent="0.3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10" t="s">
        <v>2031</v>
      </c>
      <c r="T937" t="s">
        <v>2032</v>
      </c>
    </row>
    <row r="938" spans="1:20" ht="18.600000000000001" customHeight="1" x14ac:dyDescent="0.3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10" t="s">
        <v>2031</v>
      </c>
      <c r="T938" t="s">
        <v>2032</v>
      </c>
    </row>
    <row r="939" spans="1:20" ht="18.600000000000001" customHeight="1" x14ac:dyDescent="0.3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10" t="s">
        <v>2037</v>
      </c>
      <c r="T939" t="s">
        <v>2053</v>
      </c>
    </row>
    <row r="940" spans="1:20" ht="18.600000000000001" customHeight="1" x14ac:dyDescent="0.3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10" t="s">
        <v>2039</v>
      </c>
      <c r="T940" t="s">
        <v>2040</v>
      </c>
    </row>
    <row r="941" spans="1:20" ht="18.600000000000001" customHeight="1" x14ac:dyDescent="0.3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10" t="s">
        <v>2041</v>
      </c>
      <c r="T941" t="s">
        <v>2042</v>
      </c>
    </row>
    <row r="942" spans="1:20" ht="18.600000000000001" customHeight="1" x14ac:dyDescent="0.3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10" t="s">
        <v>2044</v>
      </c>
      <c r="T942" t="s">
        <v>2045</v>
      </c>
    </row>
    <row r="943" spans="1:20" ht="18.600000000000001" customHeight="1" x14ac:dyDescent="0.3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10" t="s">
        <v>2031</v>
      </c>
      <c r="T943" t="s">
        <v>2032</v>
      </c>
    </row>
    <row r="944" spans="1:20" ht="18.600000000000001" customHeight="1" x14ac:dyDescent="0.3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10" t="s">
        <v>2031</v>
      </c>
      <c r="T944" t="s">
        <v>2032</v>
      </c>
    </row>
    <row r="945" spans="1:20" ht="18.600000000000001" customHeight="1" x14ac:dyDescent="0.3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10" t="s">
        <v>2035</v>
      </c>
      <c r="T945" t="s">
        <v>2036</v>
      </c>
    </row>
    <row r="946" spans="1:20" ht="18.600000000000001" customHeight="1" x14ac:dyDescent="0.3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10" t="s">
        <v>2046</v>
      </c>
      <c r="T946" t="s">
        <v>2047</v>
      </c>
    </row>
    <row r="947" spans="1:20" ht="18.600000000000001" customHeight="1" x14ac:dyDescent="0.3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10" t="s">
        <v>2046</v>
      </c>
      <c r="T947" t="s">
        <v>2047</v>
      </c>
    </row>
    <row r="948" spans="1:20" ht="18.600000000000001" customHeight="1" x14ac:dyDescent="0.3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10" t="s">
        <v>2031</v>
      </c>
      <c r="T948" t="s">
        <v>2032</v>
      </c>
    </row>
    <row r="949" spans="1:20" ht="18.600000000000001" customHeight="1" x14ac:dyDescent="0.3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10" t="s">
        <v>2031</v>
      </c>
      <c r="T949" t="s">
        <v>2032</v>
      </c>
    </row>
    <row r="950" spans="1:20" ht="18.600000000000001" customHeight="1" x14ac:dyDescent="0.3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10" t="s">
        <v>2037</v>
      </c>
      <c r="T950" t="s">
        <v>2053</v>
      </c>
    </row>
    <row r="951" spans="1:20" ht="18.600000000000001" customHeight="1" x14ac:dyDescent="0.3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10" t="s">
        <v>2044</v>
      </c>
      <c r="T951" t="s">
        <v>2045</v>
      </c>
    </row>
    <row r="952" spans="1:20" ht="18.600000000000001" customHeight="1" x14ac:dyDescent="0.3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10" t="s">
        <v>2031</v>
      </c>
      <c r="T952" t="s">
        <v>2032</v>
      </c>
    </row>
    <row r="953" spans="1:20" ht="18.600000000000001" customHeight="1" x14ac:dyDescent="0.3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10" t="s">
        <v>2033</v>
      </c>
      <c r="T953" t="s">
        <v>2034</v>
      </c>
    </row>
    <row r="954" spans="1:20" ht="18.600000000000001" customHeight="1" x14ac:dyDescent="0.3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10" t="s">
        <v>2037</v>
      </c>
      <c r="T954" t="s">
        <v>2053</v>
      </c>
    </row>
    <row r="955" spans="1:20" ht="18.600000000000001" customHeight="1" x14ac:dyDescent="0.3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10" t="s">
        <v>2037</v>
      </c>
      <c r="T955" t="s">
        <v>2059</v>
      </c>
    </row>
    <row r="956" spans="1:20" ht="18.600000000000001" customHeight="1" x14ac:dyDescent="0.3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10" t="s">
        <v>2044</v>
      </c>
      <c r="T956" t="s">
        <v>2045</v>
      </c>
    </row>
    <row r="957" spans="1:20" ht="18.600000000000001" customHeight="1" x14ac:dyDescent="0.3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10" t="s">
        <v>2031</v>
      </c>
      <c r="T957" t="s">
        <v>2032</v>
      </c>
    </row>
    <row r="958" spans="1:20" ht="18.600000000000001" customHeight="1" x14ac:dyDescent="0.3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10" t="s">
        <v>2037</v>
      </c>
      <c r="T958" t="s">
        <v>2059</v>
      </c>
    </row>
    <row r="959" spans="1:20" ht="18.600000000000001" customHeight="1" x14ac:dyDescent="0.3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10" t="s">
        <v>2031</v>
      </c>
      <c r="T959" t="s">
        <v>2032</v>
      </c>
    </row>
    <row r="960" spans="1:20" ht="18.600000000000001" customHeight="1" x14ac:dyDescent="0.3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10" t="s">
        <v>2037</v>
      </c>
      <c r="T960" t="s">
        <v>2052</v>
      </c>
    </row>
    <row r="961" spans="1:20" ht="18.600000000000001" customHeight="1" x14ac:dyDescent="0.3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10" t="s">
        <v>2039</v>
      </c>
      <c r="T961" t="s">
        <v>2057</v>
      </c>
    </row>
    <row r="962" spans="1:20" ht="18.600000000000001" customHeight="1" x14ac:dyDescent="0.3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4">
        <f t="shared" ref="F962:F1025" si="60">E962/D962</f>
        <v>0.85054545454545449</v>
      </c>
      <c r="G962" t="s">
        <v>14</v>
      </c>
      <c r="H962">
        <v>55</v>
      </c>
      <c r="I962" s="6">
        <f t="shared" ref="I962:I1025" si="61">E962/H962</f>
        <v>85.054545454545448</v>
      </c>
      <c r="J962" t="s">
        <v>21</v>
      </c>
      <c r="K962" t="s">
        <v>22</v>
      </c>
      <c r="L962">
        <v>1454911200</v>
      </c>
      <c r="M962" s="11">
        <f t="shared" ref="M962:M1025" si="62">(((L962/60)/60)/24)+DATE(1970,1,1)</f>
        <v>42408.25</v>
      </c>
      <c r="N962">
        <v>1458104400</v>
      </c>
      <c r="O962" s="11">
        <f t="shared" ref="O962:O1025" si="63">(((N962/60)/60)/24)+DATE(1970,1,1)</f>
        <v>42445.208333333328</v>
      </c>
      <c r="P962" t="b">
        <v>0</v>
      </c>
      <c r="Q962" t="b">
        <v>0</v>
      </c>
      <c r="R962" t="s">
        <v>28</v>
      </c>
      <c r="S962" s="10" t="s">
        <v>2044</v>
      </c>
      <c r="T962" t="s">
        <v>2045</v>
      </c>
    </row>
    <row r="963" spans="1:20" ht="18.600000000000001" customHeight="1" x14ac:dyDescent="0.3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4">
        <f t="shared" si="60"/>
        <v>1.1929824561403508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11">
        <f t="shared" si="62"/>
        <v>40591.25</v>
      </c>
      <c r="N963">
        <v>1298268000</v>
      </c>
      <c r="O963" s="11">
        <f t="shared" si="63"/>
        <v>40595.25</v>
      </c>
      <c r="P963" t="b">
        <v>0</v>
      </c>
      <c r="Q963" t="b">
        <v>0</v>
      </c>
      <c r="R963" t="s">
        <v>206</v>
      </c>
      <c r="S963" s="10" t="s">
        <v>2039</v>
      </c>
      <c r="T963" t="s">
        <v>2057</v>
      </c>
    </row>
    <row r="964" spans="1:20" ht="18.600000000000001" customHeight="1" x14ac:dyDescent="0.3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10" t="s">
        <v>2035</v>
      </c>
      <c r="T964" t="s">
        <v>2036</v>
      </c>
    </row>
    <row r="965" spans="1:20" ht="18.600000000000001" customHeight="1" x14ac:dyDescent="0.3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10" t="s">
        <v>2046</v>
      </c>
      <c r="T965" t="s">
        <v>2047</v>
      </c>
    </row>
    <row r="966" spans="1:20" ht="18.600000000000001" customHeight="1" x14ac:dyDescent="0.3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10" t="s">
        <v>2031</v>
      </c>
      <c r="T966" t="s">
        <v>2032</v>
      </c>
    </row>
    <row r="967" spans="1:20" ht="18.600000000000001" customHeight="1" x14ac:dyDescent="0.3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10" t="s">
        <v>2033</v>
      </c>
      <c r="T967" t="s">
        <v>2034</v>
      </c>
    </row>
    <row r="968" spans="1:20" ht="18.600000000000001" customHeight="1" x14ac:dyDescent="0.3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10" t="s">
        <v>2031</v>
      </c>
      <c r="T968" t="s">
        <v>2032</v>
      </c>
    </row>
    <row r="969" spans="1:20" ht="18.600000000000001" customHeight="1" x14ac:dyDescent="0.3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10" t="s">
        <v>2033</v>
      </c>
      <c r="T969" t="s">
        <v>2061</v>
      </c>
    </row>
    <row r="970" spans="1:20" ht="18.600000000000001" customHeight="1" x14ac:dyDescent="0.3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10" t="s">
        <v>2035</v>
      </c>
      <c r="T970" t="s">
        <v>2036</v>
      </c>
    </row>
    <row r="971" spans="1:20" ht="18.600000000000001" customHeight="1" x14ac:dyDescent="0.3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10" t="s">
        <v>2031</v>
      </c>
      <c r="T971" t="s">
        <v>2032</v>
      </c>
    </row>
    <row r="972" spans="1:20" ht="18.600000000000001" customHeight="1" x14ac:dyDescent="0.3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10" t="s">
        <v>2031</v>
      </c>
      <c r="T972" t="s">
        <v>2032</v>
      </c>
    </row>
    <row r="973" spans="1:20" ht="18.600000000000001" customHeight="1" x14ac:dyDescent="0.3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10" t="s">
        <v>2037</v>
      </c>
      <c r="T973" t="s">
        <v>2048</v>
      </c>
    </row>
    <row r="974" spans="1:20" ht="18.600000000000001" customHeight="1" x14ac:dyDescent="0.3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10" t="s">
        <v>2044</v>
      </c>
      <c r="T974" t="s">
        <v>2045</v>
      </c>
    </row>
    <row r="975" spans="1:20" ht="18.600000000000001" customHeight="1" x14ac:dyDescent="0.3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10" t="s">
        <v>2031</v>
      </c>
      <c r="T975" t="s">
        <v>2032</v>
      </c>
    </row>
    <row r="976" spans="1:20" ht="18.600000000000001" customHeight="1" x14ac:dyDescent="0.3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10" t="s">
        <v>2033</v>
      </c>
      <c r="T976" t="s">
        <v>2043</v>
      </c>
    </row>
    <row r="977" spans="1:20" ht="18.600000000000001" customHeight="1" x14ac:dyDescent="0.3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10" t="s">
        <v>2031</v>
      </c>
      <c r="T977" t="s">
        <v>2032</v>
      </c>
    </row>
    <row r="978" spans="1:20" ht="18.600000000000001" customHeight="1" x14ac:dyDescent="0.3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10" t="s">
        <v>2031</v>
      </c>
      <c r="T978" t="s">
        <v>2032</v>
      </c>
    </row>
    <row r="979" spans="1:20" ht="18.600000000000001" customHeight="1" x14ac:dyDescent="0.3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10" t="s">
        <v>2035</v>
      </c>
      <c r="T979" t="s">
        <v>2036</v>
      </c>
    </row>
    <row r="980" spans="1:20" ht="18.600000000000001" customHeight="1" x14ac:dyDescent="0.3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10" t="s">
        <v>2041</v>
      </c>
      <c r="T980" t="s">
        <v>2042</v>
      </c>
    </row>
    <row r="981" spans="1:20" ht="18.600000000000001" customHeight="1" x14ac:dyDescent="0.3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10" t="s">
        <v>2031</v>
      </c>
      <c r="T981" t="s">
        <v>2032</v>
      </c>
    </row>
    <row r="982" spans="1:20" ht="18.600000000000001" customHeight="1" x14ac:dyDescent="0.3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10" t="s">
        <v>2039</v>
      </c>
      <c r="T982" t="s">
        <v>2051</v>
      </c>
    </row>
    <row r="983" spans="1:20" ht="18.600000000000001" customHeight="1" x14ac:dyDescent="0.3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10" t="s">
        <v>2044</v>
      </c>
      <c r="T983" t="s">
        <v>2045</v>
      </c>
    </row>
    <row r="984" spans="1:20" ht="18.600000000000001" customHeight="1" x14ac:dyDescent="0.3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10" t="s">
        <v>2037</v>
      </c>
      <c r="T984" t="s">
        <v>2053</v>
      </c>
    </row>
    <row r="985" spans="1:20" ht="18.600000000000001" customHeight="1" x14ac:dyDescent="0.3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10" t="s">
        <v>2037</v>
      </c>
      <c r="T985" t="s">
        <v>2053</v>
      </c>
    </row>
    <row r="986" spans="1:20" ht="18.600000000000001" customHeight="1" x14ac:dyDescent="0.3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10" t="s">
        <v>2031</v>
      </c>
      <c r="T986" t="s">
        <v>2032</v>
      </c>
    </row>
    <row r="987" spans="1:20" ht="18.600000000000001" customHeight="1" x14ac:dyDescent="0.3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10" t="s">
        <v>2033</v>
      </c>
      <c r="T987" t="s">
        <v>2034</v>
      </c>
    </row>
    <row r="988" spans="1:20" ht="18.600000000000001" customHeight="1" x14ac:dyDescent="0.3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10" t="s">
        <v>2033</v>
      </c>
      <c r="T988" t="s">
        <v>2034</v>
      </c>
    </row>
    <row r="989" spans="1:20" ht="18.600000000000001" customHeight="1" x14ac:dyDescent="0.3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10" t="s">
        <v>2037</v>
      </c>
      <c r="T989" t="s">
        <v>2053</v>
      </c>
    </row>
    <row r="990" spans="1:20" ht="18.600000000000001" customHeight="1" x14ac:dyDescent="0.3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10" t="s">
        <v>2039</v>
      </c>
      <c r="T990" t="s">
        <v>2060</v>
      </c>
    </row>
    <row r="991" spans="1:20" ht="18.600000000000001" customHeight="1" x14ac:dyDescent="0.3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10" t="s">
        <v>2039</v>
      </c>
      <c r="T991" t="s">
        <v>2057</v>
      </c>
    </row>
    <row r="992" spans="1:20" ht="18.600000000000001" customHeight="1" x14ac:dyDescent="0.3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10" t="s">
        <v>2037</v>
      </c>
      <c r="T992" t="s">
        <v>2038</v>
      </c>
    </row>
    <row r="993" spans="1:20" ht="18.600000000000001" customHeight="1" x14ac:dyDescent="0.3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10" t="s">
        <v>2033</v>
      </c>
      <c r="T993" t="s">
        <v>2034</v>
      </c>
    </row>
    <row r="994" spans="1:20" ht="18.600000000000001" customHeight="1" x14ac:dyDescent="0.3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10" t="s">
        <v>2037</v>
      </c>
      <c r="T994" t="s">
        <v>2038</v>
      </c>
    </row>
    <row r="995" spans="1:20" ht="18.600000000000001" customHeight="1" x14ac:dyDescent="0.3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10" t="s">
        <v>2046</v>
      </c>
      <c r="T995" t="s">
        <v>2047</v>
      </c>
    </row>
    <row r="996" spans="1:20" ht="18.600000000000001" customHeight="1" x14ac:dyDescent="0.3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10" t="s">
        <v>2039</v>
      </c>
      <c r="T996" t="s">
        <v>2057</v>
      </c>
    </row>
    <row r="997" spans="1:20" ht="18.600000000000001" customHeight="1" x14ac:dyDescent="0.3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10" t="s">
        <v>2035</v>
      </c>
      <c r="T997" t="s">
        <v>2036</v>
      </c>
    </row>
    <row r="998" spans="1:20" ht="18.600000000000001" customHeight="1" x14ac:dyDescent="0.3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10" t="s">
        <v>2031</v>
      </c>
      <c r="T998" t="s">
        <v>2032</v>
      </c>
    </row>
    <row r="999" spans="1:20" ht="18.600000000000001" customHeight="1" x14ac:dyDescent="0.3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10" t="s">
        <v>2031</v>
      </c>
      <c r="T999" t="s">
        <v>2032</v>
      </c>
    </row>
    <row r="1000" spans="1:20" ht="18.600000000000001" customHeight="1" x14ac:dyDescent="0.3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10" t="s">
        <v>2033</v>
      </c>
      <c r="T1000" t="s">
        <v>2043</v>
      </c>
    </row>
    <row r="1001" spans="1:20" ht="18.600000000000001" customHeight="1" x14ac:dyDescent="0.3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10" t="s">
        <v>2035</v>
      </c>
      <c r="T1001" t="s">
        <v>2036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1:F1048576">
    <cfRule type="colorScale" priority="7">
      <colorScale>
        <cfvo type="percent" val="0"/>
        <cfvo type="num" val="1"/>
        <cfvo type="num" val="2"/>
        <color rgb="FFC00000"/>
        <color rgb="FF92D050"/>
        <color rgb="FF00B0F0"/>
      </colorScale>
    </cfRule>
  </conditionalFormatting>
  <conditionalFormatting sqref="G1:G1048576">
    <cfRule type="containsText" dxfId="4" priority="1" operator="containsText" text="failed">
      <formula>NOT(ISERROR(SEARCH("failed",G1)))</formula>
    </cfRule>
  </conditionalFormatting>
  <conditionalFormatting sqref="G2:G1001">
    <cfRule type="containsText" dxfId="3" priority="3" operator="containsText" text="live">
      <formula>NOT(ISERROR(SEARCH("live",G2)))</formula>
    </cfRule>
    <cfRule type="containsText" dxfId="2" priority="4" operator="containsText" text="successful">
      <formula>NOT(ISERROR(SEARCH("successful",G2)))</formula>
    </cfRule>
    <cfRule type="containsText" dxfId="0" priority="6" operator="containsText" text="canceled">
      <formula>NOT(ISERROR(SEARCH("canceled",G2)))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6411EFB-0A59-47D9-B40B-C1F7B1A0836D}">
            <xm:f>NOT(ISERROR(SEARCH($G$59,G2)))</xm:f>
            <xm:f>$G$59</xm:f>
            <x14:dxf>
              <fill>
                <patternFill>
                  <bgColor rgb="FFFFC000"/>
                </patternFill>
              </fill>
            </x14:dxf>
          </x14:cfRule>
          <xm:sqref>G2:G1001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Category_Count</vt:lpstr>
      <vt:lpstr>Sub_Category</vt:lpstr>
      <vt:lpstr>Month</vt:lpstr>
      <vt:lpstr>Goal Analysis</vt:lpstr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Hisako Yama</cp:lastModifiedBy>
  <dcterms:created xsi:type="dcterms:W3CDTF">2021-09-29T18:52:28Z</dcterms:created>
  <dcterms:modified xsi:type="dcterms:W3CDTF">2023-11-03T00:56:42Z</dcterms:modified>
</cp:coreProperties>
</file>