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式(14)Axp" sheetId="5" r:id="rId1"/>
    <sheet name="式(15)Aoh0p" sheetId="1" r:id="rId2"/>
    <sheet name="式(16)Asf0p" sheetId="4" r:id="rId3"/>
    <sheet name="式(18)Axm" sheetId="8" r:id="rId4"/>
    <sheet name="式(19)Aoh0m" sheetId="6" r:id="rId5"/>
    <sheet name="式(20)Asf0m" sheetId="7" r:id="rId6"/>
  </sheets>
  <calcPr calcId="152511"/>
</workbook>
</file>

<file path=xl/calcChain.xml><?xml version="1.0" encoding="utf-8"?>
<calcChain xmlns="http://schemas.openxmlformats.org/spreadsheetml/2006/main">
  <c r="B4" i="8" l="1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" i="8"/>
  <c r="A3" i="4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" i="7"/>
  <c r="A4" i="7"/>
  <c r="A71" i="7"/>
  <c r="B4" i="7"/>
  <c r="A3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4" i="6"/>
  <c r="A71" i="6"/>
  <c r="B4" i="6"/>
  <c r="A3" i="6"/>
  <c r="A3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4" i="5"/>
  <c r="B4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" i="1"/>
  <c r="A6" i="1"/>
  <c r="A8" i="1"/>
  <c r="A9" i="1"/>
  <c r="A10" i="1"/>
  <c r="A11" i="1"/>
  <c r="A12" i="1"/>
  <c r="A13" i="1"/>
  <c r="A14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E5" i="8" l="1"/>
  <c r="F5" i="8"/>
  <c r="Z5" i="8" s="1"/>
  <c r="G5" i="8"/>
  <c r="H5" i="8"/>
  <c r="I5" i="8"/>
  <c r="J5" i="8"/>
  <c r="K5" i="8"/>
  <c r="L5" i="8"/>
  <c r="M5" i="8"/>
  <c r="AC5" i="8" s="1"/>
  <c r="N5" i="8"/>
  <c r="O5" i="8"/>
  <c r="P5" i="8"/>
  <c r="Q5" i="8"/>
  <c r="R5" i="8"/>
  <c r="S5" i="8"/>
  <c r="T5" i="8"/>
  <c r="U5" i="8"/>
  <c r="V5" i="8"/>
  <c r="W5" i="8"/>
  <c r="X5" i="8"/>
  <c r="E6" i="8"/>
  <c r="F6" i="8"/>
  <c r="AA6" i="8" s="1"/>
  <c r="G6" i="8"/>
  <c r="H6" i="8"/>
  <c r="I6" i="8"/>
  <c r="J6" i="8"/>
  <c r="K6" i="8"/>
  <c r="L6" i="8"/>
  <c r="M6" i="8"/>
  <c r="AC6" i="8" s="1"/>
  <c r="N6" i="8"/>
  <c r="O6" i="8"/>
  <c r="P6" i="8"/>
  <c r="Q6" i="8"/>
  <c r="R6" i="8"/>
  <c r="S6" i="8"/>
  <c r="T6" i="8"/>
  <c r="U6" i="8"/>
  <c r="V6" i="8"/>
  <c r="W6" i="8"/>
  <c r="X6" i="8"/>
  <c r="E7" i="8"/>
  <c r="F7" i="8"/>
  <c r="Z7" i="8" s="1"/>
  <c r="G7" i="8"/>
  <c r="H7" i="8"/>
  <c r="I7" i="8"/>
  <c r="J7" i="8"/>
  <c r="K7" i="8"/>
  <c r="L7" i="8"/>
  <c r="M7" i="8"/>
  <c r="AB7" i="8" s="1"/>
  <c r="N7" i="8"/>
  <c r="O7" i="8"/>
  <c r="P7" i="8"/>
  <c r="Q7" i="8"/>
  <c r="R7" i="8"/>
  <c r="S7" i="8"/>
  <c r="T7" i="8"/>
  <c r="U7" i="8"/>
  <c r="V7" i="8"/>
  <c r="W7" i="8"/>
  <c r="X7" i="8"/>
  <c r="E8" i="8"/>
  <c r="F8" i="8"/>
  <c r="AA8" i="8" s="1"/>
  <c r="G8" i="8"/>
  <c r="H8" i="8"/>
  <c r="I8" i="8"/>
  <c r="J8" i="8"/>
  <c r="K8" i="8"/>
  <c r="L8" i="8"/>
  <c r="M8" i="8"/>
  <c r="AB8" i="8" s="1"/>
  <c r="N8" i="8"/>
  <c r="O8" i="8"/>
  <c r="P8" i="8"/>
  <c r="Q8" i="8"/>
  <c r="R8" i="8"/>
  <c r="S8" i="8"/>
  <c r="T8" i="8"/>
  <c r="U8" i="8"/>
  <c r="V8" i="8"/>
  <c r="W8" i="8"/>
  <c r="X8" i="8"/>
  <c r="E9" i="8"/>
  <c r="F9" i="8"/>
  <c r="Z9" i="8" s="1"/>
  <c r="G9" i="8"/>
  <c r="H9" i="8"/>
  <c r="I9" i="8"/>
  <c r="J9" i="8"/>
  <c r="K9" i="8"/>
  <c r="L9" i="8"/>
  <c r="M9" i="8"/>
  <c r="AC9" i="8" s="1"/>
  <c r="N9" i="8"/>
  <c r="O9" i="8"/>
  <c r="P9" i="8"/>
  <c r="Q9" i="8"/>
  <c r="R9" i="8"/>
  <c r="S9" i="8"/>
  <c r="T9" i="8"/>
  <c r="U9" i="8"/>
  <c r="V9" i="8"/>
  <c r="W9" i="8"/>
  <c r="X9" i="8"/>
  <c r="E10" i="8"/>
  <c r="F10" i="8"/>
  <c r="AA10" i="8" s="1"/>
  <c r="G10" i="8"/>
  <c r="H10" i="8"/>
  <c r="I10" i="8"/>
  <c r="J10" i="8"/>
  <c r="K10" i="8"/>
  <c r="L10" i="8"/>
  <c r="M10" i="8"/>
  <c r="AC10" i="8" s="1"/>
  <c r="N10" i="8"/>
  <c r="O10" i="8"/>
  <c r="P10" i="8"/>
  <c r="Q10" i="8"/>
  <c r="R10" i="8"/>
  <c r="S10" i="8"/>
  <c r="T10" i="8"/>
  <c r="U10" i="8"/>
  <c r="V10" i="8"/>
  <c r="W10" i="8"/>
  <c r="X10" i="8"/>
  <c r="E11" i="8"/>
  <c r="F11" i="8"/>
  <c r="Z11" i="8" s="1"/>
  <c r="G11" i="8"/>
  <c r="H11" i="8"/>
  <c r="I11" i="8"/>
  <c r="J11" i="8"/>
  <c r="K11" i="8"/>
  <c r="L11" i="8"/>
  <c r="M11" i="8"/>
  <c r="AB11" i="8" s="1"/>
  <c r="N11" i="8"/>
  <c r="O11" i="8"/>
  <c r="P11" i="8"/>
  <c r="Q11" i="8"/>
  <c r="R11" i="8"/>
  <c r="S11" i="8"/>
  <c r="T11" i="8"/>
  <c r="U11" i="8"/>
  <c r="V11" i="8"/>
  <c r="W11" i="8"/>
  <c r="X11" i="8"/>
  <c r="E12" i="8"/>
  <c r="F12" i="8"/>
  <c r="AA12" i="8" s="1"/>
  <c r="G12" i="8"/>
  <c r="H12" i="8"/>
  <c r="I12" i="8"/>
  <c r="J12" i="8"/>
  <c r="K12" i="8"/>
  <c r="L12" i="8"/>
  <c r="M12" i="8"/>
  <c r="AB12" i="8" s="1"/>
  <c r="N12" i="8"/>
  <c r="O12" i="8"/>
  <c r="P12" i="8"/>
  <c r="Q12" i="8"/>
  <c r="R12" i="8"/>
  <c r="S12" i="8"/>
  <c r="T12" i="8"/>
  <c r="U12" i="8"/>
  <c r="V12" i="8"/>
  <c r="W12" i="8"/>
  <c r="X12" i="8"/>
  <c r="E13" i="8"/>
  <c r="F13" i="8"/>
  <c r="Z13" i="8" s="1"/>
  <c r="G13" i="8"/>
  <c r="H13" i="8"/>
  <c r="I13" i="8"/>
  <c r="J13" i="8"/>
  <c r="K13" i="8"/>
  <c r="L13" i="8"/>
  <c r="M13" i="8"/>
  <c r="AC13" i="8" s="1"/>
  <c r="N13" i="8"/>
  <c r="O13" i="8"/>
  <c r="P13" i="8"/>
  <c r="Q13" i="8"/>
  <c r="R13" i="8"/>
  <c r="S13" i="8"/>
  <c r="T13" i="8"/>
  <c r="U13" i="8"/>
  <c r="V13" i="8"/>
  <c r="W13" i="8"/>
  <c r="X13" i="8"/>
  <c r="E14" i="8"/>
  <c r="F14" i="8"/>
  <c r="AA14" i="8" s="1"/>
  <c r="G14" i="8"/>
  <c r="H14" i="8"/>
  <c r="I14" i="8"/>
  <c r="J14" i="8"/>
  <c r="K14" i="8"/>
  <c r="L14" i="8"/>
  <c r="M14" i="8"/>
  <c r="AC14" i="8" s="1"/>
  <c r="N14" i="8"/>
  <c r="O14" i="8"/>
  <c r="P14" i="8"/>
  <c r="Q14" i="8"/>
  <c r="R14" i="8"/>
  <c r="S14" i="8"/>
  <c r="T14" i="8"/>
  <c r="U14" i="8"/>
  <c r="V14" i="8"/>
  <c r="W14" i="8"/>
  <c r="X14" i="8"/>
  <c r="E15" i="8"/>
  <c r="F15" i="8"/>
  <c r="Z15" i="8" s="1"/>
  <c r="G15" i="8"/>
  <c r="H15" i="8"/>
  <c r="I15" i="8"/>
  <c r="J15" i="8"/>
  <c r="K15" i="8"/>
  <c r="L15" i="8"/>
  <c r="M15" i="8"/>
  <c r="AB15" i="8" s="1"/>
  <c r="N15" i="8"/>
  <c r="O15" i="8"/>
  <c r="P15" i="8"/>
  <c r="Q15" i="8"/>
  <c r="R15" i="8"/>
  <c r="S15" i="8"/>
  <c r="T15" i="8"/>
  <c r="U15" i="8"/>
  <c r="V15" i="8"/>
  <c r="W15" i="8"/>
  <c r="X15" i="8"/>
  <c r="E16" i="8"/>
  <c r="F16" i="8"/>
  <c r="AA16" i="8" s="1"/>
  <c r="G16" i="8"/>
  <c r="H16" i="8"/>
  <c r="I16" i="8"/>
  <c r="J16" i="8"/>
  <c r="K16" i="8"/>
  <c r="L16" i="8"/>
  <c r="M16" i="8"/>
  <c r="AB16" i="8" s="1"/>
  <c r="N16" i="8"/>
  <c r="O16" i="8"/>
  <c r="P16" i="8"/>
  <c r="Q16" i="8"/>
  <c r="R16" i="8"/>
  <c r="S16" i="8"/>
  <c r="T16" i="8"/>
  <c r="U16" i="8"/>
  <c r="V16" i="8"/>
  <c r="W16" i="8"/>
  <c r="X16" i="8"/>
  <c r="E17" i="8"/>
  <c r="F17" i="8"/>
  <c r="Z17" i="8" s="1"/>
  <c r="G17" i="8"/>
  <c r="H17" i="8"/>
  <c r="I17" i="8"/>
  <c r="J17" i="8"/>
  <c r="K17" i="8"/>
  <c r="L17" i="8"/>
  <c r="M17" i="8"/>
  <c r="AC17" i="8" s="1"/>
  <c r="N17" i="8"/>
  <c r="O17" i="8"/>
  <c r="P17" i="8"/>
  <c r="Q17" i="8"/>
  <c r="R17" i="8"/>
  <c r="S17" i="8"/>
  <c r="T17" i="8"/>
  <c r="U17" i="8"/>
  <c r="V17" i="8"/>
  <c r="W17" i="8"/>
  <c r="X17" i="8"/>
  <c r="E18" i="8"/>
  <c r="F18" i="8"/>
  <c r="AA18" i="8" s="1"/>
  <c r="G18" i="8"/>
  <c r="H18" i="8"/>
  <c r="I18" i="8"/>
  <c r="J18" i="8"/>
  <c r="K18" i="8"/>
  <c r="L18" i="8"/>
  <c r="M18" i="8"/>
  <c r="AC18" i="8" s="1"/>
  <c r="N18" i="8"/>
  <c r="O18" i="8"/>
  <c r="P18" i="8"/>
  <c r="Q18" i="8"/>
  <c r="R18" i="8"/>
  <c r="S18" i="8"/>
  <c r="T18" i="8"/>
  <c r="U18" i="8"/>
  <c r="V18" i="8"/>
  <c r="W18" i="8"/>
  <c r="X18" i="8"/>
  <c r="E19" i="8"/>
  <c r="F19" i="8"/>
  <c r="Z19" i="8" s="1"/>
  <c r="G19" i="8"/>
  <c r="H19" i="8"/>
  <c r="I19" i="8"/>
  <c r="J19" i="8"/>
  <c r="K19" i="8"/>
  <c r="L19" i="8"/>
  <c r="M19" i="8"/>
  <c r="AB19" i="8" s="1"/>
  <c r="N19" i="8"/>
  <c r="O19" i="8"/>
  <c r="P19" i="8"/>
  <c r="Q19" i="8"/>
  <c r="R19" i="8"/>
  <c r="S19" i="8"/>
  <c r="T19" i="8"/>
  <c r="U19" i="8"/>
  <c r="V19" i="8"/>
  <c r="W19" i="8"/>
  <c r="X19" i="8"/>
  <c r="E20" i="8"/>
  <c r="F20" i="8"/>
  <c r="AA20" i="8" s="1"/>
  <c r="G20" i="8"/>
  <c r="H20" i="8"/>
  <c r="I20" i="8"/>
  <c r="J20" i="8"/>
  <c r="K20" i="8"/>
  <c r="L20" i="8"/>
  <c r="M20" i="8"/>
  <c r="AB20" i="8" s="1"/>
  <c r="N20" i="8"/>
  <c r="O20" i="8"/>
  <c r="P20" i="8"/>
  <c r="Q20" i="8"/>
  <c r="R20" i="8"/>
  <c r="S20" i="8"/>
  <c r="T20" i="8"/>
  <c r="U20" i="8"/>
  <c r="V20" i="8"/>
  <c r="W20" i="8"/>
  <c r="X20" i="8"/>
  <c r="E21" i="8"/>
  <c r="F21" i="8"/>
  <c r="Z21" i="8" s="1"/>
  <c r="G21" i="8"/>
  <c r="H21" i="8"/>
  <c r="I21" i="8"/>
  <c r="J21" i="8"/>
  <c r="K21" i="8"/>
  <c r="L21" i="8"/>
  <c r="M21" i="8"/>
  <c r="AC21" i="8" s="1"/>
  <c r="N21" i="8"/>
  <c r="O21" i="8"/>
  <c r="P21" i="8"/>
  <c r="Q21" i="8"/>
  <c r="R21" i="8"/>
  <c r="S21" i="8"/>
  <c r="T21" i="8"/>
  <c r="U21" i="8"/>
  <c r="V21" i="8"/>
  <c r="W21" i="8"/>
  <c r="X21" i="8"/>
  <c r="E22" i="8"/>
  <c r="F22" i="8"/>
  <c r="G22" i="8"/>
  <c r="H22" i="8"/>
  <c r="I22" i="8"/>
  <c r="J22" i="8"/>
  <c r="K22" i="8"/>
  <c r="L22" i="8"/>
  <c r="M22" i="8"/>
  <c r="AC22" i="8" s="1"/>
  <c r="N22" i="8"/>
  <c r="O22" i="8"/>
  <c r="P22" i="8"/>
  <c r="Q22" i="8"/>
  <c r="R22" i="8"/>
  <c r="S22" i="8"/>
  <c r="T22" i="8"/>
  <c r="U22" i="8"/>
  <c r="V22" i="8"/>
  <c r="W22" i="8"/>
  <c r="X22" i="8"/>
  <c r="E23" i="8"/>
  <c r="F23" i="8"/>
  <c r="G23" i="8"/>
  <c r="H23" i="8"/>
  <c r="I23" i="8"/>
  <c r="J23" i="8"/>
  <c r="K23" i="8"/>
  <c r="L23" i="8"/>
  <c r="M23" i="8"/>
  <c r="AB23" i="8" s="1"/>
  <c r="N23" i="8"/>
  <c r="O23" i="8"/>
  <c r="P23" i="8"/>
  <c r="Q23" i="8"/>
  <c r="R23" i="8"/>
  <c r="S23" i="8"/>
  <c r="T23" i="8"/>
  <c r="U23" i="8"/>
  <c r="V23" i="8"/>
  <c r="W23" i="8"/>
  <c r="X23" i="8"/>
  <c r="E24" i="8"/>
  <c r="F24" i="8"/>
  <c r="AA24" i="8" s="1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E25" i="8"/>
  <c r="F25" i="8"/>
  <c r="AA25" i="8" s="1"/>
  <c r="G25" i="8"/>
  <c r="H25" i="8"/>
  <c r="I25" i="8"/>
  <c r="J25" i="8"/>
  <c r="K25" i="8"/>
  <c r="L25" i="8"/>
  <c r="M25" i="8"/>
  <c r="AC25" i="8" s="1"/>
  <c r="N25" i="8"/>
  <c r="O25" i="8"/>
  <c r="P25" i="8"/>
  <c r="Q25" i="8"/>
  <c r="R25" i="8"/>
  <c r="S25" i="8"/>
  <c r="T25" i="8"/>
  <c r="U25" i="8"/>
  <c r="V25" i="8"/>
  <c r="W25" i="8"/>
  <c r="X25" i="8"/>
  <c r="E26" i="8"/>
  <c r="F26" i="8"/>
  <c r="Z26" i="8" s="1"/>
  <c r="G26" i="8"/>
  <c r="H26" i="8"/>
  <c r="I26" i="8"/>
  <c r="J26" i="8"/>
  <c r="K26" i="8"/>
  <c r="L26" i="8"/>
  <c r="M26" i="8"/>
  <c r="AB26" i="8" s="1"/>
  <c r="N26" i="8"/>
  <c r="O26" i="8"/>
  <c r="P26" i="8"/>
  <c r="Q26" i="8"/>
  <c r="R26" i="8"/>
  <c r="S26" i="8"/>
  <c r="T26" i="8"/>
  <c r="U26" i="8"/>
  <c r="V26" i="8"/>
  <c r="W26" i="8"/>
  <c r="X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E28" i="8"/>
  <c r="F28" i="8"/>
  <c r="AA28" i="8" s="1"/>
  <c r="G28" i="8"/>
  <c r="H28" i="8"/>
  <c r="I28" i="8"/>
  <c r="J28" i="8"/>
  <c r="K28" i="8"/>
  <c r="L28" i="8"/>
  <c r="M28" i="8"/>
  <c r="AB28" i="8" s="1"/>
  <c r="N28" i="8"/>
  <c r="O28" i="8"/>
  <c r="P28" i="8"/>
  <c r="Q28" i="8"/>
  <c r="R28" i="8"/>
  <c r="S28" i="8"/>
  <c r="T28" i="8"/>
  <c r="U28" i="8"/>
  <c r="V28" i="8"/>
  <c r="W28" i="8"/>
  <c r="X28" i="8"/>
  <c r="E29" i="8"/>
  <c r="F29" i="8"/>
  <c r="AA29" i="8" s="1"/>
  <c r="G29" i="8"/>
  <c r="H29" i="8"/>
  <c r="I29" i="8"/>
  <c r="J29" i="8"/>
  <c r="K29" i="8"/>
  <c r="L29" i="8"/>
  <c r="M29" i="8"/>
  <c r="AC29" i="8" s="1"/>
  <c r="N29" i="8"/>
  <c r="O29" i="8"/>
  <c r="P29" i="8"/>
  <c r="Q29" i="8"/>
  <c r="R29" i="8"/>
  <c r="S29" i="8"/>
  <c r="T29" i="8"/>
  <c r="U29" i="8"/>
  <c r="V29" i="8"/>
  <c r="W29" i="8"/>
  <c r="X29" i="8"/>
  <c r="E30" i="8"/>
  <c r="F30" i="8"/>
  <c r="Z30" i="8" s="1"/>
  <c r="G30" i="8"/>
  <c r="H30" i="8"/>
  <c r="I30" i="8"/>
  <c r="J30" i="8"/>
  <c r="K30" i="8"/>
  <c r="L30" i="8"/>
  <c r="M30" i="8"/>
  <c r="AC30" i="8" s="1"/>
  <c r="N30" i="8"/>
  <c r="O30" i="8"/>
  <c r="P30" i="8"/>
  <c r="Q30" i="8"/>
  <c r="R30" i="8"/>
  <c r="S30" i="8"/>
  <c r="T30" i="8"/>
  <c r="U30" i="8"/>
  <c r="V30" i="8"/>
  <c r="W30" i="8"/>
  <c r="X30" i="8"/>
  <c r="E31" i="8"/>
  <c r="F31" i="8"/>
  <c r="G31" i="8"/>
  <c r="H31" i="8"/>
  <c r="I31" i="8"/>
  <c r="J31" i="8"/>
  <c r="K31" i="8"/>
  <c r="L31" i="8"/>
  <c r="M31" i="8"/>
  <c r="AB31" i="8" s="1"/>
  <c r="N31" i="8"/>
  <c r="O31" i="8"/>
  <c r="P31" i="8"/>
  <c r="Q31" i="8"/>
  <c r="R31" i="8"/>
  <c r="S31" i="8"/>
  <c r="T31" i="8"/>
  <c r="U31" i="8"/>
  <c r="V31" i="8"/>
  <c r="W31" i="8"/>
  <c r="X31" i="8"/>
  <c r="E32" i="8"/>
  <c r="F32" i="8"/>
  <c r="AA32" i="8" s="1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E33" i="8"/>
  <c r="F33" i="8"/>
  <c r="AA33" i="8" s="1"/>
  <c r="G33" i="8"/>
  <c r="H33" i="8"/>
  <c r="I33" i="8"/>
  <c r="J33" i="8"/>
  <c r="K33" i="8"/>
  <c r="L33" i="8"/>
  <c r="M33" i="8"/>
  <c r="AC33" i="8" s="1"/>
  <c r="N33" i="8"/>
  <c r="O33" i="8"/>
  <c r="P33" i="8"/>
  <c r="Q33" i="8"/>
  <c r="R33" i="8"/>
  <c r="S33" i="8"/>
  <c r="T33" i="8"/>
  <c r="U33" i="8"/>
  <c r="V33" i="8"/>
  <c r="W33" i="8"/>
  <c r="X33" i="8"/>
  <c r="E34" i="8"/>
  <c r="F34" i="8"/>
  <c r="Z34" i="8" s="1"/>
  <c r="G34" i="8"/>
  <c r="H34" i="8"/>
  <c r="I34" i="8"/>
  <c r="J34" i="8"/>
  <c r="K34" i="8"/>
  <c r="L34" i="8"/>
  <c r="M34" i="8"/>
  <c r="AB34" i="8" s="1"/>
  <c r="N34" i="8"/>
  <c r="O34" i="8"/>
  <c r="P34" i="8"/>
  <c r="Q34" i="8"/>
  <c r="R34" i="8"/>
  <c r="S34" i="8"/>
  <c r="T34" i="8"/>
  <c r="U34" i="8"/>
  <c r="V34" i="8"/>
  <c r="W34" i="8"/>
  <c r="X34" i="8"/>
  <c r="X4" i="8"/>
  <c r="W4" i="8"/>
  <c r="V4" i="8"/>
  <c r="U4" i="8"/>
  <c r="AK4" i="8" s="1"/>
  <c r="T4" i="8"/>
  <c r="AJ4" i="8" s="1"/>
  <c r="S4" i="8"/>
  <c r="R4" i="8"/>
  <c r="Q4" i="8"/>
  <c r="P4" i="8"/>
  <c r="O4" i="8"/>
  <c r="N4" i="8"/>
  <c r="M4" i="8"/>
  <c r="AC4" i="8" s="1"/>
  <c r="L4" i="8"/>
  <c r="K4" i="8"/>
  <c r="J4" i="8"/>
  <c r="I4" i="8"/>
  <c r="H4" i="8"/>
  <c r="G4" i="8"/>
  <c r="F4" i="8"/>
  <c r="E4" i="8"/>
  <c r="AL4" i="8"/>
  <c r="AF4" i="8"/>
  <c r="AC7" i="8"/>
  <c r="AC8" i="8"/>
  <c r="AC11" i="8"/>
  <c r="AC12" i="8"/>
  <c r="AC15" i="8"/>
  <c r="AC16" i="8"/>
  <c r="AC19" i="8"/>
  <c r="AC20" i="8"/>
  <c r="AC23" i="8"/>
  <c r="AC24" i="8"/>
  <c r="AC27" i="8"/>
  <c r="AC28" i="8"/>
  <c r="AC31" i="8"/>
  <c r="AC32" i="8"/>
  <c r="AA7" i="8"/>
  <c r="AA11" i="8"/>
  <c r="AA15" i="8"/>
  <c r="AA19" i="8"/>
  <c r="AA23" i="8"/>
  <c r="AA27" i="8"/>
  <c r="AA31" i="8"/>
  <c r="AA4" i="8"/>
  <c r="Z4" i="8"/>
  <c r="AE4" i="7"/>
  <c r="B46" i="8"/>
  <c r="B51" i="8" s="1"/>
  <c r="B56" i="8" s="1"/>
  <c r="B61" i="8" s="1"/>
  <c r="B66" i="8" s="1"/>
  <c r="B71" i="8" s="1"/>
  <c r="B76" i="8" s="1"/>
  <c r="B81" i="8" s="1"/>
  <c r="B86" i="8" s="1"/>
  <c r="B91" i="8" s="1"/>
  <c r="B96" i="8" s="1"/>
  <c r="B101" i="8" s="1"/>
  <c r="B106" i="8" s="1"/>
  <c r="B111" i="8" s="1"/>
  <c r="B116" i="8" s="1"/>
  <c r="B121" i="8" s="1"/>
  <c r="B126" i="8" s="1"/>
  <c r="B131" i="8" s="1"/>
  <c r="B136" i="8" s="1"/>
  <c r="B141" i="8" s="1"/>
  <c r="B146" i="8" s="1"/>
  <c r="B151" i="8" s="1"/>
  <c r="B156" i="8" s="1"/>
  <c r="B161" i="8" s="1"/>
  <c r="B166" i="8" s="1"/>
  <c r="B171" i="8" s="1"/>
  <c r="B176" i="8" s="1"/>
  <c r="B181" i="8" s="1"/>
  <c r="B186" i="8" s="1"/>
  <c r="B191" i="8" s="1"/>
  <c r="B45" i="8"/>
  <c r="B50" i="8" s="1"/>
  <c r="B55" i="8" s="1"/>
  <c r="B60" i="8" s="1"/>
  <c r="B65" i="8" s="1"/>
  <c r="B70" i="8" s="1"/>
  <c r="B75" i="8" s="1"/>
  <c r="B80" i="8" s="1"/>
  <c r="B85" i="8" s="1"/>
  <c r="B90" i="8" s="1"/>
  <c r="B95" i="8" s="1"/>
  <c r="B100" i="8" s="1"/>
  <c r="B105" i="8" s="1"/>
  <c r="B110" i="8" s="1"/>
  <c r="B115" i="8" s="1"/>
  <c r="B120" i="8" s="1"/>
  <c r="B125" i="8" s="1"/>
  <c r="B130" i="8" s="1"/>
  <c r="B135" i="8" s="1"/>
  <c r="B140" i="8" s="1"/>
  <c r="B145" i="8" s="1"/>
  <c r="B150" i="8" s="1"/>
  <c r="B155" i="8" s="1"/>
  <c r="B160" i="8" s="1"/>
  <c r="B165" i="8" s="1"/>
  <c r="B170" i="8" s="1"/>
  <c r="B175" i="8" s="1"/>
  <c r="B180" i="8" s="1"/>
  <c r="B185" i="8" s="1"/>
  <c r="B190" i="8" s="1"/>
  <c r="B43" i="8"/>
  <c r="B48" i="8" s="1"/>
  <c r="B53" i="8" s="1"/>
  <c r="B58" i="8" s="1"/>
  <c r="B63" i="8" s="1"/>
  <c r="B68" i="8" s="1"/>
  <c r="B73" i="8" s="1"/>
  <c r="B78" i="8" s="1"/>
  <c r="B83" i="8" s="1"/>
  <c r="B88" i="8" s="1"/>
  <c r="B93" i="8" s="1"/>
  <c r="B98" i="8" s="1"/>
  <c r="B103" i="8" s="1"/>
  <c r="B108" i="8" s="1"/>
  <c r="B113" i="8" s="1"/>
  <c r="B118" i="8" s="1"/>
  <c r="B123" i="8" s="1"/>
  <c r="B128" i="8" s="1"/>
  <c r="B133" i="8" s="1"/>
  <c r="B138" i="8" s="1"/>
  <c r="B143" i="8" s="1"/>
  <c r="B148" i="8" s="1"/>
  <c r="B153" i="8" s="1"/>
  <c r="B158" i="8" s="1"/>
  <c r="B163" i="8" s="1"/>
  <c r="B168" i="8" s="1"/>
  <c r="B173" i="8" s="1"/>
  <c r="B178" i="8" s="1"/>
  <c r="B183" i="8" s="1"/>
  <c r="B188" i="8" s="1"/>
  <c r="A39" i="8"/>
  <c r="Z33" i="8"/>
  <c r="AB32" i="8"/>
  <c r="Z31" i="8"/>
  <c r="AB30" i="8"/>
  <c r="AB29" i="8"/>
  <c r="Z29" i="8"/>
  <c r="AB27" i="8"/>
  <c r="Z27" i="8"/>
  <c r="Z25" i="8"/>
  <c r="AB24" i="8"/>
  <c r="Z23" i="8"/>
  <c r="AB22" i="8"/>
  <c r="AB21" i="8"/>
  <c r="AB18" i="8"/>
  <c r="AB17" i="8"/>
  <c r="AB14" i="8"/>
  <c r="AB13" i="8"/>
  <c r="AB10" i="8"/>
  <c r="AB9" i="8"/>
  <c r="AB6" i="8"/>
  <c r="AB5" i="8"/>
  <c r="E37" i="7"/>
  <c r="F37" i="7"/>
  <c r="G37" i="7"/>
  <c r="H37" i="7"/>
  <c r="I37" i="7"/>
  <c r="J37" i="7"/>
  <c r="K37" i="7"/>
  <c r="L37" i="7"/>
  <c r="M37" i="7"/>
  <c r="D37" i="7" s="1"/>
  <c r="N37" i="7"/>
  <c r="O37" i="7"/>
  <c r="P37" i="7"/>
  <c r="Q37" i="7"/>
  <c r="R37" i="7"/>
  <c r="S37" i="7"/>
  <c r="T37" i="7"/>
  <c r="AC37" i="7" s="1"/>
  <c r="U37" i="7"/>
  <c r="V37" i="7"/>
  <c r="W37" i="7"/>
  <c r="X37" i="7"/>
  <c r="E38" i="7"/>
  <c r="F38" i="7"/>
  <c r="C38" i="7" s="1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AC38" i="7" s="1"/>
  <c r="U38" i="7"/>
  <c r="V38" i="7"/>
  <c r="W38" i="7"/>
  <c r="X38" i="7"/>
  <c r="E39" i="7"/>
  <c r="F39" i="7"/>
  <c r="C39" i="7" s="1"/>
  <c r="G39" i="7"/>
  <c r="H39" i="7"/>
  <c r="I39" i="7"/>
  <c r="J39" i="7"/>
  <c r="K39" i="7"/>
  <c r="L39" i="7"/>
  <c r="M39" i="7"/>
  <c r="D39" i="7" s="1"/>
  <c r="N39" i="7"/>
  <c r="O39" i="7"/>
  <c r="P39" i="7"/>
  <c r="Q39" i="7"/>
  <c r="R39" i="7"/>
  <c r="S39" i="7"/>
  <c r="T39" i="7"/>
  <c r="U39" i="7"/>
  <c r="V39" i="7"/>
  <c r="W39" i="7"/>
  <c r="X39" i="7"/>
  <c r="E40" i="7"/>
  <c r="F40" i="7"/>
  <c r="G40" i="7"/>
  <c r="H40" i="7"/>
  <c r="I40" i="7"/>
  <c r="J40" i="7"/>
  <c r="K40" i="7"/>
  <c r="L40" i="7"/>
  <c r="M40" i="7"/>
  <c r="D40" i="7" s="1"/>
  <c r="N40" i="7"/>
  <c r="O40" i="7"/>
  <c r="P40" i="7"/>
  <c r="Q40" i="7"/>
  <c r="R40" i="7"/>
  <c r="S40" i="7"/>
  <c r="T40" i="7"/>
  <c r="AC40" i="7" s="1"/>
  <c r="U40" i="7"/>
  <c r="V40" i="7"/>
  <c r="W40" i="7"/>
  <c r="X40" i="7"/>
  <c r="E41" i="7"/>
  <c r="F41" i="7"/>
  <c r="G41" i="7"/>
  <c r="H41" i="7"/>
  <c r="I41" i="7"/>
  <c r="J41" i="7"/>
  <c r="K41" i="7"/>
  <c r="L41" i="7"/>
  <c r="M41" i="7"/>
  <c r="D41" i="7" s="1"/>
  <c r="N41" i="7"/>
  <c r="O41" i="7"/>
  <c r="P41" i="7"/>
  <c r="Q41" i="7"/>
  <c r="R41" i="7"/>
  <c r="S41" i="7"/>
  <c r="T41" i="7"/>
  <c r="AC41" i="7" s="1"/>
  <c r="U41" i="7"/>
  <c r="V41" i="7"/>
  <c r="W41" i="7"/>
  <c r="X41" i="7"/>
  <c r="E42" i="7"/>
  <c r="F42" i="7"/>
  <c r="C42" i="7" s="1"/>
  <c r="G42" i="7"/>
  <c r="H42" i="7"/>
  <c r="I42" i="7"/>
  <c r="J42" i="7"/>
  <c r="K42" i="7"/>
  <c r="L42" i="7"/>
  <c r="M42" i="7"/>
  <c r="D42" i="7" s="1"/>
  <c r="N42" i="7"/>
  <c r="O42" i="7"/>
  <c r="P42" i="7"/>
  <c r="Q42" i="7"/>
  <c r="R42" i="7"/>
  <c r="S42" i="7"/>
  <c r="T42" i="7"/>
  <c r="AC42" i="7" s="1"/>
  <c r="U42" i="7"/>
  <c r="V42" i="7"/>
  <c r="W42" i="7"/>
  <c r="X42" i="7"/>
  <c r="E43" i="7"/>
  <c r="F43" i="7"/>
  <c r="C43" i="7" s="1"/>
  <c r="G43" i="7"/>
  <c r="H43" i="7"/>
  <c r="I43" i="7"/>
  <c r="J43" i="7"/>
  <c r="K43" i="7"/>
  <c r="L43" i="7"/>
  <c r="M43" i="7"/>
  <c r="D43" i="7" s="1"/>
  <c r="N43" i="7"/>
  <c r="O43" i="7"/>
  <c r="P43" i="7"/>
  <c r="Q43" i="7"/>
  <c r="R43" i="7"/>
  <c r="S43" i="7"/>
  <c r="T43" i="7"/>
  <c r="AC43" i="7" s="1"/>
  <c r="U43" i="7"/>
  <c r="V43" i="7"/>
  <c r="W43" i="7"/>
  <c r="X43" i="7"/>
  <c r="E44" i="7"/>
  <c r="F44" i="7"/>
  <c r="C44" i="7" s="1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AC44" i="7" s="1"/>
  <c r="U44" i="7"/>
  <c r="V44" i="7"/>
  <c r="W44" i="7"/>
  <c r="X44" i="7"/>
  <c r="E45" i="7"/>
  <c r="F45" i="7"/>
  <c r="G45" i="7"/>
  <c r="H45" i="7"/>
  <c r="I45" i="7"/>
  <c r="J45" i="7"/>
  <c r="K45" i="7"/>
  <c r="L45" i="7"/>
  <c r="M45" i="7"/>
  <c r="D45" i="7" s="1"/>
  <c r="N45" i="7"/>
  <c r="O45" i="7"/>
  <c r="P45" i="7"/>
  <c r="Q45" i="7"/>
  <c r="R45" i="7"/>
  <c r="S45" i="7"/>
  <c r="T45" i="7"/>
  <c r="U45" i="7"/>
  <c r="V45" i="7"/>
  <c r="W45" i="7"/>
  <c r="X45" i="7"/>
  <c r="E46" i="7"/>
  <c r="F46" i="7"/>
  <c r="C46" i="7" s="1"/>
  <c r="G46" i="7"/>
  <c r="H46" i="7"/>
  <c r="I46" i="7"/>
  <c r="J46" i="7"/>
  <c r="K46" i="7"/>
  <c r="L46" i="7"/>
  <c r="M46" i="7"/>
  <c r="D46" i="7" s="1"/>
  <c r="N46" i="7"/>
  <c r="O46" i="7"/>
  <c r="P46" i="7"/>
  <c r="Q46" i="7"/>
  <c r="R46" i="7"/>
  <c r="S46" i="7"/>
  <c r="T46" i="7"/>
  <c r="AC46" i="7" s="1"/>
  <c r="U46" i="7"/>
  <c r="V46" i="7"/>
  <c r="W46" i="7"/>
  <c r="X46" i="7"/>
  <c r="E47" i="7"/>
  <c r="F47" i="7"/>
  <c r="G47" i="7"/>
  <c r="H47" i="7"/>
  <c r="I47" i="7"/>
  <c r="J47" i="7"/>
  <c r="K47" i="7"/>
  <c r="L47" i="7"/>
  <c r="M47" i="7"/>
  <c r="D47" i="7" s="1"/>
  <c r="N47" i="7"/>
  <c r="O47" i="7"/>
  <c r="P47" i="7"/>
  <c r="Q47" i="7"/>
  <c r="R47" i="7"/>
  <c r="S47" i="7"/>
  <c r="T47" i="7"/>
  <c r="U47" i="7"/>
  <c r="V47" i="7"/>
  <c r="W47" i="7"/>
  <c r="X47" i="7"/>
  <c r="E48" i="7"/>
  <c r="F48" i="7"/>
  <c r="C48" i="7" s="1"/>
  <c r="G48" i="7"/>
  <c r="H48" i="7"/>
  <c r="I48" i="7"/>
  <c r="J48" i="7"/>
  <c r="K48" i="7"/>
  <c r="L48" i="7"/>
  <c r="M48" i="7"/>
  <c r="D48" i="7" s="1"/>
  <c r="N48" i="7"/>
  <c r="O48" i="7"/>
  <c r="P48" i="7"/>
  <c r="Q48" i="7"/>
  <c r="R48" i="7"/>
  <c r="S48" i="7"/>
  <c r="T48" i="7"/>
  <c r="AC48" i="7" s="1"/>
  <c r="U48" i="7"/>
  <c r="V48" i="7"/>
  <c r="W48" i="7"/>
  <c r="X48" i="7"/>
  <c r="E49" i="7"/>
  <c r="F49" i="7"/>
  <c r="G49" i="7"/>
  <c r="H49" i="7"/>
  <c r="I49" i="7"/>
  <c r="J49" i="7"/>
  <c r="K49" i="7"/>
  <c r="L49" i="7"/>
  <c r="M49" i="7"/>
  <c r="D49" i="7" s="1"/>
  <c r="N49" i="7"/>
  <c r="O49" i="7"/>
  <c r="P49" i="7"/>
  <c r="Q49" i="7"/>
  <c r="R49" i="7"/>
  <c r="S49" i="7"/>
  <c r="T49" i="7"/>
  <c r="U49" i="7"/>
  <c r="V49" i="7"/>
  <c r="W49" i="7"/>
  <c r="X49" i="7"/>
  <c r="E50" i="7"/>
  <c r="F50" i="7"/>
  <c r="C50" i="7" s="1"/>
  <c r="G50" i="7"/>
  <c r="H50" i="7"/>
  <c r="I50" i="7"/>
  <c r="J50" i="7"/>
  <c r="K50" i="7"/>
  <c r="L50" i="7"/>
  <c r="M50" i="7"/>
  <c r="D50" i="7" s="1"/>
  <c r="N50" i="7"/>
  <c r="O50" i="7"/>
  <c r="P50" i="7"/>
  <c r="Q50" i="7"/>
  <c r="R50" i="7"/>
  <c r="S50" i="7"/>
  <c r="T50" i="7"/>
  <c r="AC50" i="7" s="1"/>
  <c r="U50" i="7"/>
  <c r="V50" i="7"/>
  <c r="W50" i="7"/>
  <c r="X50" i="7"/>
  <c r="E51" i="7"/>
  <c r="F51" i="7"/>
  <c r="G51" i="7"/>
  <c r="H51" i="7"/>
  <c r="I51" i="7"/>
  <c r="J51" i="7"/>
  <c r="K51" i="7"/>
  <c r="L51" i="7"/>
  <c r="M51" i="7"/>
  <c r="D51" i="7" s="1"/>
  <c r="N51" i="7"/>
  <c r="O51" i="7"/>
  <c r="P51" i="7"/>
  <c r="Q51" i="7"/>
  <c r="R51" i="7"/>
  <c r="S51" i="7"/>
  <c r="T51" i="7"/>
  <c r="U51" i="7"/>
  <c r="V51" i="7"/>
  <c r="W51" i="7"/>
  <c r="X51" i="7"/>
  <c r="E52" i="7"/>
  <c r="F52" i="7"/>
  <c r="C52" i="7" s="1"/>
  <c r="G52" i="7"/>
  <c r="H52" i="7"/>
  <c r="I52" i="7"/>
  <c r="J52" i="7"/>
  <c r="K52" i="7"/>
  <c r="L52" i="7"/>
  <c r="M52" i="7"/>
  <c r="D52" i="7" s="1"/>
  <c r="N52" i="7"/>
  <c r="O52" i="7"/>
  <c r="P52" i="7"/>
  <c r="Q52" i="7"/>
  <c r="R52" i="7"/>
  <c r="S52" i="7"/>
  <c r="T52" i="7"/>
  <c r="AC52" i="7" s="1"/>
  <c r="U52" i="7"/>
  <c r="V52" i="7"/>
  <c r="W52" i="7"/>
  <c r="X52" i="7"/>
  <c r="E53" i="7"/>
  <c r="F53" i="7"/>
  <c r="G53" i="7"/>
  <c r="H53" i="7"/>
  <c r="I53" i="7"/>
  <c r="J53" i="7"/>
  <c r="K53" i="7"/>
  <c r="L53" i="7"/>
  <c r="M53" i="7"/>
  <c r="D53" i="7" s="1"/>
  <c r="N53" i="7"/>
  <c r="O53" i="7"/>
  <c r="P53" i="7"/>
  <c r="Q53" i="7"/>
  <c r="R53" i="7"/>
  <c r="S53" i="7"/>
  <c r="T53" i="7"/>
  <c r="AC53" i="7" s="1"/>
  <c r="U53" i="7"/>
  <c r="V53" i="7"/>
  <c r="W53" i="7"/>
  <c r="X53" i="7"/>
  <c r="E54" i="7"/>
  <c r="F54" i="7"/>
  <c r="C54" i="7" s="1"/>
  <c r="G54" i="7"/>
  <c r="H54" i="7"/>
  <c r="I54" i="7"/>
  <c r="J54" i="7"/>
  <c r="K54" i="7"/>
  <c r="L54" i="7"/>
  <c r="M54" i="7"/>
  <c r="D54" i="7" s="1"/>
  <c r="N54" i="7"/>
  <c r="O54" i="7"/>
  <c r="P54" i="7"/>
  <c r="Q54" i="7"/>
  <c r="R54" i="7"/>
  <c r="S54" i="7"/>
  <c r="T54" i="7"/>
  <c r="AC54" i="7" s="1"/>
  <c r="U54" i="7"/>
  <c r="V54" i="7"/>
  <c r="W54" i="7"/>
  <c r="X54" i="7"/>
  <c r="E55" i="7"/>
  <c r="F55" i="7"/>
  <c r="C55" i="7" s="1"/>
  <c r="G55" i="7"/>
  <c r="H55" i="7"/>
  <c r="I55" i="7"/>
  <c r="J55" i="7"/>
  <c r="K55" i="7"/>
  <c r="L55" i="7"/>
  <c r="M55" i="7"/>
  <c r="D55" i="7" s="1"/>
  <c r="N55" i="7"/>
  <c r="O55" i="7"/>
  <c r="P55" i="7"/>
  <c r="Q55" i="7"/>
  <c r="R55" i="7"/>
  <c r="S55" i="7"/>
  <c r="T55" i="7"/>
  <c r="AC55" i="7" s="1"/>
  <c r="U55" i="7"/>
  <c r="V55" i="7"/>
  <c r="W55" i="7"/>
  <c r="X55" i="7"/>
  <c r="E56" i="7"/>
  <c r="F56" i="7"/>
  <c r="G56" i="7"/>
  <c r="H56" i="7"/>
  <c r="I56" i="7"/>
  <c r="J56" i="7"/>
  <c r="K56" i="7"/>
  <c r="L56" i="7"/>
  <c r="M56" i="7"/>
  <c r="D56" i="7" s="1"/>
  <c r="N56" i="7"/>
  <c r="O56" i="7"/>
  <c r="P56" i="7"/>
  <c r="Q56" i="7"/>
  <c r="R56" i="7"/>
  <c r="S56" i="7"/>
  <c r="T56" i="7"/>
  <c r="AC56" i="7" s="1"/>
  <c r="U56" i="7"/>
  <c r="V56" i="7"/>
  <c r="W56" i="7"/>
  <c r="X56" i="7"/>
  <c r="E57" i="7"/>
  <c r="F57" i="7"/>
  <c r="G57" i="7"/>
  <c r="H57" i="7"/>
  <c r="I57" i="7"/>
  <c r="J57" i="7"/>
  <c r="K57" i="7"/>
  <c r="L57" i="7"/>
  <c r="M57" i="7"/>
  <c r="D57" i="7" s="1"/>
  <c r="N57" i="7"/>
  <c r="O57" i="7"/>
  <c r="P57" i="7"/>
  <c r="Q57" i="7"/>
  <c r="R57" i="7"/>
  <c r="S57" i="7"/>
  <c r="T57" i="7"/>
  <c r="AC57" i="7" s="1"/>
  <c r="U57" i="7"/>
  <c r="V57" i="7"/>
  <c r="W57" i="7"/>
  <c r="X57" i="7"/>
  <c r="E58" i="7"/>
  <c r="F58" i="7"/>
  <c r="C58" i="7" s="1"/>
  <c r="G58" i="7"/>
  <c r="H58" i="7"/>
  <c r="I58" i="7"/>
  <c r="J58" i="7"/>
  <c r="K58" i="7"/>
  <c r="L58" i="7"/>
  <c r="M58" i="7"/>
  <c r="D58" i="7" s="1"/>
  <c r="N58" i="7"/>
  <c r="O58" i="7"/>
  <c r="P58" i="7"/>
  <c r="Q58" i="7"/>
  <c r="R58" i="7"/>
  <c r="S58" i="7"/>
  <c r="T58" i="7"/>
  <c r="AC58" i="7" s="1"/>
  <c r="U58" i="7"/>
  <c r="V58" i="7"/>
  <c r="W58" i="7"/>
  <c r="X58" i="7"/>
  <c r="E59" i="7"/>
  <c r="F59" i="7"/>
  <c r="G59" i="7"/>
  <c r="H59" i="7"/>
  <c r="I59" i="7"/>
  <c r="J59" i="7"/>
  <c r="K59" i="7"/>
  <c r="L59" i="7"/>
  <c r="M59" i="7"/>
  <c r="D59" i="7" s="1"/>
  <c r="N59" i="7"/>
  <c r="O59" i="7"/>
  <c r="P59" i="7"/>
  <c r="Q59" i="7"/>
  <c r="R59" i="7"/>
  <c r="S59" i="7"/>
  <c r="T59" i="7"/>
  <c r="AC59" i="7" s="1"/>
  <c r="U59" i="7"/>
  <c r="V59" i="7"/>
  <c r="W59" i="7"/>
  <c r="X59" i="7"/>
  <c r="E60" i="7"/>
  <c r="F60" i="7"/>
  <c r="C60" i="7" s="1"/>
  <c r="G60" i="7"/>
  <c r="H60" i="7"/>
  <c r="I60" i="7"/>
  <c r="J60" i="7"/>
  <c r="K60" i="7"/>
  <c r="L60" i="7"/>
  <c r="M60" i="7"/>
  <c r="D60" i="7" s="1"/>
  <c r="N60" i="7"/>
  <c r="O60" i="7"/>
  <c r="P60" i="7"/>
  <c r="Q60" i="7"/>
  <c r="R60" i="7"/>
  <c r="S60" i="7"/>
  <c r="T60" i="7"/>
  <c r="AC60" i="7" s="1"/>
  <c r="U60" i="7"/>
  <c r="V60" i="7"/>
  <c r="W60" i="7"/>
  <c r="X60" i="7"/>
  <c r="AB60" i="7" s="1"/>
  <c r="E61" i="7"/>
  <c r="F61" i="7"/>
  <c r="G61" i="7"/>
  <c r="H61" i="7"/>
  <c r="I61" i="7"/>
  <c r="J61" i="7"/>
  <c r="K61" i="7"/>
  <c r="L61" i="7"/>
  <c r="M61" i="7"/>
  <c r="D61" i="7" s="1"/>
  <c r="N61" i="7"/>
  <c r="O61" i="7"/>
  <c r="P61" i="7"/>
  <c r="Q61" i="7"/>
  <c r="R61" i="7"/>
  <c r="S61" i="7"/>
  <c r="T61" i="7"/>
  <c r="U61" i="7"/>
  <c r="V61" i="7"/>
  <c r="W61" i="7"/>
  <c r="X61" i="7"/>
  <c r="E62" i="7"/>
  <c r="F62" i="7"/>
  <c r="C62" i="7" s="1"/>
  <c r="G62" i="7"/>
  <c r="H62" i="7"/>
  <c r="I62" i="7"/>
  <c r="J62" i="7"/>
  <c r="K62" i="7"/>
  <c r="L62" i="7"/>
  <c r="M62" i="7"/>
  <c r="D62" i="7" s="1"/>
  <c r="N62" i="7"/>
  <c r="O62" i="7"/>
  <c r="P62" i="7"/>
  <c r="Q62" i="7"/>
  <c r="R62" i="7"/>
  <c r="S62" i="7"/>
  <c r="T62" i="7"/>
  <c r="AC62" i="7" s="1"/>
  <c r="U62" i="7"/>
  <c r="V62" i="7"/>
  <c r="W62" i="7"/>
  <c r="X62" i="7"/>
  <c r="E63" i="7"/>
  <c r="F63" i="7"/>
  <c r="C63" i="7" s="1"/>
  <c r="G63" i="7"/>
  <c r="H63" i="7"/>
  <c r="I63" i="7"/>
  <c r="J63" i="7"/>
  <c r="K63" i="7"/>
  <c r="L63" i="7"/>
  <c r="M63" i="7"/>
  <c r="D63" i="7" s="1"/>
  <c r="N63" i="7"/>
  <c r="O63" i="7"/>
  <c r="P63" i="7"/>
  <c r="Q63" i="7"/>
  <c r="R63" i="7"/>
  <c r="S63" i="7"/>
  <c r="T63" i="7"/>
  <c r="U63" i="7"/>
  <c r="V63" i="7"/>
  <c r="W63" i="7"/>
  <c r="X63" i="7"/>
  <c r="E64" i="7"/>
  <c r="F64" i="7"/>
  <c r="C64" i="7" s="1"/>
  <c r="G64" i="7"/>
  <c r="H64" i="7"/>
  <c r="I64" i="7"/>
  <c r="J64" i="7"/>
  <c r="K64" i="7"/>
  <c r="L64" i="7"/>
  <c r="M64" i="7"/>
  <c r="D64" i="7" s="1"/>
  <c r="N64" i="7"/>
  <c r="O64" i="7"/>
  <c r="P64" i="7"/>
  <c r="Q64" i="7"/>
  <c r="R64" i="7"/>
  <c r="S64" i="7"/>
  <c r="T64" i="7"/>
  <c r="AC64" i="7" s="1"/>
  <c r="U64" i="7"/>
  <c r="V64" i="7"/>
  <c r="W64" i="7"/>
  <c r="X64" i="7"/>
  <c r="E65" i="7"/>
  <c r="F65" i="7"/>
  <c r="C65" i="7" s="1"/>
  <c r="G65" i="7"/>
  <c r="H65" i="7"/>
  <c r="I65" i="7"/>
  <c r="J65" i="7"/>
  <c r="K65" i="7"/>
  <c r="L65" i="7"/>
  <c r="M65" i="7"/>
  <c r="D65" i="7" s="1"/>
  <c r="N65" i="7"/>
  <c r="O65" i="7"/>
  <c r="P65" i="7"/>
  <c r="Q65" i="7"/>
  <c r="R65" i="7"/>
  <c r="S65" i="7"/>
  <c r="T65" i="7"/>
  <c r="U65" i="7"/>
  <c r="V65" i="7"/>
  <c r="W65" i="7"/>
  <c r="X65" i="7"/>
  <c r="E66" i="7"/>
  <c r="F66" i="7"/>
  <c r="C66" i="7" s="1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AC66" i="7" s="1"/>
  <c r="U66" i="7"/>
  <c r="V66" i="7"/>
  <c r="W66" i="7"/>
  <c r="X66" i="7"/>
  <c r="X36" i="7"/>
  <c r="W36" i="7"/>
  <c r="V36" i="7"/>
  <c r="U36" i="7"/>
  <c r="T36" i="7"/>
  <c r="AE36" i="7" s="1"/>
  <c r="S36" i="7"/>
  <c r="R36" i="7"/>
  <c r="Q36" i="7"/>
  <c r="P36" i="7"/>
  <c r="O36" i="7"/>
  <c r="N36" i="7"/>
  <c r="M36" i="7"/>
  <c r="D36" i="7" s="1"/>
  <c r="L36" i="7"/>
  <c r="K36" i="7"/>
  <c r="J36" i="7"/>
  <c r="I36" i="7"/>
  <c r="H36" i="7"/>
  <c r="G36" i="7"/>
  <c r="F36" i="7"/>
  <c r="C36" i="7" s="1"/>
  <c r="E36" i="7"/>
  <c r="D66" i="7"/>
  <c r="AB51" i="7"/>
  <c r="D44" i="7"/>
  <c r="AC39" i="7"/>
  <c r="D38" i="7"/>
  <c r="E37" i="4"/>
  <c r="F37" i="4"/>
  <c r="C37" i="4" s="1"/>
  <c r="G37" i="4"/>
  <c r="H37" i="4"/>
  <c r="I37" i="4"/>
  <c r="J37" i="4"/>
  <c r="K37" i="4"/>
  <c r="L37" i="4"/>
  <c r="M37" i="4"/>
  <c r="D37" i="4" s="1"/>
  <c r="N37" i="4"/>
  <c r="O37" i="4"/>
  <c r="P37" i="4"/>
  <c r="Q37" i="4"/>
  <c r="R37" i="4"/>
  <c r="S37" i="4"/>
  <c r="T37" i="4"/>
  <c r="U37" i="4"/>
  <c r="V37" i="4"/>
  <c r="W37" i="4"/>
  <c r="X37" i="4"/>
  <c r="E38" i="4"/>
  <c r="F38" i="4"/>
  <c r="C38" i="4" s="1"/>
  <c r="G38" i="4"/>
  <c r="H38" i="4"/>
  <c r="I38" i="4"/>
  <c r="J38" i="4"/>
  <c r="K38" i="4"/>
  <c r="L38" i="4"/>
  <c r="M38" i="4"/>
  <c r="D38" i="4" s="1"/>
  <c r="N38" i="4"/>
  <c r="O38" i="4"/>
  <c r="P38" i="4"/>
  <c r="Q38" i="4"/>
  <c r="R38" i="4"/>
  <c r="S38" i="4"/>
  <c r="T38" i="4"/>
  <c r="U38" i="4"/>
  <c r="V38" i="4"/>
  <c r="W38" i="4"/>
  <c r="X38" i="4"/>
  <c r="E39" i="4"/>
  <c r="F39" i="4"/>
  <c r="C39" i="4" s="1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E40" i="4"/>
  <c r="F40" i="4"/>
  <c r="C40" i="4" s="1"/>
  <c r="G40" i="4"/>
  <c r="H40" i="4"/>
  <c r="I40" i="4"/>
  <c r="J40" i="4"/>
  <c r="K40" i="4"/>
  <c r="L40" i="4"/>
  <c r="M40" i="4"/>
  <c r="D40" i="4" s="1"/>
  <c r="N40" i="4"/>
  <c r="O40" i="4"/>
  <c r="P40" i="4"/>
  <c r="Q40" i="4"/>
  <c r="R40" i="4"/>
  <c r="S40" i="4"/>
  <c r="T40" i="4"/>
  <c r="U40" i="4"/>
  <c r="V40" i="4"/>
  <c r="W40" i="4"/>
  <c r="X40" i="4"/>
  <c r="E41" i="4"/>
  <c r="F41" i="4"/>
  <c r="C41" i="4" s="1"/>
  <c r="G41" i="4"/>
  <c r="H41" i="4"/>
  <c r="I41" i="4"/>
  <c r="J41" i="4"/>
  <c r="K41" i="4"/>
  <c r="L41" i="4"/>
  <c r="M41" i="4"/>
  <c r="D41" i="4" s="1"/>
  <c r="N41" i="4"/>
  <c r="O41" i="4"/>
  <c r="P41" i="4"/>
  <c r="Q41" i="4"/>
  <c r="R41" i="4"/>
  <c r="S41" i="4"/>
  <c r="T41" i="4"/>
  <c r="U41" i="4"/>
  <c r="V41" i="4"/>
  <c r="W41" i="4"/>
  <c r="X41" i="4"/>
  <c r="E42" i="4"/>
  <c r="F42" i="4"/>
  <c r="C42" i="4" s="1"/>
  <c r="G42" i="4"/>
  <c r="H42" i="4"/>
  <c r="I42" i="4"/>
  <c r="J42" i="4"/>
  <c r="K42" i="4"/>
  <c r="L42" i="4"/>
  <c r="M42" i="4"/>
  <c r="D42" i="4" s="1"/>
  <c r="N42" i="4"/>
  <c r="O42" i="4"/>
  <c r="P42" i="4"/>
  <c r="Q42" i="4"/>
  <c r="R42" i="4"/>
  <c r="S42" i="4"/>
  <c r="T42" i="4"/>
  <c r="U42" i="4"/>
  <c r="V42" i="4"/>
  <c r="W42" i="4"/>
  <c r="X42" i="4"/>
  <c r="E43" i="4"/>
  <c r="F43" i="4"/>
  <c r="C43" i="4" s="1"/>
  <c r="G43" i="4"/>
  <c r="H43" i="4"/>
  <c r="I43" i="4"/>
  <c r="J43" i="4"/>
  <c r="K43" i="4"/>
  <c r="L43" i="4"/>
  <c r="M43" i="4"/>
  <c r="D43" i="4" s="1"/>
  <c r="N43" i="4"/>
  <c r="O43" i="4"/>
  <c r="P43" i="4"/>
  <c r="Q43" i="4"/>
  <c r="R43" i="4"/>
  <c r="S43" i="4"/>
  <c r="T43" i="4"/>
  <c r="U43" i="4"/>
  <c r="V43" i="4"/>
  <c r="W43" i="4"/>
  <c r="X43" i="4"/>
  <c r="E44" i="4"/>
  <c r="F44" i="4"/>
  <c r="C44" i="4" s="1"/>
  <c r="G44" i="4"/>
  <c r="H44" i="4"/>
  <c r="I44" i="4"/>
  <c r="J44" i="4"/>
  <c r="K44" i="4"/>
  <c r="L44" i="4"/>
  <c r="M44" i="4"/>
  <c r="D44" i="4" s="1"/>
  <c r="N44" i="4"/>
  <c r="O44" i="4"/>
  <c r="P44" i="4"/>
  <c r="Q44" i="4"/>
  <c r="R44" i="4"/>
  <c r="S44" i="4"/>
  <c r="T44" i="4"/>
  <c r="U44" i="4"/>
  <c r="V44" i="4"/>
  <c r="W44" i="4"/>
  <c r="X44" i="4"/>
  <c r="E45" i="4"/>
  <c r="F45" i="4"/>
  <c r="C45" i="4" s="1"/>
  <c r="G45" i="4"/>
  <c r="H45" i="4"/>
  <c r="I45" i="4"/>
  <c r="J45" i="4"/>
  <c r="K45" i="4"/>
  <c r="L45" i="4"/>
  <c r="M45" i="4"/>
  <c r="D45" i="4" s="1"/>
  <c r="N45" i="4"/>
  <c r="O45" i="4"/>
  <c r="P45" i="4"/>
  <c r="Q45" i="4"/>
  <c r="R45" i="4"/>
  <c r="S45" i="4"/>
  <c r="T45" i="4"/>
  <c r="U45" i="4"/>
  <c r="V45" i="4"/>
  <c r="W45" i="4"/>
  <c r="X45" i="4"/>
  <c r="E46" i="4"/>
  <c r="F46" i="4"/>
  <c r="C46" i="4" s="1"/>
  <c r="G46" i="4"/>
  <c r="H46" i="4"/>
  <c r="I46" i="4"/>
  <c r="J46" i="4"/>
  <c r="K46" i="4"/>
  <c r="L46" i="4"/>
  <c r="M46" i="4"/>
  <c r="D46" i="4" s="1"/>
  <c r="N46" i="4"/>
  <c r="O46" i="4"/>
  <c r="P46" i="4"/>
  <c r="Q46" i="4"/>
  <c r="R46" i="4"/>
  <c r="S46" i="4"/>
  <c r="T46" i="4"/>
  <c r="U46" i="4"/>
  <c r="V46" i="4"/>
  <c r="W46" i="4"/>
  <c r="X46" i="4"/>
  <c r="E47" i="4"/>
  <c r="F47" i="4"/>
  <c r="C47" i="4" s="1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E48" i="4"/>
  <c r="F48" i="4"/>
  <c r="C48" i="4" s="1"/>
  <c r="G48" i="4"/>
  <c r="H48" i="4"/>
  <c r="I48" i="4"/>
  <c r="J48" i="4"/>
  <c r="K48" i="4"/>
  <c r="L48" i="4"/>
  <c r="M48" i="4"/>
  <c r="D48" i="4" s="1"/>
  <c r="N48" i="4"/>
  <c r="O48" i="4"/>
  <c r="P48" i="4"/>
  <c r="Q48" i="4"/>
  <c r="R48" i="4"/>
  <c r="S48" i="4"/>
  <c r="T48" i="4"/>
  <c r="U48" i="4"/>
  <c r="V48" i="4"/>
  <c r="W48" i="4"/>
  <c r="X48" i="4"/>
  <c r="E49" i="4"/>
  <c r="F49" i="4"/>
  <c r="C49" i="4" s="1"/>
  <c r="G49" i="4"/>
  <c r="H49" i="4"/>
  <c r="I49" i="4"/>
  <c r="J49" i="4"/>
  <c r="K49" i="4"/>
  <c r="L49" i="4"/>
  <c r="M49" i="4"/>
  <c r="D49" i="4" s="1"/>
  <c r="N49" i="4"/>
  <c r="O49" i="4"/>
  <c r="P49" i="4"/>
  <c r="Q49" i="4"/>
  <c r="R49" i="4"/>
  <c r="S49" i="4"/>
  <c r="T49" i="4"/>
  <c r="U49" i="4"/>
  <c r="V49" i="4"/>
  <c r="W49" i="4"/>
  <c r="X49" i="4"/>
  <c r="E50" i="4"/>
  <c r="F50" i="4"/>
  <c r="C50" i="4" s="1"/>
  <c r="G50" i="4"/>
  <c r="H50" i="4"/>
  <c r="I50" i="4"/>
  <c r="J50" i="4"/>
  <c r="K50" i="4"/>
  <c r="L50" i="4"/>
  <c r="M50" i="4"/>
  <c r="D50" i="4" s="1"/>
  <c r="N50" i="4"/>
  <c r="O50" i="4"/>
  <c r="P50" i="4"/>
  <c r="Q50" i="4"/>
  <c r="R50" i="4"/>
  <c r="S50" i="4"/>
  <c r="T50" i="4"/>
  <c r="U50" i="4"/>
  <c r="V50" i="4"/>
  <c r="W50" i="4"/>
  <c r="X50" i="4"/>
  <c r="E51" i="4"/>
  <c r="F51" i="4"/>
  <c r="C51" i="4" s="1"/>
  <c r="G51" i="4"/>
  <c r="H51" i="4"/>
  <c r="I51" i="4"/>
  <c r="J51" i="4"/>
  <c r="K51" i="4"/>
  <c r="L51" i="4"/>
  <c r="M51" i="4"/>
  <c r="D51" i="4" s="1"/>
  <c r="N51" i="4"/>
  <c r="O51" i="4"/>
  <c r="P51" i="4"/>
  <c r="Q51" i="4"/>
  <c r="R51" i="4"/>
  <c r="S51" i="4"/>
  <c r="T51" i="4"/>
  <c r="U51" i="4"/>
  <c r="V51" i="4"/>
  <c r="W51" i="4"/>
  <c r="X51" i="4"/>
  <c r="E52" i="4"/>
  <c r="F52" i="4"/>
  <c r="C52" i="4" s="1"/>
  <c r="G52" i="4"/>
  <c r="H52" i="4"/>
  <c r="I52" i="4"/>
  <c r="J52" i="4"/>
  <c r="K52" i="4"/>
  <c r="L52" i="4"/>
  <c r="M52" i="4"/>
  <c r="D52" i="4" s="1"/>
  <c r="N52" i="4"/>
  <c r="O52" i="4"/>
  <c r="P52" i="4"/>
  <c r="Q52" i="4"/>
  <c r="R52" i="4"/>
  <c r="S52" i="4"/>
  <c r="T52" i="4"/>
  <c r="U52" i="4"/>
  <c r="V52" i="4"/>
  <c r="W52" i="4"/>
  <c r="X52" i="4"/>
  <c r="E53" i="4"/>
  <c r="F53" i="4"/>
  <c r="C53" i="4" s="1"/>
  <c r="G53" i="4"/>
  <c r="H53" i="4"/>
  <c r="I53" i="4"/>
  <c r="J53" i="4"/>
  <c r="K53" i="4"/>
  <c r="L53" i="4"/>
  <c r="M53" i="4"/>
  <c r="D53" i="4" s="1"/>
  <c r="N53" i="4"/>
  <c r="O53" i="4"/>
  <c r="P53" i="4"/>
  <c r="Q53" i="4"/>
  <c r="R53" i="4"/>
  <c r="S53" i="4"/>
  <c r="T53" i="4"/>
  <c r="U53" i="4"/>
  <c r="V53" i="4"/>
  <c r="W53" i="4"/>
  <c r="X53" i="4"/>
  <c r="E54" i="4"/>
  <c r="F54" i="4"/>
  <c r="C54" i="4" s="1"/>
  <c r="G54" i="4"/>
  <c r="H54" i="4"/>
  <c r="I54" i="4"/>
  <c r="J54" i="4"/>
  <c r="K54" i="4"/>
  <c r="L54" i="4"/>
  <c r="M54" i="4"/>
  <c r="D54" i="4" s="1"/>
  <c r="N54" i="4"/>
  <c r="O54" i="4"/>
  <c r="P54" i="4"/>
  <c r="Q54" i="4"/>
  <c r="R54" i="4"/>
  <c r="S54" i="4"/>
  <c r="T54" i="4"/>
  <c r="U54" i="4"/>
  <c r="V54" i="4"/>
  <c r="W54" i="4"/>
  <c r="X54" i="4"/>
  <c r="E55" i="4"/>
  <c r="F55" i="4"/>
  <c r="C55" i="4" s="1"/>
  <c r="G55" i="4"/>
  <c r="H55" i="4"/>
  <c r="I55" i="4"/>
  <c r="J55" i="4"/>
  <c r="K55" i="4"/>
  <c r="L55" i="4"/>
  <c r="M55" i="4"/>
  <c r="D55" i="4" s="1"/>
  <c r="N55" i="4"/>
  <c r="O55" i="4"/>
  <c r="P55" i="4"/>
  <c r="Q55" i="4"/>
  <c r="R55" i="4"/>
  <c r="S55" i="4"/>
  <c r="T55" i="4"/>
  <c r="U55" i="4"/>
  <c r="V55" i="4"/>
  <c r="W55" i="4"/>
  <c r="X55" i="4"/>
  <c r="E56" i="4"/>
  <c r="F56" i="4"/>
  <c r="C56" i="4" s="1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E57" i="4"/>
  <c r="F57" i="4"/>
  <c r="C57" i="4" s="1"/>
  <c r="G57" i="4"/>
  <c r="H57" i="4"/>
  <c r="I57" i="4"/>
  <c r="J57" i="4"/>
  <c r="K57" i="4"/>
  <c r="L57" i="4"/>
  <c r="M57" i="4"/>
  <c r="D57" i="4" s="1"/>
  <c r="N57" i="4"/>
  <c r="O57" i="4"/>
  <c r="P57" i="4"/>
  <c r="Q57" i="4"/>
  <c r="R57" i="4"/>
  <c r="S57" i="4"/>
  <c r="T57" i="4"/>
  <c r="U57" i="4"/>
  <c r="V57" i="4"/>
  <c r="W57" i="4"/>
  <c r="X57" i="4"/>
  <c r="E58" i="4"/>
  <c r="F58" i="4"/>
  <c r="C58" i="4" s="1"/>
  <c r="G58" i="4"/>
  <c r="H58" i="4"/>
  <c r="I58" i="4"/>
  <c r="J58" i="4"/>
  <c r="K58" i="4"/>
  <c r="L58" i="4"/>
  <c r="M58" i="4"/>
  <c r="D58" i="4" s="1"/>
  <c r="N58" i="4"/>
  <c r="O58" i="4"/>
  <c r="P58" i="4"/>
  <c r="Q58" i="4"/>
  <c r="R58" i="4"/>
  <c r="S58" i="4"/>
  <c r="T58" i="4"/>
  <c r="U58" i="4"/>
  <c r="V58" i="4"/>
  <c r="W58" i="4"/>
  <c r="X58" i="4"/>
  <c r="E59" i="4"/>
  <c r="F59" i="4"/>
  <c r="C59" i="4" s="1"/>
  <c r="G59" i="4"/>
  <c r="H59" i="4"/>
  <c r="I59" i="4"/>
  <c r="J59" i="4"/>
  <c r="K59" i="4"/>
  <c r="L59" i="4"/>
  <c r="M59" i="4"/>
  <c r="D59" i="4" s="1"/>
  <c r="N59" i="4"/>
  <c r="O59" i="4"/>
  <c r="P59" i="4"/>
  <c r="Q59" i="4"/>
  <c r="R59" i="4"/>
  <c r="S59" i="4"/>
  <c r="T59" i="4"/>
  <c r="U59" i="4"/>
  <c r="V59" i="4"/>
  <c r="W59" i="4"/>
  <c r="X59" i="4"/>
  <c r="E60" i="4"/>
  <c r="F60" i="4"/>
  <c r="C60" i="4" s="1"/>
  <c r="G60" i="4"/>
  <c r="H60" i="4"/>
  <c r="I60" i="4"/>
  <c r="J60" i="4"/>
  <c r="K60" i="4"/>
  <c r="L60" i="4"/>
  <c r="M60" i="4"/>
  <c r="D60" i="4" s="1"/>
  <c r="N60" i="4"/>
  <c r="O60" i="4"/>
  <c r="P60" i="4"/>
  <c r="Q60" i="4"/>
  <c r="R60" i="4"/>
  <c r="S60" i="4"/>
  <c r="T60" i="4"/>
  <c r="U60" i="4"/>
  <c r="V60" i="4"/>
  <c r="W60" i="4"/>
  <c r="X60" i="4"/>
  <c r="E61" i="4"/>
  <c r="F61" i="4"/>
  <c r="C61" i="4" s="1"/>
  <c r="G61" i="4"/>
  <c r="H61" i="4"/>
  <c r="I61" i="4"/>
  <c r="J61" i="4"/>
  <c r="K61" i="4"/>
  <c r="L61" i="4"/>
  <c r="M61" i="4"/>
  <c r="D61" i="4" s="1"/>
  <c r="N61" i="4"/>
  <c r="O61" i="4"/>
  <c r="P61" i="4"/>
  <c r="Q61" i="4"/>
  <c r="R61" i="4"/>
  <c r="S61" i="4"/>
  <c r="T61" i="4"/>
  <c r="U61" i="4"/>
  <c r="V61" i="4"/>
  <c r="W61" i="4"/>
  <c r="X61" i="4"/>
  <c r="E62" i="4"/>
  <c r="F62" i="4"/>
  <c r="C62" i="4" s="1"/>
  <c r="G62" i="4"/>
  <c r="H62" i="4"/>
  <c r="I62" i="4"/>
  <c r="J62" i="4"/>
  <c r="K62" i="4"/>
  <c r="L62" i="4"/>
  <c r="M62" i="4"/>
  <c r="D62" i="4" s="1"/>
  <c r="N62" i="4"/>
  <c r="O62" i="4"/>
  <c r="P62" i="4"/>
  <c r="Q62" i="4"/>
  <c r="R62" i="4"/>
  <c r="S62" i="4"/>
  <c r="T62" i="4"/>
  <c r="U62" i="4"/>
  <c r="V62" i="4"/>
  <c r="W62" i="4"/>
  <c r="X62" i="4"/>
  <c r="E63" i="4"/>
  <c r="F63" i="4"/>
  <c r="C63" i="4" s="1"/>
  <c r="G63" i="4"/>
  <c r="H63" i="4"/>
  <c r="I63" i="4"/>
  <c r="J63" i="4"/>
  <c r="K63" i="4"/>
  <c r="L63" i="4"/>
  <c r="M63" i="4"/>
  <c r="D63" i="4" s="1"/>
  <c r="N63" i="4"/>
  <c r="O63" i="4"/>
  <c r="P63" i="4"/>
  <c r="Q63" i="4"/>
  <c r="R63" i="4"/>
  <c r="S63" i="4"/>
  <c r="T63" i="4"/>
  <c r="U63" i="4"/>
  <c r="V63" i="4"/>
  <c r="W63" i="4"/>
  <c r="X63" i="4"/>
  <c r="E64" i="4"/>
  <c r="F64" i="4"/>
  <c r="C64" i="4" s="1"/>
  <c r="G64" i="4"/>
  <c r="H64" i="4"/>
  <c r="I64" i="4"/>
  <c r="J64" i="4"/>
  <c r="K64" i="4"/>
  <c r="L64" i="4"/>
  <c r="M64" i="4"/>
  <c r="D64" i="4" s="1"/>
  <c r="N64" i="4"/>
  <c r="O64" i="4"/>
  <c r="P64" i="4"/>
  <c r="Q64" i="4"/>
  <c r="R64" i="4"/>
  <c r="S64" i="4"/>
  <c r="T64" i="4"/>
  <c r="U64" i="4"/>
  <c r="V64" i="4"/>
  <c r="W64" i="4"/>
  <c r="X64" i="4"/>
  <c r="E65" i="4"/>
  <c r="F65" i="4"/>
  <c r="C65" i="4" s="1"/>
  <c r="G65" i="4"/>
  <c r="H65" i="4"/>
  <c r="I65" i="4"/>
  <c r="J65" i="4"/>
  <c r="K65" i="4"/>
  <c r="L65" i="4"/>
  <c r="M65" i="4"/>
  <c r="D65" i="4" s="1"/>
  <c r="N65" i="4"/>
  <c r="O65" i="4"/>
  <c r="P65" i="4"/>
  <c r="Q65" i="4"/>
  <c r="R65" i="4"/>
  <c r="S65" i="4"/>
  <c r="T65" i="4"/>
  <c r="U65" i="4"/>
  <c r="V65" i="4"/>
  <c r="W65" i="4"/>
  <c r="X65" i="4"/>
  <c r="E66" i="4"/>
  <c r="F66" i="4"/>
  <c r="C66" i="4" s="1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X36" i="4"/>
  <c r="W36" i="4"/>
  <c r="V36" i="4"/>
  <c r="U36" i="4"/>
  <c r="T36" i="4"/>
  <c r="S36" i="4"/>
  <c r="AD36" i="4" s="1"/>
  <c r="AF36" i="4" s="1"/>
  <c r="R36" i="4"/>
  <c r="Q36" i="4"/>
  <c r="P36" i="4"/>
  <c r="O36" i="4"/>
  <c r="M36" i="4"/>
  <c r="D36" i="4" s="1"/>
  <c r="N36" i="4"/>
  <c r="L36" i="4"/>
  <c r="K36" i="4"/>
  <c r="J36" i="4"/>
  <c r="I36" i="4"/>
  <c r="H36" i="4"/>
  <c r="G36" i="4"/>
  <c r="F36" i="4"/>
  <c r="C36" i="4" s="1"/>
  <c r="E36" i="4"/>
  <c r="D66" i="4"/>
  <c r="D56" i="4"/>
  <c r="D47" i="4"/>
  <c r="D39" i="4"/>
  <c r="E37" i="6"/>
  <c r="F37" i="6"/>
  <c r="C37" i="6" s="1"/>
  <c r="G37" i="6"/>
  <c r="H37" i="6"/>
  <c r="I37" i="6"/>
  <c r="J37" i="6"/>
  <c r="K37" i="6"/>
  <c r="L37" i="6"/>
  <c r="M37" i="6"/>
  <c r="D37" i="6" s="1"/>
  <c r="N37" i="6"/>
  <c r="O37" i="6"/>
  <c r="P37" i="6"/>
  <c r="Q37" i="6"/>
  <c r="R37" i="6"/>
  <c r="S37" i="6"/>
  <c r="T37" i="6"/>
  <c r="U37" i="6"/>
  <c r="V37" i="6"/>
  <c r="W37" i="6"/>
  <c r="X37" i="6"/>
  <c r="E38" i="6"/>
  <c r="F38" i="6"/>
  <c r="C38" i="6" s="1"/>
  <c r="G38" i="6"/>
  <c r="H38" i="6"/>
  <c r="I38" i="6"/>
  <c r="J38" i="6"/>
  <c r="K38" i="6"/>
  <c r="L38" i="6"/>
  <c r="M38" i="6"/>
  <c r="D38" i="6" s="1"/>
  <c r="N38" i="6"/>
  <c r="O38" i="6"/>
  <c r="P38" i="6"/>
  <c r="Q38" i="6"/>
  <c r="R38" i="6"/>
  <c r="S38" i="6"/>
  <c r="T38" i="6"/>
  <c r="U38" i="6"/>
  <c r="V38" i="6"/>
  <c r="W38" i="6"/>
  <c r="X38" i="6"/>
  <c r="E39" i="6"/>
  <c r="F39" i="6"/>
  <c r="C39" i="6" s="1"/>
  <c r="G39" i="6"/>
  <c r="H39" i="6"/>
  <c r="I39" i="6"/>
  <c r="J39" i="6"/>
  <c r="K39" i="6"/>
  <c r="L39" i="6"/>
  <c r="M39" i="6"/>
  <c r="D39" i="6" s="1"/>
  <c r="N39" i="6"/>
  <c r="O39" i="6"/>
  <c r="P39" i="6"/>
  <c r="Q39" i="6"/>
  <c r="R39" i="6"/>
  <c r="S39" i="6"/>
  <c r="T39" i="6"/>
  <c r="U39" i="6"/>
  <c r="V39" i="6"/>
  <c r="W39" i="6"/>
  <c r="X39" i="6"/>
  <c r="E40" i="6"/>
  <c r="F40" i="6"/>
  <c r="C40" i="6" s="1"/>
  <c r="G40" i="6"/>
  <c r="H40" i="6"/>
  <c r="I40" i="6"/>
  <c r="J40" i="6"/>
  <c r="K40" i="6"/>
  <c r="L40" i="6"/>
  <c r="M40" i="6"/>
  <c r="D40" i="6" s="1"/>
  <c r="N40" i="6"/>
  <c r="O40" i="6"/>
  <c r="P40" i="6"/>
  <c r="Q40" i="6"/>
  <c r="R40" i="6"/>
  <c r="S40" i="6"/>
  <c r="T40" i="6"/>
  <c r="U40" i="6"/>
  <c r="V40" i="6"/>
  <c r="W40" i="6"/>
  <c r="X40" i="6"/>
  <c r="E41" i="6"/>
  <c r="F41" i="6"/>
  <c r="C41" i="6" s="1"/>
  <c r="G41" i="6"/>
  <c r="H41" i="6"/>
  <c r="I41" i="6"/>
  <c r="J41" i="6"/>
  <c r="K41" i="6"/>
  <c r="L41" i="6"/>
  <c r="M41" i="6"/>
  <c r="D41" i="6" s="1"/>
  <c r="N41" i="6"/>
  <c r="O41" i="6"/>
  <c r="P41" i="6"/>
  <c r="Q41" i="6"/>
  <c r="R41" i="6"/>
  <c r="S41" i="6"/>
  <c r="T41" i="6"/>
  <c r="U41" i="6"/>
  <c r="V41" i="6"/>
  <c r="W41" i="6"/>
  <c r="X41" i="6"/>
  <c r="E42" i="6"/>
  <c r="F42" i="6"/>
  <c r="C42" i="6" s="1"/>
  <c r="G42" i="6"/>
  <c r="H42" i="6"/>
  <c r="I42" i="6"/>
  <c r="J42" i="6"/>
  <c r="K42" i="6"/>
  <c r="L42" i="6"/>
  <c r="M42" i="6"/>
  <c r="D42" i="6" s="1"/>
  <c r="N42" i="6"/>
  <c r="O42" i="6"/>
  <c r="P42" i="6"/>
  <c r="Q42" i="6"/>
  <c r="R42" i="6"/>
  <c r="S42" i="6"/>
  <c r="T42" i="6"/>
  <c r="U42" i="6"/>
  <c r="V42" i="6"/>
  <c r="W42" i="6"/>
  <c r="X42" i="6"/>
  <c r="E43" i="6"/>
  <c r="F43" i="6"/>
  <c r="C43" i="6" s="1"/>
  <c r="G43" i="6"/>
  <c r="H43" i="6"/>
  <c r="I43" i="6"/>
  <c r="J43" i="6"/>
  <c r="K43" i="6"/>
  <c r="L43" i="6"/>
  <c r="M43" i="6"/>
  <c r="D43" i="6" s="1"/>
  <c r="N43" i="6"/>
  <c r="O43" i="6"/>
  <c r="P43" i="6"/>
  <c r="Q43" i="6"/>
  <c r="R43" i="6"/>
  <c r="S43" i="6"/>
  <c r="T43" i="6"/>
  <c r="U43" i="6"/>
  <c r="V43" i="6"/>
  <c r="W43" i="6"/>
  <c r="X43" i="6"/>
  <c r="E44" i="6"/>
  <c r="F44" i="6"/>
  <c r="C44" i="6" s="1"/>
  <c r="G44" i="6"/>
  <c r="H44" i="6"/>
  <c r="I44" i="6"/>
  <c r="J44" i="6"/>
  <c r="K44" i="6"/>
  <c r="L44" i="6"/>
  <c r="M44" i="6"/>
  <c r="D44" i="6" s="1"/>
  <c r="N44" i="6"/>
  <c r="O44" i="6"/>
  <c r="P44" i="6"/>
  <c r="Q44" i="6"/>
  <c r="R44" i="6"/>
  <c r="S44" i="6"/>
  <c r="T44" i="6"/>
  <c r="U44" i="6"/>
  <c r="V44" i="6"/>
  <c r="W44" i="6"/>
  <c r="X44" i="6"/>
  <c r="E45" i="6"/>
  <c r="F45" i="6"/>
  <c r="C45" i="6" s="1"/>
  <c r="G45" i="6"/>
  <c r="H45" i="6"/>
  <c r="I45" i="6"/>
  <c r="J45" i="6"/>
  <c r="K45" i="6"/>
  <c r="L45" i="6"/>
  <c r="M45" i="6"/>
  <c r="D45" i="6" s="1"/>
  <c r="N45" i="6"/>
  <c r="O45" i="6"/>
  <c r="P45" i="6"/>
  <c r="Q45" i="6"/>
  <c r="R45" i="6"/>
  <c r="S45" i="6"/>
  <c r="T45" i="6"/>
  <c r="U45" i="6"/>
  <c r="V45" i="6"/>
  <c r="W45" i="6"/>
  <c r="X45" i="6"/>
  <c r="E46" i="6"/>
  <c r="F46" i="6"/>
  <c r="C46" i="6" s="1"/>
  <c r="G46" i="6"/>
  <c r="H46" i="6"/>
  <c r="I46" i="6"/>
  <c r="J46" i="6"/>
  <c r="K46" i="6"/>
  <c r="L46" i="6"/>
  <c r="M46" i="6"/>
  <c r="D46" i="6" s="1"/>
  <c r="N46" i="6"/>
  <c r="O46" i="6"/>
  <c r="P46" i="6"/>
  <c r="Q46" i="6"/>
  <c r="R46" i="6"/>
  <c r="S46" i="6"/>
  <c r="T46" i="6"/>
  <c r="U46" i="6"/>
  <c r="V46" i="6"/>
  <c r="W46" i="6"/>
  <c r="X46" i="6"/>
  <c r="E47" i="6"/>
  <c r="F47" i="6"/>
  <c r="C47" i="6" s="1"/>
  <c r="G47" i="6"/>
  <c r="H47" i="6"/>
  <c r="I47" i="6"/>
  <c r="J47" i="6"/>
  <c r="K47" i="6"/>
  <c r="L47" i="6"/>
  <c r="M47" i="6"/>
  <c r="D47" i="6" s="1"/>
  <c r="N47" i="6"/>
  <c r="O47" i="6"/>
  <c r="P47" i="6"/>
  <c r="Q47" i="6"/>
  <c r="R47" i="6"/>
  <c r="S47" i="6"/>
  <c r="T47" i="6"/>
  <c r="U47" i="6"/>
  <c r="V47" i="6"/>
  <c r="W47" i="6"/>
  <c r="X47" i="6"/>
  <c r="E48" i="6"/>
  <c r="F48" i="6"/>
  <c r="C48" i="6" s="1"/>
  <c r="G48" i="6"/>
  <c r="H48" i="6"/>
  <c r="I48" i="6"/>
  <c r="J48" i="6"/>
  <c r="K48" i="6"/>
  <c r="L48" i="6"/>
  <c r="M48" i="6"/>
  <c r="D48" i="6" s="1"/>
  <c r="N48" i="6"/>
  <c r="O48" i="6"/>
  <c r="P48" i="6"/>
  <c r="Q48" i="6"/>
  <c r="R48" i="6"/>
  <c r="S48" i="6"/>
  <c r="T48" i="6"/>
  <c r="U48" i="6"/>
  <c r="V48" i="6"/>
  <c r="W48" i="6"/>
  <c r="X48" i="6"/>
  <c r="E49" i="6"/>
  <c r="F49" i="6"/>
  <c r="C49" i="6" s="1"/>
  <c r="G49" i="6"/>
  <c r="H49" i="6"/>
  <c r="I49" i="6"/>
  <c r="J49" i="6"/>
  <c r="K49" i="6"/>
  <c r="L49" i="6"/>
  <c r="M49" i="6"/>
  <c r="D49" i="6" s="1"/>
  <c r="N49" i="6"/>
  <c r="O49" i="6"/>
  <c r="P49" i="6"/>
  <c r="Q49" i="6"/>
  <c r="R49" i="6"/>
  <c r="S49" i="6"/>
  <c r="T49" i="6"/>
  <c r="U49" i="6"/>
  <c r="V49" i="6"/>
  <c r="W49" i="6"/>
  <c r="X49" i="6"/>
  <c r="E50" i="6"/>
  <c r="F50" i="6"/>
  <c r="C50" i="6" s="1"/>
  <c r="G50" i="6"/>
  <c r="H50" i="6"/>
  <c r="I50" i="6"/>
  <c r="J50" i="6"/>
  <c r="K50" i="6"/>
  <c r="L50" i="6"/>
  <c r="M50" i="6"/>
  <c r="D50" i="6" s="1"/>
  <c r="N50" i="6"/>
  <c r="O50" i="6"/>
  <c r="P50" i="6"/>
  <c r="Q50" i="6"/>
  <c r="R50" i="6"/>
  <c r="S50" i="6"/>
  <c r="T50" i="6"/>
  <c r="U50" i="6"/>
  <c r="V50" i="6"/>
  <c r="W50" i="6"/>
  <c r="X50" i="6"/>
  <c r="E51" i="6"/>
  <c r="F51" i="6"/>
  <c r="C51" i="6" s="1"/>
  <c r="G51" i="6"/>
  <c r="H51" i="6"/>
  <c r="I51" i="6"/>
  <c r="J51" i="6"/>
  <c r="K51" i="6"/>
  <c r="L51" i="6"/>
  <c r="M51" i="6"/>
  <c r="D51" i="6" s="1"/>
  <c r="N51" i="6"/>
  <c r="O51" i="6"/>
  <c r="P51" i="6"/>
  <c r="Q51" i="6"/>
  <c r="R51" i="6"/>
  <c r="S51" i="6"/>
  <c r="T51" i="6"/>
  <c r="U51" i="6"/>
  <c r="V51" i="6"/>
  <c r="W51" i="6"/>
  <c r="X51" i="6"/>
  <c r="E52" i="6"/>
  <c r="F52" i="6"/>
  <c r="C52" i="6" s="1"/>
  <c r="G52" i="6"/>
  <c r="H52" i="6"/>
  <c r="I52" i="6"/>
  <c r="J52" i="6"/>
  <c r="K52" i="6"/>
  <c r="L52" i="6"/>
  <c r="M52" i="6"/>
  <c r="D52" i="6" s="1"/>
  <c r="N52" i="6"/>
  <c r="O52" i="6"/>
  <c r="P52" i="6"/>
  <c r="Q52" i="6"/>
  <c r="R52" i="6"/>
  <c r="S52" i="6"/>
  <c r="T52" i="6"/>
  <c r="U52" i="6"/>
  <c r="V52" i="6"/>
  <c r="W52" i="6"/>
  <c r="X52" i="6"/>
  <c r="E53" i="6"/>
  <c r="F53" i="6"/>
  <c r="C53" i="6" s="1"/>
  <c r="G53" i="6"/>
  <c r="H53" i="6"/>
  <c r="I53" i="6"/>
  <c r="J53" i="6"/>
  <c r="K53" i="6"/>
  <c r="L53" i="6"/>
  <c r="M53" i="6"/>
  <c r="D53" i="6" s="1"/>
  <c r="N53" i="6"/>
  <c r="O53" i="6"/>
  <c r="P53" i="6"/>
  <c r="Q53" i="6"/>
  <c r="R53" i="6"/>
  <c r="S53" i="6"/>
  <c r="T53" i="6"/>
  <c r="U53" i="6"/>
  <c r="V53" i="6"/>
  <c r="W53" i="6"/>
  <c r="X53" i="6"/>
  <c r="E54" i="6"/>
  <c r="F54" i="6"/>
  <c r="C54" i="6" s="1"/>
  <c r="G54" i="6"/>
  <c r="H54" i="6"/>
  <c r="I54" i="6"/>
  <c r="J54" i="6"/>
  <c r="K54" i="6"/>
  <c r="L54" i="6"/>
  <c r="M54" i="6"/>
  <c r="D54" i="6" s="1"/>
  <c r="N54" i="6"/>
  <c r="O54" i="6"/>
  <c r="P54" i="6"/>
  <c r="Q54" i="6"/>
  <c r="R54" i="6"/>
  <c r="S54" i="6"/>
  <c r="T54" i="6"/>
  <c r="U54" i="6"/>
  <c r="V54" i="6"/>
  <c r="W54" i="6"/>
  <c r="X54" i="6"/>
  <c r="E55" i="6"/>
  <c r="F55" i="6"/>
  <c r="C55" i="6" s="1"/>
  <c r="Z55" i="6" s="1"/>
  <c r="G55" i="6"/>
  <c r="H55" i="6"/>
  <c r="I55" i="6"/>
  <c r="J55" i="6"/>
  <c r="K55" i="6"/>
  <c r="L55" i="6"/>
  <c r="M55" i="6"/>
  <c r="D55" i="6" s="1"/>
  <c r="N55" i="6"/>
  <c r="O55" i="6"/>
  <c r="P55" i="6"/>
  <c r="Q55" i="6"/>
  <c r="R55" i="6"/>
  <c r="S55" i="6"/>
  <c r="T55" i="6"/>
  <c r="U55" i="6"/>
  <c r="V55" i="6"/>
  <c r="W55" i="6"/>
  <c r="X55" i="6"/>
  <c r="E56" i="6"/>
  <c r="F56" i="6"/>
  <c r="C56" i="6" s="1"/>
  <c r="G56" i="6"/>
  <c r="H56" i="6"/>
  <c r="I56" i="6"/>
  <c r="J56" i="6"/>
  <c r="K56" i="6"/>
  <c r="L56" i="6"/>
  <c r="M56" i="6"/>
  <c r="D56" i="6" s="1"/>
  <c r="N56" i="6"/>
  <c r="O56" i="6"/>
  <c r="P56" i="6"/>
  <c r="Q56" i="6"/>
  <c r="R56" i="6"/>
  <c r="S56" i="6"/>
  <c r="T56" i="6"/>
  <c r="U56" i="6"/>
  <c r="V56" i="6"/>
  <c r="W56" i="6"/>
  <c r="X56" i="6"/>
  <c r="E57" i="6"/>
  <c r="F57" i="6"/>
  <c r="C57" i="6" s="1"/>
  <c r="G57" i="6"/>
  <c r="H57" i="6"/>
  <c r="I57" i="6"/>
  <c r="J57" i="6"/>
  <c r="K57" i="6"/>
  <c r="L57" i="6"/>
  <c r="M57" i="6"/>
  <c r="D57" i="6" s="1"/>
  <c r="N57" i="6"/>
  <c r="O57" i="6"/>
  <c r="P57" i="6"/>
  <c r="Q57" i="6"/>
  <c r="R57" i="6"/>
  <c r="S57" i="6"/>
  <c r="T57" i="6"/>
  <c r="U57" i="6"/>
  <c r="V57" i="6"/>
  <c r="W57" i="6"/>
  <c r="X57" i="6"/>
  <c r="E58" i="6"/>
  <c r="F58" i="6"/>
  <c r="C58" i="6" s="1"/>
  <c r="G58" i="6"/>
  <c r="H58" i="6"/>
  <c r="I58" i="6"/>
  <c r="J58" i="6"/>
  <c r="K58" i="6"/>
  <c r="L58" i="6"/>
  <c r="M58" i="6"/>
  <c r="D58" i="6" s="1"/>
  <c r="N58" i="6"/>
  <c r="O58" i="6"/>
  <c r="P58" i="6"/>
  <c r="Q58" i="6"/>
  <c r="R58" i="6"/>
  <c r="S58" i="6"/>
  <c r="T58" i="6"/>
  <c r="U58" i="6"/>
  <c r="V58" i="6"/>
  <c r="W58" i="6"/>
  <c r="X58" i="6"/>
  <c r="E59" i="6"/>
  <c r="F59" i="6"/>
  <c r="C59" i="6" s="1"/>
  <c r="G59" i="6"/>
  <c r="H59" i="6"/>
  <c r="I59" i="6"/>
  <c r="J59" i="6"/>
  <c r="K59" i="6"/>
  <c r="L59" i="6"/>
  <c r="M59" i="6"/>
  <c r="D59" i="6" s="1"/>
  <c r="N59" i="6"/>
  <c r="O59" i="6"/>
  <c r="P59" i="6"/>
  <c r="Q59" i="6"/>
  <c r="R59" i="6"/>
  <c r="S59" i="6"/>
  <c r="T59" i="6"/>
  <c r="U59" i="6"/>
  <c r="V59" i="6"/>
  <c r="W59" i="6"/>
  <c r="X59" i="6"/>
  <c r="E60" i="6"/>
  <c r="F60" i="6"/>
  <c r="C60" i="6" s="1"/>
  <c r="G60" i="6"/>
  <c r="H60" i="6"/>
  <c r="I60" i="6"/>
  <c r="J60" i="6"/>
  <c r="K60" i="6"/>
  <c r="L60" i="6"/>
  <c r="M60" i="6"/>
  <c r="D60" i="6" s="1"/>
  <c r="N60" i="6"/>
  <c r="O60" i="6"/>
  <c r="P60" i="6"/>
  <c r="Q60" i="6"/>
  <c r="R60" i="6"/>
  <c r="S60" i="6"/>
  <c r="T60" i="6"/>
  <c r="U60" i="6"/>
  <c r="V60" i="6"/>
  <c r="W60" i="6"/>
  <c r="X60" i="6"/>
  <c r="E61" i="6"/>
  <c r="F61" i="6"/>
  <c r="C61" i="6" s="1"/>
  <c r="G61" i="6"/>
  <c r="H61" i="6"/>
  <c r="I61" i="6"/>
  <c r="J61" i="6"/>
  <c r="K61" i="6"/>
  <c r="L61" i="6"/>
  <c r="M61" i="6"/>
  <c r="D61" i="6" s="1"/>
  <c r="N61" i="6"/>
  <c r="O61" i="6"/>
  <c r="P61" i="6"/>
  <c r="Q61" i="6"/>
  <c r="R61" i="6"/>
  <c r="S61" i="6"/>
  <c r="T61" i="6"/>
  <c r="U61" i="6"/>
  <c r="V61" i="6"/>
  <c r="W61" i="6"/>
  <c r="AB61" i="6" s="1"/>
  <c r="X61" i="6"/>
  <c r="E62" i="6"/>
  <c r="F62" i="6"/>
  <c r="C62" i="6" s="1"/>
  <c r="G62" i="6"/>
  <c r="H62" i="6"/>
  <c r="I62" i="6"/>
  <c r="J62" i="6"/>
  <c r="K62" i="6"/>
  <c r="L62" i="6"/>
  <c r="M62" i="6"/>
  <c r="D62" i="6" s="1"/>
  <c r="N62" i="6"/>
  <c r="O62" i="6"/>
  <c r="P62" i="6"/>
  <c r="Q62" i="6"/>
  <c r="R62" i="6"/>
  <c r="S62" i="6"/>
  <c r="T62" i="6"/>
  <c r="U62" i="6"/>
  <c r="V62" i="6"/>
  <c r="W62" i="6"/>
  <c r="X62" i="6"/>
  <c r="E63" i="6"/>
  <c r="F63" i="6"/>
  <c r="C63" i="6" s="1"/>
  <c r="G63" i="6"/>
  <c r="H63" i="6"/>
  <c r="I63" i="6"/>
  <c r="J63" i="6"/>
  <c r="K63" i="6"/>
  <c r="L63" i="6"/>
  <c r="M63" i="6"/>
  <c r="D63" i="6" s="1"/>
  <c r="N63" i="6"/>
  <c r="O63" i="6"/>
  <c r="P63" i="6"/>
  <c r="Q63" i="6"/>
  <c r="R63" i="6"/>
  <c r="S63" i="6"/>
  <c r="T63" i="6"/>
  <c r="U63" i="6"/>
  <c r="V63" i="6"/>
  <c r="W63" i="6"/>
  <c r="X63" i="6"/>
  <c r="E64" i="6"/>
  <c r="F64" i="6"/>
  <c r="C64" i="6" s="1"/>
  <c r="G64" i="6"/>
  <c r="H64" i="6"/>
  <c r="I64" i="6"/>
  <c r="J64" i="6"/>
  <c r="K64" i="6"/>
  <c r="L64" i="6"/>
  <c r="M64" i="6"/>
  <c r="D64" i="6" s="1"/>
  <c r="N64" i="6"/>
  <c r="O64" i="6"/>
  <c r="P64" i="6"/>
  <c r="Q64" i="6"/>
  <c r="R64" i="6"/>
  <c r="S64" i="6"/>
  <c r="T64" i="6"/>
  <c r="U64" i="6"/>
  <c r="V64" i="6"/>
  <c r="W64" i="6"/>
  <c r="X64" i="6"/>
  <c r="E65" i="6"/>
  <c r="F65" i="6"/>
  <c r="C65" i="6" s="1"/>
  <c r="G65" i="6"/>
  <c r="H65" i="6"/>
  <c r="I65" i="6"/>
  <c r="J65" i="6"/>
  <c r="K65" i="6"/>
  <c r="L65" i="6"/>
  <c r="M65" i="6"/>
  <c r="D65" i="6" s="1"/>
  <c r="N65" i="6"/>
  <c r="O65" i="6"/>
  <c r="P65" i="6"/>
  <c r="Q65" i="6"/>
  <c r="R65" i="6"/>
  <c r="S65" i="6"/>
  <c r="T65" i="6"/>
  <c r="U65" i="6"/>
  <c r="V65" i="6"/>
  <c r="W65" i="6"/>
  <c r="X65" i="6"/>
  <c r="E66" i="6"/>
  <c r="F66" i="6"/>
  <c r="C66" i="6" s="1"/>
  <c r="G66" i="6"/>
  <c r="H66" i="6"/>
  <c r="I66" i="6"/>
  <c r="J66" i="6"/>
  <c r="K66" i="6"/>
  <c r="L66" i="6"/>
  <c r="M66" i="6"/>
  <c r="D66" i="6" s="1"/>
  <c r="N66" i="6"/>
  <c r="O66" i="6"/>
  <c r="P66" i="6"/>
  <c r="Q66" i="6"/>
  <c r="R66" i="6"/>
  <c r="S66" i="6"/>
  <c r="T66" i="6"/>
  <c r="U66" i="6"/>
  <c r="V66" i="6"/>
  <c r="W66" i="6"/>
  <c r="X66" i="6"/>
  <c r="X36" i="6"/>
  <c r="W36" i="6"/>
  <c r="V36" i="6"/>
  <c r="U36" i="6"/>
  <c r="AE36" i="6" s="1"/>
  <c r="T36" i="6"/>
  <c r="S36" i="6"/>
  <c r="R36" i="6"/>
  <c r="Q36" i="6"/>
  <c r="P36" i="6"/>
  <c r="O36" i="6"/>
  <c r="M36" i="6"/>
  <c r="D36" i="6" s="1"/>
  <c r="N36" i="6"/>
  <c r="L36" i="6"/>
  <c r="K36" i="6"/>
  <c r="J36" i="6"/>
  <c r="I36" i="6"/>
  <c r="H36" i="6"/>
  <c r="G36" i="6"/>
  <c r="F36" i="6"/>
  <c r="C36" i="6" s="1"/>
  <c r="E36" i="6"/>
  <c r="E37" i="1"/>
  <c r="F37" i="1"/>
  <c r="C37" i="1" s="1"/>
  <c r="G37" i="1"/>
  <c r="H37" i="1"/>
  <c r="I37" i="1"/>
  <c r="J37" i="1"/>
  <c r="K37" i="1"/>
  <c r="L37" i="1"/>
  <c r="M37" i="1"/>
  <c r="D37" i="1" s="1"/>
  <c r="N37" i="1"/>
  <c r="O37" i="1"/>
  <c r="P37" i="1"/>
  <c r="Q37" i="1"/>
  <c r="R37" i="1"/>
  <c r="S37" i="1"/>
  <c r="T37" i="1"/>
  <c r="U37" i="1"/>
  <c r="V37" i="1"/>
  <c r="W37" i="1"/>
  <c r="X37" i="1"/>
  <c r="E38" i="1"/>
  <c r="F38" i="1"/>
  <c r="C38" i="1" s="1"/>
  <c r="G38" i="1"/>
  <c r="H38" i="1"/>
  <c r="I38" i="1"/>
  <c r="J38" i="1"/>
  <c r="K38" i="1"/>
  <c r="L38" i="1"/>
  <c r="M38" i="1"/>
  <c r="D38" i="1" s="1"/>
  <c r="N38" i="1"/>
  <c r="O38" i="1"/>
  <c r="P38" i="1"/>
  <c r="Q38" i="1"/>
  <c r="R38" i="1"/>
  <c r="S38" i="1"/>
  <c r="T38" i="1"/>
  <c r="U38" i="1"/>
  <c r="V38" i="1"/>
  <c r="W38" i="1"/>
  <c r="X38" i="1"/>
  <c r="E39" i="1"/>
  <c r="F39" i="1"/>
  <c r="C39" i="1" s="1"/>
  <c r="G39" i="1"/>
  <c r="H39" i="1"/>
  <c r="I39" i="1"/>
  <c r="J39" i="1"/>
  <c r="K39" i="1"/>
  <c r="L39" i="1"/>
  <c r="M39" i="1"/>
  <c r="D39" i="1" s="1"/>
  <c r="N39" i="1"/>
  <c r="O39" i="1"/>
  <c r="P39" i="1"/>
  <c r="Q39" i="1"/>
  <c r="R39" i="1"/>
  <c r="S39" i="1"/>
  <c r="T39" i="1"/>
  <c r="U39" i="1"/>
  <c r="V39" i="1"/>
  <c r="W39" i="1"/>
  <c r="X39" i="1"/>
  <c r="E40" i="1"/>
  <c r="F40" i="1"/>
  <c r="C40" i="1" s="1"/>
  <c r="G40" i="1"/>
  <c r="H40" i="1"/>
  <c r="I40" i="1"/>
  <c r="J40" i="1"/>
  <c r="K40" i="1"/>
  <c r="L40" i="1"/>
  <c r="M40" i="1"/>
  <c r="D40" i="1" s="1"/>
  <c r="N40" i="1"/>
  <c r="O40" i="1"/>
  <c r="P40" i="1"/>
  <c r="Q40" i="1"/>
  <c r="R40" i="1"/>
  <c r="S40" i="1"/>
  <c r="T40" i="1"/>
  <c r="U40" i="1"/>
  <c r="V40" i="1"/>
  <c r="W40" i="1"/>
  <c r="X40" i="1"/>
  <c r="E41" i="1"/>
  <c r="F41" i="1"/>
  <c r="C41" i="1" s="1"/>
  <c r="G41" i="1"/>
  <c r="H41" i="1"/>
  <c r="I41" i="1"/>
  <c r="J41" i="1"/>
  <c r="K41" i="1"/>
  <c r="L41" i="1"/>
  <c r="M41" i="1"/>
  <c r="D41" i="1" s="1"/>
  <c r="N41" i="1"/>
  <c r="O41" i="1"/>
  <c r="P41" i="1"/>
  <c r="Q41" i="1"/>
  <c r="R41" i="1"/>
  <c r="S41" i="1"/>
  <c r="T41" i="1"/>
  <c r="U41" i="1"/>
  <c r="V41" i="1"/>
  <c r="W41" i="1"/>
  <c r="X41" i="1"/>
  <c r="E42" i="1"/>
  <c r="F42" i="1"/>
  <c r="C42" i="1" s="1"/>
  <c r="G42" i="1"/>
  <c r="H42" i="1"/>
  <c r="I42" i="1"/>
  <c r="J42" i="1"/>
  <c r="K42" i="1"/>
  <c r="L42" i="1"/>
  <c r="M42" i="1"/>
  <c r="D42" i="1" s="1"/>
  <c r="N42" i="1"/>
  <c r="O42" i="1"/>
  <c r="P42" i="1"/>
  <c r="Q42" i="1"/>
  <c r="R42" i="1"/>
  <c r="S42" i="1"/>
  <c r="T42" i="1"/>
  <c r="U42" i="1"/>
  <c r="V42" i="1"/>
  <c r="W42" i="1"/>
  <c r="X42" i="1"/>
  <c r="E43" i="1"/>
  <c r="F43" i="1"/>
  <c r="C43" i="1" s="1"/>
  <c r="G43" i="1"/>
  <c r="H43" i="1"/>
  <c r="I43" i="1"/>
  <c r="J43" i="1"/>
  <c r="K43" i="1"/>
  <c r="L43" i="1"/>
  <c r="M43" i="1"/>
  <c r="D43" i="1" s="1"/>
  <c r="N43" i="1"/>
  <c r="O43" i="1"/>
  <c r="P43" i="1"/>
  <c r="Q43" i="1"/>
  <c r="R43" i="1"/>
  <c r="S43" i="1"/>
  <c r="T43" i="1"/>
  <c r="U43" i="1"/>
  <c r="V43" i="1"/>
  <c r="W43" i="1"/>
  <c r="X43" i="1"/>
  <c r="E44" i="1"/>
  <c r="F44" i="1"/>
  <c r="C44" i="1" s="1"/>
  <c r="G44" i="1"/>
  <c r="H44" i="1"/>
  <c r="I44" i="1"/>
  <c r="J44" i="1"/>
  <c r="K44" i="1"/>
  <c r="L44" i="1"/>
  <c r="M44" i="1"/>
  <c r="D44" i="1" s="1"/>
  <c r="N44" i="1"/>
  <c r="O44" i="1"/>
  <c r="P44" i="1"/>
  <c r="Q44" i="1"/>
  <c r="R44" i="1"/>
  <c r="S44" i="1"/>
  <c r="T44" i="1"/>
  <c r="U44" i="1"/>
  <c r="V44" i="1"/>
  <c r="W44" i="1"/>
  <c r="X44" i="1"/>
  <c r="E45" i="1"/>
  <c r="F45" i="1"/>
  <c r="C45" i="1" s="1"/>
  <c r="G45" i="1"/>
  <c r="H45" i="1"/>
  <c r="I45" i="1"/>
  <c r="J45" i="1"/>
  <c r="K45" i="1"/>
  <c r="L45" i="1"/>
  <c r="M45" i="1"/>
  <c r="D45" i="1" s="1"/>
  <c r="N45" i="1"/>
  <c r="O45" i="1"/>
  <c r="P45" i="1"/>
  <c r="Q45" i="1"/>
  <c r="R45" i="1"/>
  <c r="S45" i="1"/>
  <c r="T45" i="1"/>
  <c r="U45" i="1"/>
  <c r="V45" i="1"/>
  <c r="W45" i="1"/>
  <c r="X45" i="1"/>
  <c r="E46" i="1"/>
  <c r="F46" i="1"/>
  <c r="C46" i="1" s="1"/>
  <c r="G46" i="1"/>
  <c r="H46" i="1"/>
  <c r="I46" i="1"/>
  <c r="J46" i="1"/>
  <c r="K46" i="1"/>
  <c r="L46" i="1"/>
  <c r="M46" i="1"/>
  <c r="D46" i="1" s="1"/>
  <c r="N46" i="1"/>
  <c r="O46" i="1"/>
  <c r="P46" i="1"/>
  <c r="Q46" i="1"/>
  <c r="R46" i="1"/>
  <c r="S46" i="1"/>
  <c r="T46" i="1"/>
  <c r="U46" i="1"/>
  <c r="V46" i="1"/>
  <c r="W46" i="1"/>
  <c r="X46" i="1"/>
  <c r="E47" i="1"/>
  <c r="F47" i="1"/>
  <c r="C47" i="1" s="1"/>
  <c r="G47" i="1"/>
  <c r="H47" i="1"/>
  <c r="I47" i="1"/>
  <c r="J47" i="1"/>
  <c r="K47" i="1"/>
  <c r="L47" i="1"/>
  <c r="M47" i="1"/>
  <c r="D47" i="1" s="1"/>
  <c r="N47" i="1"/>
  <c r="O47" i="1"/>
  <c r="P47" i="1"/>
  <c r="Q47" i="1"/>
  <c r="R47" i="1"/>
  <c r="S47" i="1"/>
  <c r="T47" i="1"/>
  <c r="U47" i="1"/>
  <c r="V47" i="1"/>
  <c r="W47" i="1"/>
  <c r="X47" i="1"/>
  <c r="E48" i="1"/>
  <c r="F48" i="1"/>
  <c r="C48" i="1" s="1"/>
  <c r="G48" i="1"/>
  <c r="H48" i="1"/>
  <c r="I48" i="1"/>
  <c r="J48" i="1"/>
  <c r="K48" i="1"/>
  <c r="L48" i="1"/>
  <c r="M48" i="1"/>
  <c r="D48" i="1" s="1"/>
  <c r="N48" i="1"/>
  <c r="O48" i="1"/>
  <c r="P48" i="1"/>
  <c r="Q48" i="1"/>
  <c r="R48" i="1"/>
  <c r="S48" i="1"/>
  <c r="T48" i="1"/>
  <c r="U48" i="1"/>
  <c r="V48" i="1"/>
  <c r="W48" i="1"/>
  <c r="X48" i="1"/>
  <c r="E49" i="1"/>
  <c r="F49" i="1"/>
  <c r="C49" i="1" s="1"/>
  <c r="G49" i="1"/>
  <c r="H49" i="1"/>
  <c r="I49" i="1"/>
  <c r="J49" i="1"/>
  <c r="K49" i="1"/>
  <c r="L49" i="1"/>
  <c r="M49" i="1"/>
  <c r="D49" i="1" s="1"/>
  <c r="N49" i="1"/>
  <c r="O49" i="1"/>
  <c r="P49" i="1"/>
  <c r="Q49" i="1"/>
  <c r="R49" i="1"/>
  <c r="S49" i="1"/>
  <c r="T49" i="1"/>
  <c r="U49" i="1"/>
  <c r="V49" i="1"/>
  <c r="W49" i="1"/>
  <c r="X49" i="1"/>
  <c r="E50" i="1"/>
  <c r="F50" i="1"/>
  <c r="C50" i="1" s="1"/>
  <c r="G50" i="1"/>
  <c r="H50" i="1"/>
  <c r="I50" i="1"/>
  <c r="J50" i="1"/>
  <c r="K50" i="1"/>
  <c r="L50" i="1"/>
  <c r="M50" i="1"/>
  <c r="D50" i="1" s="1"/>
  <c r="N50" i="1"/>
  <c r="O50" i="1"/>
  <c r="P50" i="1"/>
  <c r="Q50" i="1"/>
  <c r="R50" i="1"/>
  <c r="S50" i="1"/>
  <c r="T50" i="1"/>
  <c r="U50" i="1"/>
  <c r="V50" i="1"/>
  <c r="W50" i="1"/>
  <c r="X50" i="1"/>
  <c r="E51" i="1"/>
  <c r="F51" i="1"/>
  <c r="C51" i="1" s="1"/>
  <c r="G51" i="1"/>
  <c r="H51" i="1"/>
  <c r="I51" i="1"/>
  <c r="J51" i="1"/>
  <c r="K51" i="1"/>
  <c r="L51" i="1"/>
  <c r="M51" i="1"/>
  <c r="D51" i="1" s="1"/>
  <c r="N51" i="1"/>
  <c r="O51" i="1"/>
  <c r="P51" i="1"/>
  <c r="Q51" i="1"/>
  <c r="R51" i="1"/>
  <c r="S51" i="1"/>
  <c r="T51" i="1"/>
  <c r="U51" i="1"/>
  <c r="V51" i="1"/>
  <c r="W51" i="1"/>
  <c r="X51" i="1"/>
  <c r="E52" i="1"/>
  <c r="F52" i="1"/>
  <c r="C52" i="1" s="1"/>
  <c r="G52" i="1"/>
  <c r="H52" i="1"/>
  <c r="I52" i="1"/>
  <c r="J52" i="1"/>
  <c r="K52" i="1"/>
  <c r="L52" i="1"/>
  <c r="M52" i="1"/>
  <c r="D52" i="1" s="1"/>
  <c r="N52" i="1"/>
  <c r="O52" i="1"/>
  <c r="P52" i="1"/>
  <c r="Q52" i="1"/>
  <c r="R52" i="1"/>
  <c r="S52" i="1"/>
  <c r="T52" i="1"/>
  <c r="U52" i="1"/>
  <c r="V52" i="1"/>
  <c r="W52" i="1"/>
  <c r="X52" i="1"/>
  <c r="E53" i="1"/>
  <c r="F53" i="1"/>
  <c r="C53" i="1" s="1"/>
  <c r="G53" i="1"/>
  <c r="H53" i="1"/>
  <c r="I53" i="1"/>
  <c r="J53" i="1"/>
  <c r="K53" i="1"/>
  <c r="L53" i="1"/>
  <c r="M53" i="1"/>
  <c r="D53" i="1" s="1"/>
  <c r="N53" i="1"/>
  <c r="O53" i="1"/>
  <c r="P53" i="1"/>
  <c r="Q53" i="1"/>
  <c r="R53" i="1"/>
  <c r="S53" i="1"/>
  <c r="T53" i="1"/>
  <c r="U53" i="1"/>
  <c r="V53" i="1"/>
  <c r="W53" i="1"/>
  <c r="X53" i="1"/>
  <c r="E54" i="1"/>
  <c r="F54" i="1"/>
  <c r="C54" i="1" s="1"/>
  <c r="G54" i="1"/>
  <c r="H54" i="1"/>
  <c r="I54" i="1"/>
  <c r="J54" i="1"/>
  <c r="K54" i="1"/>
  <c r="L54" i="1"/>
  <c r="M54" i="1"/>
  <c r="D54" i="1" s="1"/>
  <c r="N54" i="1"/>
  <c r="O54" i="1"/>
  <c r="P54" i="1"/>
  <c r="Q54" i="1"/>
  <c r="R54" i="1"/>
  <c r="S54" i="1"/>
  <c r="T54" i="1"/>
  <c r="U54" i="1"/>
  <c r="V54" i="1"/>
  <c r="W54" i="1"/>
  <c r="X54" i="1"/>
  <c r="E55" i="1"/>
  <c r="F55" i="1"/>
  <c r="C55" i="1" s="1"/>
  <c r="G55" i="1"/>
  <c r="H55" i="1"/>
  <c r="I55" i="1"/>
  <c r="J55" i="1"/>
  <c r="K55" i="1"/>
  <c r="L55" i="1"/>
  <c r="M55" i="1"/>
  <c r="D55" i="1" s="1"/>
  <c r="N55" i="1"/>
  <c r="O55" i="1"/>
  <c r="P55" i="1"/>
  <c r="Q55" i="1"/>
  <c r="R55" i="1"/>
  <c r="S55" i="1"/>
  <c r="T55" i="1"/>
  <c r="U55" i="1"/>
  <c r="V55" i="1"/>
  <c r="W55" i="1"/>
  <c r="X55" i="1"/>
  <c r="E56" i="1"/>
  <c r="F56" i="1"/>
  <c r="C56" i="1" s="1"/>
  <c r="G56" i="1"/>
  <c r="H56" i="1"/>
  <c r="I56" i="1"/>
  <c r="J56" i="1"/>
  <c r="K56" i="1"/>
  <c r="L56" i="1"/>
  <c r="M56" i="1"/>
  <c r="D56" i="1" s="1"/>
  <c r="N56" i="1"/>
  <c r="O56" i="1"/>
  <c r="P56" i="1"/>
  <c r="Q56" i="1"/>
  <c r="R56" i="1"/>
  <c r="S56" i="1"/>
  <c r="T56" i="1"/>
  <c r="U56" i="1"/>
  <c r="V56" i="1"/>
  <c r="W56" i="1"/>
  <c r="X56" i="1"/>
  <c r="E57" i="1"/>
  <c r="F57" i="1"/>
  <c r="C57" i="1" s="1"/>
  <c r="G57" i="1"/>
  <c r="H57" i="1"/>
  <c r="I57" i="1"/>
  <c r="J57" i="1"/>
  <c r="K57" i="1"/>
  <c r="L57" i="1"/>
  <c r="M57" i="1"/>
  <c r="D57" i="1" s="1"/>
  <c r="N57" i="1"/>
  <c r="O57" i="1"/>
  <c r="P57" i="1"/>
  <c r="Q57" i="1"/>
  <c r="R57" i="1"/>
  <c r="S57" i="1"/>
  <c r="T57" i="1"/>
  <c r="U57" i="1"/>
  <c r="V57" i="1"/>
  <c r="W57" i="1"/>
  <c r="X57" i="1"/>
  <c r="E58" i="1"/>
  <c r="F58" i="1"/>
  <c r="C58" i="1" s="1"/>
  <c r="G58" i="1"/>
  <c r="H58" i="1"/>
  <c r="I58" i="1"/>
  <c r="J58" i="1"/>
  <c r="K58" i="1"/>
  <c r="L58" i="1"/>
  <c r="M58" i="1"/>
  <c r="D58" i="1" s="1"/>
  <c r="N58" i="1"/>
  <c r="O58" i="1"/>
  <c r="P58" i="1"/>
  <c r="Q58" i="1"/>
  <c r="R58" i="1"/>
  <c r="S58" i="1"/>
  <c r="T58" i="1"/>
  <c r="U58" i="1"/>
  <c r="V58" i="1"/>
  <c r="W58" i="1"/>
  <c r="X58" i="1"/>
  <c r="E59" i="1"/>
  <c r="F59" i="1"/>
  <c r="C59" i="1" s="1"/>
  <c r="G59" i="1"/>
  <c r="H59" i="1"/>
  <c r="I59" i="1"/>
  <c r="J59" i="1"/>
  <c r="K59" i="1"/>
  <c r="L59" i="1"/>
  <c r="M59" i="1"/>
  <c r="D59" i="1" s="1"/>
  <c r="N59" i="1"/>
  <c r="O59" i="1"/>
  <c r="P59" i="1"/>
  <c r="Q59" i="1"/>
  <c r="R59" i="1"/>
  <c r="S59" i="1"/>
  <c r="T59" i="1"/>
  <c r="U59" i="1"/>
  <c r="V59" i="1"/>
  <c r="W59" i="1"/>
  <c r="X59" i="1"/>
  <c r="E60" i="1"/>
  <c r="F60" i="1"/>
  <c r="C60" i="1" s="1"/>
  <c r="G60" i="1"/>
  <c r="H60" i="1"/>
  <c r="I60" i="1"/>
  <c r="J60" i="1"/>
  <c r="K60" i="1"/>
  <c r="L60" i="1"/>
  <c r="M60" i="1"/>
  <c r="D60" i="1" s="1"/>
  <c r="N60" i="1"/>
  <c r="O60" i="1"/>
  <c r="P60" i="1"/>
  <c r="Q60" i="1"/>
  <c r="R60" i="1"/>
  <c r="S60" i="1"/>
  <c r="T60" i="1"/>
  <c r="U60" i="1"/>
  <c r="V60" i="1"/>
  <c r="W60" i="1"/>
  <c r="X60" i="1"/>
  <c r="E61" i="1"/>
  <c r="F61" i="1"/>
  <c r="C61" i="1" s="1"/>
  <c r="G61" i="1"/>
  <c r="H61" i="1"/>
  <c r="I61" i="1"/>
  <c r="J61" i="1"/>
  <c r="K61" i="1"/>
  <c r="L61" i="1"/>
  <c r="M61" i="1"/>
  <c r="D61" i="1" s="1"/>
  <c r="N61" i="1"/>
  <c r="O61" i="1"/>
  <c r="P61" i="1"/>
  <c r="Q61" i="1"/>
  <c r="R61" i="1"/>
  <c r="S61" i="1"/>
  <c r="T61" i="1"/>
  <c r="U61" i="1"/>
  <c r="V61" i="1"/>
  <c r="W61" i="1"/>
  <c r="X61" i="1"/>
  <c r="E62" i="1"/>
  <c r="F62" i="1"/>
  <c r="C62" i="1" s="1"/>
  <c r="G62" i="1"/>
  <c r="H62" i="1"/>
  <c r="I62" i="1"/>
  <c r="J62" i="1"/>
  <c r="K62" i="1"/>
  <c r="L62" i="1"/>
  <c r="M62" i="1"/>
  <c r="D62" i="1" s="1"/>
  <c r="N62" i="1"/>
  <c r="O62" i="1"/>
  <c r="P62" i="1"/>
  <c r="Q62" i="1"/>
  <c r="R62" i="1"/>
  <c r="S62" i="1"/>
  <c r="T62" i="1"/>
  <c r="U62" i="1"/>
  <c r="V62" i="1"/>
  <c r="W62" i="1"/>
  <c r="X62" i="1"/>
  <c r="E63" i="1"/>
  <c r="F63" i="1"/>
  <c r="C63" i="1" s="1"/>
  <c r="G63" i="1"/>
  <c r="H63" i="1"/>
  <c r="I63" i="1"/>
  <c r="J63" i="1"/>
  <c r="K63" i="1"/>
  <c r="L63" i="1"/>
  <c r="M63" i="1"/>
  <c r="D63" i="1" s="1"/>
  <c r="N63" i="1"/>
  <c r="O63" i="1"/>
  <c r="P63" i="1"/>
  <c r="Q63" i="1"/>
  <c r="R63" i="1"/>
  <c r="S63" i="1"/>
  <c r="T63" i="1"/>
  <c r="U63" i="1"/>
  <c r="V63" i="1"/>
  <c r="W63" i="1"/>
  <c r="X63" i="1"/>
  <c r="E64" i="1"/>
  <c r="F64" i="1"/>
  <c r="C64" i="1" s="1"/>
  <c r="G64" i="1"/>
  <c r="H64" i="1"/>
  <c r="I64" i="1"/>
  <c r="J64" i="1"/>
  <c r="K64" i="1"/>
  <c r="L64" i="1"/>
  <c r="M64" i="1"/>
  <c r="D64" i="1" s="1"/>
  <c r="N64" i="1"/>
  <c r="O64" i="1"/>
  <c r="P64" i="1"/>
  <c r="Q64" i="1"/>
  <c r="R64" i="1"/>
  <c r="S64" i="1"/>
  <c r="T64" i="1"/>
  <c r="U64" i="1"/>
  <c r="V64" i="1"/>
  <c r="W64" i="1"/>
  <c r="X64" i="1"/>
  <c r="E65" i="1"/>
  <c r="F65" i="1"/>
  <c r="C65" i="1" s="1"/>
  <c r="G65" i="1"/>
  <c r="H65" i="1"/>
  <c r="I65" i="1"/>
  <c r="J65" i="1"/>
  <c r="K65" i="1"/>
  <c r="L65" i="1"/>
  <c r="M65" i="1"/>
  <c r="D65" i="1" s="1"/>
  <c r="N65" i="1"/>
  <c r="O65" i="1"/>
  <c r="P65" i="1"/>
  <c r="Q65" i="1"/>
  <c r="R65" i="1"/>
  <c r="S65" i="1"/>
  <c r="T65" i="1"/>
  <c r="U65" i="1"/>
  <c r="V65" i="1"/>
  <c r="W65" i="1"/>
  <c r="X65" i="1"/>
  <c r="E66" i="1"/>
  <c r="F66" i="1"/>
  <c r="C66" i="1" s="1"/>
  <c r="G66" i="1"/>
  <c r="H66" i="1"/>
  <c r="I66" i="1"/>
  <c r="J66" i="1"/>
  <c r="K66" i="1"/>
  <c r="L66" i="1"/>
  <c r="M66" i="1"/>
  <c r="D66" i="1" s="1"/>
  <c r="N66" i="1"/>
  <c r="O66" i="1"/>
  <c r="P66" i="1"/>
  <c r="Q66" i="1"/>
  <c r="R66" i="1"/>
  <c r="S66" i="1"/>
  <c r="T66" i="1"/>
  <c r="U66" i="1"/>
  <c r="V66" i="1"/>
  <c r="W66" i="1"/>
  <c r="X66" i="1"/>
  <c r="X36" i="1"/>
  <c r="W36" i="1"/>
  <c r="V36" i="1"/>
  <c r="AH4" i="8" l="1"/>
  <c r="AB42" i="7"/>
  <c r="AB58" i="7"/>
  <c r="Z57" i="7"/>
  <c r="Z41" i="7"/>
  <c r="AI41" i="7" s="1"/>
  <c r="AB62" i="6"/>
  <c r="AB58" i="6"/>
  <c r="AB25" i="8"/>
  <c r="AB33" i="8"/>
  <c r="AK19" i="8"/>
  <c r="AC34" i="8"/>
  <c r="AC26" i="8"/>
  <c r="AE4" i="8"/>
  <c r="AB4" i="8"/>
  <c r="AK31" i="8"/>
  <c r="AK15" i="8"/>
  <c r="AK27" i="8"/>
  <c r="AK11" i="8"/>
  <c r="AG23" i="8"/>
  <c r="AG21" i="8"/>
  <c r="AH19" i="8"/>
  <c r="AG17" i="8"/>
  <c r="AG13" i="8"/>
  <c r="AL12" i="8"/>
  <c r="AG9" i="8"/>
  <c r="AE5" i="8"/>
  <c r="AK23" i="8"/>
  <c r="AK7" i="8"/>
  <c r="AB65" i="7"/>
  <c r="AD36" i="7"/>
  <c r="AF36" i="7" s="1"/>
  <c r="AB49" i="7"/>
  <c r="AE36" i="4"/>
  <c r="AL36" i="4" s="1"/>
  <c r="AC54" i="4"/>
  <c r="AC36" i="7"/>
  <c r="AA64" i="7"/>
  <c r="AA63" i="7"/>
  <c r="AA62" i="7"/>
  <c r="AA60" i="7"/>
  <c r="AA52" i="7"/>
  <c r="AA48" i="7"/>
  <c r="AA44" i="7"/>
  <c r="AC41" i="6"/>
  <c r="AC40" i="6"/>
  <c r="AB56" i="6"/>
  <c r="AB52" i="6"/>
  <c r="AC51" i="6"/>
  <c r="AB49" i="6"/>
  <c r="AC48" i="6"/>
  <c r="Z42" i="6"/>
  <c r="AB41" i="6"/>
  <c r="Z58" i="6"/>
  <c r="AB57" i="6"/>
  <c r="AA52" i="6"/>
  <c r="AA44" i="6"/>
  <c r="AJ12" i="8"/>
  <c r="AK25" i="8"/>
  <c r="Z6" i="8"/>
  <c r="AF6" i="8" s="1"/>
  <c r="Z8" i="8"/>
  <c r="AH8" i="8" s="1"/>
  <c r="Z10" i="8"/>
  <c r="Z12" i="8"/>
  <c r="AH12" i="8" s="1"/>
  <c r="Z14" i="8"/>
  <c r="Z16" i="8"/>
  <c r="AF16" i="8" s="1"/>
  <c r="Z18" i="8"/>
  <c r="AH18" i="8" s="1"/>
  <c r="Z20" i="8"/>
  <c r="AG20" i="8" s="1"/>
  <c r="Z22" i="8"/>
  <c r="AE22" i="8" s="1"/>
  <c r="AA34" i="8"/>
  <c r="AI34" i="8" s="1"/>
  <c r="AA30" i="8"/>
  <c r="AK30" i="8" s="1"/>
  <c r="AA26" i="8"/>
  <c r="AL26" i="8" s="1"/>
  <c r="AA22" i="8"/>
  <c r="AG4" i="8"/>
  <c r="AI4" i="8"/>
  <c r="AK33" i="8"/>
  <c r="Z24" i="8"/>
  <c r="Z28" i="8"/>
  <c r="AF28" i="8" s="1"/>
  <c r="Z32" i="8"/>
  <c r="AF32" i="8" s="1"/>
  <c r="AA21" i="8"/>
  <c r="AK21" i="8" s="1"/>
  <c r="AA17" i="8"/>
  <c r="AK17" i="8" s="1"/>
  <c r="AA13" i="8"/>
  <c r="AK13" i="8" s="1"/>
  <c r="AA9" i="8"/>
  <c r="AK9" i="8" s="1"/>
  <c r="AA5" i="8"/>
  <c r="AI5" i="8" s="1"/>
  <c r="AF34" i="8"/>
  <c r="AE34" i="8"/>
  <c r="AJ32" i="8"/>
  <c r="AG31" i="8"/>
  <c r="AH30" i="8"/>
  <c r="AL28" i="8"/>
  <c r="AG27" i="8"/>
  <c r="AI26" i="8"/>
  <c r="AJ24" i="8"/>
  <c r="AH22" i="8"/>
  <c r="AL20" i="8"/>
  <c r="AG19" i="8"/>
  <c r="AJ16" i="8"/>
  <c r="AG15" i="8"/>
  <c r="AF14" i="8"/>
  <c r="AG11" i="8"/>
  <c r="AI10" i="8"/>
  <c r="AJ8" i="8"/>
  <c r="AH6" i="8"/>
  <c r="AK29" i="8"/>
  <c r="AJ26" i="8"/>
  <c r="AE30" i="8"/>
  <c r="AF30" i="8"/>
  <c r="AJ7" i="8"/>
  <c r="AJ9" i="8"/>
  <c r="AH23" i="8"/>
  <c r="AG25" i="8"/>
  <c r="AG29" i="8"/>
  <c r="AF22" i="8"/>
  <c r="AK22" i="8"/>
  <c r="AK18" i="8"/>
  <c r="AK14" i="8"/>
  <c r="AK10" i="8"/>
  <c r="AK6" i="8"/>
  <c r="AH32" i="8"/>
  <c r="AH28" i="8"/>
  <c r="AL24" i="8"/>
  <c r="AH20" i="8"/>
  <c r="AH34" i="8"/>
  <c r="AH14" i="8"/>
  <c r="AG6" i="8"/>
  <c r="AG14" i="8"/>
  <c r="AG16" i="8"/>
  <c r="AG18" i="8"/>
  <c r="AG22" i="8"/>
  <c r="AF23" i="8"/>
  <c r="AJ25" i="8"/>
  <c r="AJ31" i="8"/>
  <c r="AJ33" i="8"/>
  <c r="AI33" i="8"/>
  <c r="AI25" i="8"/>
  <c r="AI17" i="8"/>
  <c r="AI13" i="8"/>
  <c r="AI9" i="8"/>
  <c r="AJ20" i="8"/>
  <c r="AJ28" i="8"/>
  <c r="AE6" i="8"/>
  <c r="AJ10" i="8"/>
  <c r="AF12" i="8"/>
  <c r="AE14" i="8"/>
  <c r="AE18" i="8"/>
  <c r="AJ22" i="8"/>
  <c r="AG28" i="8"/>
  <c r="AG30" i="8"/>
  <c r="AE32" i="8"/>
  <c r="AG34" i="8"/>
  <c r="AI32" i="8"/>
  <c r="AI28" i="8"/>
  <c r="AI24" i="8"/>
  <c r="AI20" i="8"/>
  <c r="AI16" i="8"/>
  <c r="AI12" i="8"/>
  <c r="AM4" i="8"/>
  <c r="AF27" i="8"/>
  <c r="AJ27" i="8"/>
  <c r="AJ29" i="8"/>
  <c r="AF29" i="8"/>
  <c r="AI29" i="8"/>
  <c r="AB66" i="6"/>
  <c r="AC53" i="6"/>
  <c r="AG24" i="8"/>
  <c r="AF24" i="8"/>
  <c r="AE26" i="8"/>
  <c r="AG26" i="8"/>
  <c r="AI8" i="8"/>
  <c r="AI22" i="8"/>
  <c r="AI6" i="8"/>
  <c r="AL18" i="8"/>
  <c r="AL10" i="8"/>
  <c r="AE10" i="8"/>
  <c r="AG10" i="8"/>
  <c r="AB47" i="6"/>
  <c r="AB46" i="6"/>
  <c r="AH7" i="8"/>
  <c r="AF7" i="8"/>
  <c r="AE7" i="8"/>
  <c r="AG7" i="8"/>
  <c r="AH26" i="8"/>
  <c r="AH10" i="8"/>
  <c r="AI18" i="8"/>
  <c r="AL32" i="8"/>
  <c r="AL16" i="8"/>
  <c r="AL8" i="8"/>
  <c r="AB45" i="6"/>
  <c r="AB50" i="6"/>
  <c r="AF5" i="8"/>
  <c r="AF11" i="8"/>
  <c r="AJ11" i="8"/>
  <c r="AJ13" i="8"/>
  <c r="AF13" i="8"/>
  <c r="AF15" i="8"/>
  <c r="AJ15" i="8"/>
  <c r="AJ17" i="8"/>
  <c r="AF17" i="8"/>
  <c r="AF19" i="8"/>
  <c r="AJ19" i="8"/>
  <c r="AH31" i="8"/>
  <c r="AF31" i="8"/>
  <c r="AE33" i="8"/>
  <c r="AG33" i="8"/>
  <c r="AF26" i="8"/>
  <c r="AF10" i="8"/>
  <c r="AH24" i="8"/>
  <c r="AI30" i="8"/>
  <c r="AI14" i="8"/>
  <c r="AL30" i="8"/>
  <c r="AL22" i="8"/>
  <c r="AL14" i="8"/>
  <c r="AL6" i="8"/>
  <c r="AB36" i="6"/>
  <c r="AC37" i="6"/>
  <c r="AB44" i="7"/>
  <c r="AE8" i="8"/>
  <c r="AE19" i="8"/>
  <c r="AE24" i="8"/>
  <c r="AF33" i="8"/>
  <c r="AF25" i="8"/>
  <c r="AF21" i="8"/>
  <c r="AF9" i="8"/>
  <c r="AH33" i="8"/>
  <c r="AH29" i="8"/>
  <c r="AH25" i="8"/>
  <c r="AH21" i="8"/>
  <c r="AH17" i="8"/>
  <c r="AH13" i="8"/>
  <c r="AH9" i="8"/>
  <c r="AH5" i="8"/>
  <c r="AJ23" i="8"/>
  <c r="AK32" i="8"/>
  <c r="AK28" i="8"/>
  <c r="AK24" i="8"/>
  <c r="AK20" i="8"/>
  <c r="AK16" i="8"/>
  <c r="AK12" i="8"/>
  <c r="AK8" i="8"/>
  <c r="AG5" i="8"/>
  <c r="AJ30" i="8"/>
  <c r="AJ18" i="8"/>
  <c r="AJ14" i="8"/>
  <c r="AJ6" i="8"/>
  <c r="AL33" i="8"/>
  <c r="AL31" i="8"/>
  <c r="AL29" i="8"/>
  <c r="AL27" i="8"/>
  <c r="AL25" i="8"/>
  <c r="AL23" i="8"/>
  <c r="AL19" i="8"/>
  <c r="AL17" i="8"/>
  <c r="AL15" i="8"/>
  <c r="AL13" i="8"/>
  <c r="AL11" i="8"/>
  <c r="AL9" i="8"/>
  <c r="AL7" i="8"/>
  <c r="AC65" i="6"/>
  <c r="AC64" i="6"/>
  <c r="AC63" i="6"/>
  <c r="Z43" i="7"/>
  <c r="Z59" i="7"/>
  <c r="AA36" i="7"/>
  <c r="AE11" i="8"/>
  <c r="AE15" i="8"/>
  <c r="AE23" i="8"/>
  <c r="AE27" i="8"/>
  <c r="AE29" i="8"/>
  <c r="AG32" i="8"/>
  <c r="AH27" i="8"/>
  <c r="AH15" i="8"/>
  <c r="AH11" i="8"/>
  <c r="AI31" i="8"/>
  <c r="AI27" i="8"/>
  <c r="AI23" i="8"/>
  <c r="AI19" i="8"/>
  <c r="AI15" i="8"/>
  <c r="AI11" i="8"/>
  <c r="AI7" i="8"/>
  <c r="AE31" i="8"/>
  <c r="AE9" i="8"/>
  <c r="AE16" i="8"/>
  <c r="AE25" i="8"/>
  <c r="AE17" i="8"/>
  <c r="AE21" i="8"/>
  <c r="AE13" i="8"/>
  <c r="AE28" i="8"/>
  <c r="A44" i="8"/>
  <c r="AA48" i="6"/>
  <c r="C61" i="7"/>
  <c r="AA61" i="7" s="1"/>
  <c r="C57" i="7"/>
  <c r="AE57" i="7" s="1"/>
  <c r="C53" i="7"/>
  <c r="AA53" i="7" s="1"/>
  <c r="C49" i="7"/>
  <c r="AA49" i="7" s="1"/>
  <c r="C45" i="7"/>
  <c r="AA45" i="7" s="1"/>
  <c r="C41" i="7"/>
  <c r="AA41" i="7" s="1"/>
  <c r="C37" i="7"/>
  <c r="AA37" i="7" s="1"/>
  <c r="C56" i="7"/>
  <c r="AA56" i="7" s="1"/>
  <c r="C40" i="7"/>
  <c r="AA40" i="7" s="1"/>
  <c r="AA64" i="6"/>
  <c r="AB37" i="6"/>
  <c r="AB60" i="6"/>
  <c r="AC59" i="6"/>
  <c r="AE58" i="6"/>
  <c r="AC57" i="6"/>
  <c r="AC56" i="6"/>
  <c r="AA56" i="6"/>
  <c r="AC55" i="6"/>
  <c r="AB44" i="6"/>
  <c r="AB42" i="6"/>
  <c r="AA40" i="6"/>
  <c r="AC39" i="6"/>
  <c r="AC38" i="6"/>
  <c r="AB36" i="4"/>
  <c r="AB36" i="7"/>
  <c r="AA38" i="7"/>
  <c r="AA42" i="7"/>
  <c r="AA43" i="7"/>
  <c r="AA50" i="7"/>
  <c r="AA58" i="7"/>
  <c r="AB64" i="7"/>
  <c r="AE63" i="7"/>
  <c r="AB62" i="7"/>
  <c r="AB55" i="7"/>
  <c r="AB53" i="7"/>
  <c r="AE49" i="7"/>
  <c r="AB48" i="7"/>
  <c r="AB46" i="7"/>
  <c r="AB39" i="7"/>
  <c r="AB37" i="7"/>
  <c r="AG37" i="7" s="1"/>
  <c r="C59" i="7"/>
  <c r="AE59" i="7" s="1"/>
  <c r="C51" i="7"/>
  <c r="AE51" i="7" s="1"/>
  <c r="C47" i="7"/>
  <c r="AA47" i="7" s="1"/>
  <c r="AC52" i="6"/>
  <c r="AA36" i="6"/>
  <c r="Z66" i="6"/>
  <c r="AB65" i="6"/>
  <c r="AB64" i="6"/>
  <c r="Z62" i="6"/>
  <c r="Z61" i="6"/>
  <c r="Z45" i="6"/>
  <c r="AC36" i="4"/>
  <c r="AA36" i="4"/>
  <c r="AA55" i="4"/>
  <c r="AA51" i="4"/>
  <c r="AC45" i="4"/>
  <c r="AA39" i="4"/>
  <c r="AA46" i="7"/>
  <c r="AA54" i="7"/>
  <c r="B63" i="7"/>
  <c r="Z37" i="7"/>
  <c r="AE37" i="7"/>
  <c r="AB38" i="7"/>
  <c r="Z39" i="7"/>
  <c r="AG39" i="7" s="1"/>
  <c r="AE39" i="7"/>
  <c r="AB40" i="7"/>
  <c r="AB45" i="7"/>
  <c r="AB47" i="7"/>
  <c r="AC49" i="7"/>
  <c r="AC51" i="7"/>
  <c r="Z53" i="7"/>
  <c r="AE53" i="7"/>
  <c r="AB54" i="7"/>
  <c r="Z55" i="7"/>
  <c r="AD55" i="7" s="1"/>
  <c r="AF55" i="7" s="1"/>
  <c r="AE55" i="7"/>
  <c r="AB56" i="7"/>
  <c r="AB61" i="7"/>
  <c r="AB63" i="7"/>
  <c r="AA65" i="7"/>
  <c r="AC65" i="7"/>
  <c r="AA66" i="7"/>
  <c r="AA39" i="7"/>
  <c r="AB41" i="7"/>
  <c r="AB43" i="7"/>
  <c r="AD43" i="7" s="1"/>
  <c r="AF43" i="7" s="1"/>
  <c r="AK43" i="7" s="1"/>
  <c r="AC45" i="7"/>
  <c r="AC47" i="7"/>
  <c r="Z49" i="7"/>
  <c r="AB50" i="7"/>
  <c r="Z51" i="7"/>
  <c r="AB52" i="7"/>
  <c r="AA55" i="7"/>
  <c r="AB57" i="7"/>
  <c r="AG57" i="7" s="1"/>
  <c r="AB59" i="7"/>
  <c r="AG59" i="7" s="1"/>
  <c r="AC61" i="7"/>
  <c r="AC63" i="7"/>
  <c r="Z65" i="7"/>
  <c r="AG65" i="7" s="1"/>
  <c r="AB66" i="7"/>
  <c r="AE43" i="7"/>
  <c r="Z45" i="7"/>
  <c r="Z47" i="7"/>
  <c r="Z61" i="7"/>
  <c r="Z63" i="7"/>
  <c r="AK36" i="7"/>
  <c r="B49" i="7"/>
  <c r="AE66" i="7"/>
  <c r="Z66" i="7"/>
  <c r="B36" i="7"/>
  <c r="Z36" i="7"/>
  <c r="AE38" i="7"/>
  <c r="Z38" i="7"/>
  <c r="AE42" i="7"/>
  <c r="Z42" i="7"/>
  <c r="AE46" i="7"/>
  <c r="B46" i="7" s="1"/>
  <c r="Z46" i="7"/>
  <c r="AE50" i="7"/>
  <c r="B50" i="7" s="1"/>
  <c r="Z50" i="7"/>
  <c r="AE54" i="7"/>
  <c r="Z54" i="7"/>
  <c r="AI55" i="7"/>
  <c r="AE58" i="7"/>
  <c r="Z58" i="7"/>
  <c r="AE62" i="7"/>
  <c r="B62" i="7" s="1"/>
  <c r="Z62" i="7"/>
  <c r="AG49" i="7"/>
  <c r="AC66" i="4"/>
  <c r="AC65" i="4"/>
  <c r="AC64" i="4"/>
  <c r="AC63" i="4"/>
  <c r="AA63" i="4"/>
  <c r="AC62" i="4"/>
  <c r="AC61" i="4"/>
  <c r="AC60" i="4"/>
  <c r="AC59" i="4"/>
  <c r="AC58" i="4"/>
  <c r="AC57" i="4"/>
  <c r="AC56" i="4"/>
  <c r="AC55" i="4"/>
  <c r="AC53" i="4"/>
  <c r="AC52" i="4"/>
  <c r="AC51" i="4"/>
  <c r="AC50" i="4"/>
  <c r="AC49" i="4"/>
  <c r="AC48" i="4"/>
  <c r="AC47" i="4"/>
  <c r="AA47" i="4"/>
  <c r="AC46" i="4"/>
  <c r="AC44" i="4"/>
  <c r="AC43" i="4"/>
  <c r="AC42" i="4"/>
  <c r="AB41" i="4"/>
  <c r="AC41" i="4"/>
  <c r="AC40" i="4"/>
  <c r="AC39" i="4"/>
  <c r="AC38" i="4"/>
  <c r="AC37" i="4"/>
  <c r="AE40" i="7"/>
  <c r="B40" i="7" s="1"/>
  <c r="Z40" i="7"/>
  <c r="AE44" i="7"/>
  <c r="B44" i="7" s="1"/>
  <c r="Z44" i="7"/>
  <c r="AE48" i="7"/>
  <c r="B48" i="7" s="1"/>
  <c r="Z48" i="7"/>
  <c r="AE52" i="7"/>
  <c r="B52" i="7" s="1"/>
  <c r="Z52" i="7"/>
  <c r="Z56" i="7"/>
  <c r="AE60" i="7"/>
  <c r="B60" i="7" s="1"/>
  <c r="Z60" i="7"/>
  <c r="AE64" i="7"/>
  <c r="B64" i="7" s="1"/>
  <c r="Z64" i="7"/>
  <c r="Z49" i="4"/>
  <c r="AA59" i="4"/>
  <c r="AA43" i="4"/>
  <c r="Z51" i="4"/>
  <c r="Z37" i="4"/>
  <c r="Z53" i="4"/>
  <c r="Z55" i="4"/>
  <c r="AA66" i="4"/>
  <c r="AA65" i="4"/>
  <c r="AA64" i="4"/>
  <c r="AA62" i="4"/>
  <c r="AA61" i="4"/>
  <c r="AA60" i="4"/>
  <c r="AA58" i="4"/>
  <c r="AA57" i="4"/>
  <c r="AA56" i="4"/>
  <c r="AA54" i="4"/>
  <c r="AA53" i="4"/>
  <c r="AA52" i="4"/>
  <c r="AA50" i="4"/>
  <c r="AA49" i="4"/>
  <c r="AA48" i="4"/>
  <c r="AA46" i="4"/>
  <c r="AA44" i="4"/>
  <c r="AA42" i="4"/>
  <c r="AA41" i="4"/>
  <c r="AA40" i="4"/>
  <c r="AA38" i="4"/>
  <c r="AA37" i="4"/>
  <c r="Z39" i="4"/>
  <c r="Z41" i="4"/>
  <c r="Z57" i="4"/>
  <c r="Z59" i="4"/>
  <c r="Z61" i="4"/>
  <c r="Z63" i="4"/>
  <c r="Z43" i="4"/>
  <c r="Z45" i="4"/>
  <c r="Z47" i="4"/>
  <c r="Z65" i="4"/>
  <c r="AB66" i="4"/>
  <c r="AB65" i="4"/>
  <c r="AB64" i="4"/>
  <c r="AB63" i="4"/>
  <c r="AB62" i="4"/>
  <c r="AB61" i="4"/>
  <c r="AB60" i="4"/>
  <c r="AB59" i="4"/>
  <c r="AG59" i="4" s="1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0" i="4"/>
  <c r="AB39" i="4"/>
  <c r="AI39" i="4" s="1"/>
  <c r="AB38" i="4"/>
  <c r="AB37" i="4"/>
  <c r="AC36" i="6"/>
  <c r="AB51" i="6"/>
  <c r="AB63" i="6"/>
  <c r="AC62" i="6"/>
  <c r="AG62" i="6" s="1"/>
  <c r="AC61" i="6"/>
  <c r="AC54" i="6"/>
  <c r="Z54" i="6"/>
  <c r="AB53" i="6"/>
  <c r="AB48" i="6"/>
  <c r="AC46" i="6"/>
  <c r="Z43" i="6"/>
  <c r="AB40" i="6"/>
  <c r="AE37" i="6"/>
  <c r="AA63" i="6"/>
  <c r="AD36" i="6"/>
  <c r="AF36" i="6" s="1"/>
  <c r="AK36" i="6" s="1"/>
  <c r="AC47" i="6"/>
  <c r="AA38" i="6"/>
  <c r="AC60" i="6"/>
  <c r="AB59" i="6"/>
  <c r="AB54" i="6"/>
  <c r="AI54" i="6" s="1"/>
  <c r="Z49" i="6"/>
  <c r="AC44" i="6"/>
  <c r="Z44" i="6"/>
  <c r="AC43" i="6"/>
  <c r="AA43" i="6"/>
  <c r="Z41" i="6"/>
  <c r="AI41" i="6" s="1"/>
  <c r="AB38" i="6"/>
  <c r="AA55" i="6"/>
  <c r="B37" i="6"/>
  <c r="AC66" i="6"/>
  <c r="AA66" i="6"/>
  <c r="AE63" i="6"/>
  <c r="B63" i="6" s="1"/>
  <c r="AC58" i="6"/>
  <c r="AI58" i="6" s="1"/>
  <c r="AC50" i="6"/>
  <c r="AC49" i="6"/>
  <c r="AE47" i="6"/>
  <c r="B47" i="6" s="1"/>
  <c r="AC42" i="6"/>
  <c r="AE39" i="6"/>
  <c r="AE64" i="4"/>
  <c r="B64" i="4" s="1"/>
  <c r="AE66" i="4"/>
  <c r="B66" i="4" s="1"/>
  <c r="AE47" i="4"/>
  <c r="AE43" i="4"/>
  <c r="B43" i="4" s="1"/>
  <c r="AE45" i="4"/>
  <c r="AE57" i="4"/>
  <c r="B57" i="4" s="1"/>
  <c r="AE62" i="4"/>
  <c r="AE49" i="4"/>
  <c r="AE59" i="4"/>
  <c r="AE39" i="4"/>
  <c r="B39" i="4" s="1"/>
  <c r="AE41" i="4"/>
  <c r="AA45" i="4"/>
  <c r="AE55" i="4"/>
  <c r="B55" i="4" s="1"/>
  <c r="AE60" i="4"/>
  <c r="B60" i="4" s="1"/>
  <c r="AE63" i="4"/>
  <c r="AE65" i="4"/>
  <c r="B65" i="4" s="1"/>
  <c r="AE37" i="4"/>
  <c r="AE51" i="4"/>
  <c r="AE53" i="4"/>
  <c r="AE58" i="4"/>
  <c r="B58" i="4" s="1"/>
  <c r="AE61" i="4"/>
  <c r="AK36" i="4"/>
  <c r="B36" i="4"/>
  <c r="Z36" i="4"/>
  <c r="AE38" i="4"/>
  <c r="Z38" i="4"/>
  <c r="AE42" i="4"/>
  <c r="B42" i="4" s="1"/>
  <c r="Z42" i="4"/>
  <c r="AE46" i="4"/>
  <c r="Z46" i="4"/>
  <c r="AE50" i="4"/>
  <c r="Z50" i="4"/>
  <c r="AE54" i="4"/>
  <c r="Z54" i="4"/>
  <c r="AH55" i="4"/>
  <c r="AH53" i="4"/>
  <c r="B47" i="4"/>
  <c r="AE40" i="4"/>
  <c r="B40" i="4" s="1"/>
  <c r="Z40" i="4"/>
  <c r="AE44" i="4"/>
  <c r="B44" i="4" s="1"/>
  <c r="Z44" i="4"/>
  <c r="AE48" i="4"/>
  <c r="B48" i="4" s="1"/>
  <c r="Z48" i="4"/>
  <c r="AE52" i="4"/>
  <c r="B52" i="4" s="1"/>
  <c r="Z52" i="4"/>
  <c r="AI53" i="4"/>
  <c r="AE56" i="4"/>
  <c r="B56" i="4" s="1"/>
  <c r="Z56" i="4"/>
  <c r="Z58" i="4"/>
  <c r="Z60" i="4"/>
  <c r="Z62" i="4"/>
  <c r="Z64" i="4"/>
  <c r="Z66" i="4"/>
  <c r="B62" i="4"/>
  <c r="AA62" i="6"/>
  <c r="AE62" i="6"/>
  <c r="AA54" i="6"/>
  <c r="AA46" i="6"/>
  <c r="AA60" i="6"/>
  <c r="AA58" i="6"/>
  <c r="AA50" i="6"/>
  <c r="AA42" i="6"/>
  <c r="B39" i="6"/>
  <c r="AA59" i="6"/>
  <c r="AE45" i="6"/>
  <c r="Z39" i="6"/>
  <c r="AE59" i="6"/>
  <c r="Z37" i="6"/>
  <c r="AB39" i="6"/>
  <c r="AA41" i="6"/>
  <c r="AH41" i="6" s="1"/>
  <c r="AB43" i="6"/>
  <c r="AC45" i="6"/>
  <c r="Z47" i="6"/>
  <c r="Z51" i="6"/>
  <c r="AE53" i="6"/>
  <c r="B53" i="6" s="1"/>
  <c r="AB55" i="6"/>
  <c r="Z59" i="6"/>
  <c r="Z65" i="6"/>
  <c r="AI65" i="6" s="1"/>
  <c r="AE55" i="6"/>
  <c r="AA49" i="6"/>
  <c r="AA51" i="6"/>
  <c r="AE41" i="6"/>
  <c r="Z53" i="6"/>
  <c r="Z57" i="6"/>
  <c r="AG57" i="6" s="1"/>
  <c r="Z63" i="6"/>
  <c r="AG41" i="6"/>
  <c r="AE66" i="6"/>
  <c r="AE54" i="6"/>
  <c r="Z36" i="6"/>
  <c r="AH36" i="6" s="1"/>
  <c r="AG44" i="6"/>
  <c r="AE48" i="6"/>
  <c r="AE52" i="6"/>
  <c r="AE40" i="6"/>
  <c r="AE49" i="6"/>
  <c r="AE50" i="6"/>
  <c r="AE65" i="6"/>
  <c r="AA65" i="6"/>
  <c r="AH65" i="6" s="1"/>
  <c r="AE38" i="6"/>
  <c r="AA39" i="6"/>
  <c r="AE46" i="6"/>
  <c r="AA47" i="6"/>
  <c r="AA53" i="6"/>
  <c r="AG58" i="6"/>
  <c r="B36" i="6"/>
  <c r="AA37" i="6"/>
  <c r="Z40" i="6"/>
  <c r="AE43" i="6"/>
  <c r="AE44" i="6"/>
  <c r="AA45" i="6"/>
  <c r="AG45" i="6"/>
  <c r="Z48" i="6"/>
  <c r="Z50" i="6"/>
  <c r="Z52" i="6"/>
  <c r="AE56" i="6"/>
  <c r="Z56" i="6"/>
  <c r="AE57" i="6"/>
  <c r="AA57" i="6"/>
  <c r="AI61" i="6"/>
  <c r="AG61" i="6"/>
  <c r="AG54" i="6"/>
  <c r="AE64" i="6"/>
  <c r="Z64" i="6"/>
  <c r="AI37" i="6"/>
  <c r="Z38" i="6"/>
  <c r="AE42" i="6"/>
  <c r="AI45" i="6"/>
  <c r="Z46" i="6"/>
  <c r="AD49" i="6"/>
  <c r="AF49" i="6" s="1"/>
  <c r="AE60" i="6"/>
  <c r="Z60" i="6"/>
  <c r="AE61" i="6"/>
  <c r="AA61" i="6"/>
  <c r="AH61" i="6" s="1"/>
  <c r="AG66" i="6"/>
  <c r="AI66" i="6"/>
  <c r="AH66" i="6"/>
  <c r="B54" i="6"/>
  <c r="B58" i="6"/>
  <c r="B62" i="6"/>
  <c r="U36" i="1"/>
  <c r="AD65" i="4" l="1"/>
  <c r="AF65" i="4" s="1"/>
  <c r="AG43" i="4"/>
  <c r="AD47" i="4"/>
  <c r="AF47" i="4" s="1"/>
  <c r="AK47" i="4" s="1"/>
  <c r="AI51" i="4"/>
  <c r="AD41" i="4"/>
  <c r="AF41" i="4" s="1"/>
  <c r="AK41" i="4" s="1"/>
  <c r="AG41" i="7"/>
  <c r="AI61" i="4"/>
  <c r="AD39" i="4"/>
  <c r="AF39" i="4" s="1"/>
  <c r="AK39" i="4" s="1"/>
  <c r="AE56" i="7"/>
  <c r="B56" i="7" s="1"/>
  <c r="AG55" i="7"/>
  <c r="AI42" i="6"/>
  <c r="AD58" i="6"/>
  <c r="AF58" i="6" s="1"/>
  <c r="AK58" i="6" s="1"/>
  <c r="AD44" i="6"/>
  <c r="AF44" i="6" s="1"/>
  <c r="AG59" i="6"/>
  <c r="AH62" i="6"/>
  <c r="AG53" i="6"/>
  <c r="AF18" i="8"/>
  <c r="AF20" i="8"/>
  <c r="AK26" i="8"/>
  <c r="AK5" i="8"/>
  <c r="AE12" i="8"/>
  <c r="AE20" i="8"/>
  <c r="AJ5" i="8"/>
  <c r="AG12" i="8"/>
  <c r="AM12" i="8" s="1"/>
  <c r="AG61" i="7"/>
  <c r="AG51" i="7"/>
  <c r="AI49" i="7"/>
  <c r="AG45" i="7"/>
  <c r="AH63" i="7"/>
  <c r="AE45" i="7"/>
  <c r="B45" i="7" s="1"/>
  <c r="AI53" i="7"/>
  <c r="AG39" i="4"/>
  <c r="AI37" i="7"/>
  <c r="AD41" i="7"/>
  <c r="AF41" i="7" s="1"/>
  <c r="AH37" i="6"/>
  <c r="AG42" i="6"/>
  <c r="AD55" i="6"/>
  <c r="AF55" i="6" s="1"/>
  <c r="AD62" i="6"/>
  <c r="AF62" i="6" s="1"/>
  <c r="AK62" i="6" s="1"/>
  <c r="AH58" i="6"/>
  <c r="AI62" i="6"/>
  <c r="AI57" i="6"/>
  <c r="AI55" i="6"/>
  <c r="AG37" i="6"/>
  <c r="AD42" i="6"/>
  <c r="AF42" i="6" s="1"/>
  <c r="AG49" i="6"/>
  <c r="AD66" i="6"/>
  <c r="AF66" i="6" s="1"/>
  <c r="AK66" i="6" s="1"/>
  <c r="AH44" i="6"/>
  <c r="AD43" i="6"/>
  <c r="AF43" i="6" s="1"/>
  <c r="AD54" i="6"/>
  <c r="AF54" i="6" s="1"/>
  <c r="AM33" i="8"/>
  <c r="AM31" i="8"/>
  <c r="AM30" i="8"/>
  <c r="AL34" i="8"/>
  <c r="AH16" i="8"/>
  <c r="AM16" i="8" s="1"/>
  <c r="AK34" i="8"/>
  <c r="AL5" i="8"/>
  <c r="AL21" i="8"/>
  <c r="AF8" i="8"/>
  <c r="AI21" i="8"/>
  <c r="AM21" i="8" s="1"/>
  <c r="AJ21" i="8"/>
  <c r="AJ34" i="8"/>
  <c r="AG8" i="8"/>
  <c r="AM19" i="8"/>
  <c r="AM18" i="8"/>
  <c r="AM6" i="8"/>
  <c r="AM10" i="8"/>
  <c r="AM17" i="8"/>
  <c r="AM13" i="8"/>
  <c r="AM7" i="8"/>
  <c r="AM22" i="8"/>
  <c r="AM29" i="8"/>
  <c r="AM32" i="8"/>
  <c r="AM23" i="8"/>
  <c r="AM15" i="8"/>
  <c r="AM11" i="8"/>
  <c r="AM27" i="8"/>
  <c r="AM14" i="8"/>
  <c r="AM9" i="8"/>
  <c r="AM25" i="8"/>
  <c r="AM26" i="8"/>
  <c r="AM20" i="8"/>
  <c r="AM24" i="8"/>
  <c r="AM28" i="8"/>
  <c r="AH63" i="4"/>
  <c r="AG55" i="4"/>
  <c r="AH61" i="7"/>
  <c r="AA57" i="7"/>
  <c r="AH57" i="7" s="1"/>
  <c r="AG65" i="6"/>
  <c r="AH55" i="6"/>
  <c r="AH65" i="4"/>
  <c r="AH39" i="4"/>
  <c r="AI47" i="4"/>
  <c r="AI57" i="7"/>
  <c r="AI45" i="7"/>
  <c r="AD57" i="7"/>
  <c r="AF57" i="7" s="1"/>
  <c r="AK57" i="7" s="1"/>
  <c r="AI65" i="7"/>
  <c r="AI63" i="7"/>
  <c r="AH55" i="7"/>
  <c r="AD49" i="7"/>
  <c r="AF49" i="7" s="1"/>
  <c r="AK49" i="7" s="1"/>
  <c r="AG53" i="7"/>
  <c r="AE47" i="7"/>
  <c r="B47" i="7" s="1"/>
  <c r="AE41" i="7"/>
  <c r="AH49" i="7"/>
  <c r="AD65" i="6"/>
  <c r="AF65" i="6" s="1"/>
  <c r="AI36" i="6"/>
  <c r="AI39" i="7"/>
  <c r="AH43" i="7"/>
  <c r="AD61" i="7"/>
  <c r="AF61" i="7" s="1"/>
  <c r="AK61" i="7" s="1"/>
  <c r="AD47" i="7"/>
  <c r="AF47" i="7" s="1"/>
  <c r="AE61" i="7"/>
  <c r="AD53" i="7"/>
  <c r="AF53" i="7" s="1"/>
  <c r="AK53" i="7" s="1"/>
  <c r="AI43" i="7"/>
  <c r="A49" i="8"/>
  <c r="AH37" i="7"/>
  <c r="AD37" i="7"/>
  <c r="AF37" i="7" s="1"/>
  <c r="B51" i="7"/>
  <c r="B59" i="7"/>
  <c r="AH54" i="6"/>
  <c r="AH43" i="6"/>
  <c r="AI44" i="6"/>
  <c r="AI41" i="4"/>
  <c r="AG41" i="4"/>
  <c r="B43" i="7"/>
  <c r="B55" i="7"/>
  <c r="AH45" i="6"/>
  <c r="AI63" i="6"/>
  <c r="AI59" i="6"/>
  <c r="AH41" i="4"/>
  <c r="AI49" i="6"/>
  <c r="AD53" i="4"/>
  <c r="AF53" i="4" s="1"/>
  <c r="AK53" i="4" s="1"/>
  <c r="AI57" i="4"/>
  <c r="AG61" i="4"/>
  <c r="AG65" i="4"/>
  <c r="AI45" i="4"/>
  <c r="AI59" i="4"/>
  <c r="AD37" i="4"/>
  <c r="AF37" i="4" s="1"/>
  <c r="AK37" i="4" s="1"/>
  <c r="AH49" i="4"/>
  <c r="AI61" i="7"/>
  <c r="AG47" i="4"/>
  <c r="AD51" i="4"/>
  <c r="AF51" i="4" s="1"/>
  <c r="AG63" i="4"/>
  <c r="B54" i="7"/>
  <c r="B38" i="7"/>
  <c r="AG43" i="7"/>
  <c r="AH45" i="7"/>
  <c r="AG47" i="7"/>
  <c r="AH39" i="7"/>
  <c r="AD63" i="7"/>
  <c r="AF63" i="7" s="1"/>
  <c r="AK63" i="7" s="1"/>
  <c r="AI51" i="7"/>
  <c r="B37" i="7"/>
  <c r="AG43" i="6"/>
  <c r="AH49" i="6"/>
  <c r="AH47" i="4"/>
  <c r="B58" i="7"/>
  <c r="B42" i="7"/>
  <c r="B39" i="7"/>
  <c r="B61" i="7"/>
  <c r="AA59" i="7"/>
  <c r="AH59" i="7" s="1"/>
  <c r="AA51" i="7"/>
  <c r="AH51" i="7" s="1"/>
  <c r="AD63" i="4"/>
  <c r="AF63" i="4" s="1"/>
  <c r="AK63" i="4" s="1"/>
  <c r="AD55" i="4"/>
  <c r="AF55" i="4" s="1"/>
  <c r="AK55" i="4" s="1"/>
  <c r="B57" i="7"/>
  <c r="B53" i="7"/>
  <c r="AD39" i="7"/>
  <c r="AF39" i="7" s="1"/>
  <c r="AK39" i="7" s="1"/>
  <c r="AG63" i="7"/>
  <c r="AK37" i="7"/>
  <c r="AD45" i="7"/>
  <c r="AF45" i="7" s="1"/>
  <c r="AK45" i="7" s="1"/>
  <c r="AD65" i="7"/>
  <c r="AF65" i="7" s="1"/>
  <c r="AH65" i="7"/>
  <c r="AE65" i="7"/>
  <c r="AH53" i="7"/>
  <c r="AH41" i="7"/>
  <c r="AH47" i="7"/>
  <c r="AI59" i="7"/>
  <c r="AI47" i="7"/>
  <c r="AK55" i="7"/>
  <c r="AG49" i="4"/>
  <c r="AG45" i="4"/>
  <c r="AG51" i="4"/>
  <c r="AD59" i="4"/>
  <c r="AF59" i="4" s="1"/>
  <c r="AI55" i="4"/>
  <c r="AG37" i="4"/>
  <c r="AH43" i="4"/>
  <c r="AG57" i="4"/>
  <c r="AD61" i="4"/>
  <c r="AF61" i="4" s="1"/>
  <c r="AI64" i="7"/>
  <c r="AH64" i="7"/>
  <c r="AD64" i="7"/>
  <c r="AF64" i="7" s="1"/>
  <c r="AK64" i="7" s="1"/>
  <c r="AG64" i="7"/>
  <c r="AI60" i="7"/>
  <c r="AH60" i="7"/>
  <c r="AD60" i="7"/>
  <c r="AF60" i="7" s="1"/>
  <c r="AK60" i="7" s="1"/>
  <c r="AG60" i="7"/>
  <c r="AI56" i="7"/>
  <c r="AH56" i="7"/>
  <c r="AD56" i="7"/>
  <c r="AF56" i="7" s="1"/>
  <c r="AG56" i="7"/>
  <c r="AI52" i="7"/>
  <c r="AH52" i="7"/>
  <c r="AD52" i="7"/>
  <c r="AF52" i="7" s="1"/>
  <c r="AK52" i="7" s="1"/>
  <c r="AG52" i="7"/>
  <c r="AI48" i="7"/>
  <c r="AH48" i="7"/>
  <c r="AD48" i="7"/>
  <c r="AF48" i="7" s="1"/>
  <c r="AK48" i="7" s="1"/>
  <c r="AG48" i="7"/>
  <c r="AI44" i="7"/>
  <c r="AH44" i="7"/>
  <c r="AD44" i="7"/>
  <c r="AF44" i="7" s="1"/>
  <c r="AK44" i="7" s="1"/>
  <c r="AG44" i="7"/>
  <c r="AI40" i="7"/>
  <c r="AH40" i="7"/>
  <c r="AD40" i="7"/>
  <c r="AF40" i="7" s="1"/>
  <c r="AK40" i="7" s="1"/>
  <c r="AG40" i="7"/>
  <c r="AI62" i="7"/>
  <c r="AH62" i="7"/>
  <c r="AD62" i="7"/>
  <c r="AF62" i="7" s="1"/>
  <c r="AK62" i="7" s="1"/>
  <c r="AG62" i="7"/>
  <c r="AI58" i="7"/>
  <c r="AH58" i="7"/>
  <c r="AD58" i="7"/>
  <c r="AF58" i="7" s="1"/>
  <c r="AK58" i="7" s="1"/>
  <c r="AG58" i="7"/>
  <c r="AI54" i="7"/>
  <c r="AH54" i="7"/>
  <c r="AD54" i="7"/>
  <c r="AF54" i="7" s="1"/>
  <c r="AK54" i="7" s="1"/>
  <c r="AG54" i="7"/>
  <c r="AI50" i="7"/>
  <c r="AH50" i="7"/>
  <c r="AD50" i="7"/>
  <c r="AF50" i="7" s="1"/>
  <c r="AK50" i="7" s="1"/>
  <c r="AG50" i="7"/>
  <c r="AI46" i="7"/>
  <c r="AH46" i="7"/>
  <c r="AD46" i="7"/>
  <c r="AF46" i="7" s="1"/>
  <c r="AK46" i="7" s="1"/>
  <c r="AG46" i="7"/>
  <c r="AI42" i="7"/>
  <c r="AH42" i="7"/>
  <c r="AD42" i="7"/>
  <c r="AF42" i="7" s="1"/>
  <c r="AK42" i="7" s="1"/>
  <c r="AG42" i="7"/>
  <c r="AI38" i="7"/>
  <c r="AH38" i="7"/>
  <c r="AD38" i="7"/>
  <c r="AF38" i="7" s="1"/>
  <c r="AK38" i="7" s="1"/>
  <c r="AG38" i="7"/>
  <c r="AH61" i="4"/>
  <c r="AI65" i="4"/>
  <c r="AI63" i="4"/>
  <c r="AD49" i="4"/>
  <c r="AF49" i="4" s="1"/>
  <c r="AG53" i="4"/>
  <c r="AH59" i="4"/>
  <c r="AH45" i="4"/>
  <c r="AI66" i="7"/>
  <c r="AH66" i="7"/>
  <c r="AD66" i="7"/>
  <c r="AF66" i="7" s="1"/>
  <c r="AK66" i="7" s="1"/>
  <c r="AG66" i="7"/>
  <c r="AI36" i="7"/>
  <c r="AH36" i="7"/>
  <c r="AG36" i="7"/>
  <c r="AI49" i="4"/>
  <c r="AH51" i="4"/>
  <c r="B66" i="7"/>
  <c r="AD45" i="4"/>
  <c r="AF45" i="4" s="1"/>
  <c r="AH37" i="4"/>
  <c r="AD43" i="4"/>
  <c r="AF43" i="4" s="1"/>
  <c r="AK43" i="4" s="1"/>
  <c r="AD57" i="4"/>
  <c r="AF57" i="4" s="1"/>
  <c r="AK57" i="4" s="1"/>
  <c r="AI43" i="4"/>
  <c r="AI37" i="4"/>
  <c r="AH57" i="4"/>
  <c r="AH47" i="6"/>
  <c r="AD59" i="6"/>
  <c r="AF59" i="6" s="1"/>
  <c r="AK59" i="6" s="1"/>
  <c r="B37" i="4"/>
  <c r="B46" i="4"/>
  <c r="B53" i="4"/>
  <c r="B59" i="4"/>
  <c r="B45" i="4"/>
  <c r="AI53" i="6"/>
  <c r="AG36" i="6"/>
  <c r="AK65" i="4"/>
  <c r="B51" i="4"/>
  <c r="B63" i="4"/>
  <c r="B49" i="4"/>
  <c r="AD53" i="6"/>
  <c r="AF53" i="6" s="1"/>
  <c r="AK53" i="6" s="1"/>
  <c r="B50" i="4"/>
  <c r="B38" i="4"/>
  <c r="B61" i="4"/>
  <c r="B41" i="4"/>
  <c r="AK49" i="4"/>
  <c r="AK61" i="4"/>
  <c r="AK45" i="4"/>
  <c r="AK59" i="4"/>
  <c r="AK51" i="4"/>
  <c r="AG62" i="4"/>
  <c r="AI62" i="4"/>
  <c r="AH62" i="4"/>
  <c r="AD62" i="4"/>
  <c r="AF62" i="4" s="1"/>
  <c r="AK62" i="4" s="1"/>
  <c r="AI52" i="4"/>
  <c r="AH52" i="4"/>
  <c r="AD52" i="4"/>
  <c r="AF52" i="4" s="1"/>
  <c r="AK52" i="4" s="1"/>
  <c r="AG52" i="4"/>
  <c r="AI44" i="4"/>
  <c r="AH44" i="4"/>
  <c r="AD44" i="4"/>
  <c r="AF44" i="4" s="1"/>
  <c r="AK44" i="4" s="1"/>
  <c r="AG44" i="4"/>
  <c r="AI46" i="4"/>
  <c r="AH46" i="4"/>
  <c r="AD46" i="4"/>
  <c r="AF46" i="4" s="1"/>
  <c r="AK46" i="4" s="1"/>
  <c r="AG46" i="4"/>
  <c r="AI66" i="4"/>
  <c r="AH66" i="4"/>
  <c r="AD66" i="4"/>
  <c r="AF66" i="4" s="1"/>
  <c r="AK66" i="4" s="1"/>
  <c r="AG66" i="4"/>
  <c r="AI60" i="4"/>
  <c r="AH60" i="4"/>
  <c r="AD60" i="4"/>
  <c r="AF60" i="4" s="1"/>
  <c r="AK60" i="4" s="1"/>
  <c r="AG60" i="4"/>
  <c r="AI50" i="4"/>
  <c r="AH50" i="4"/>
  <c r="AD50" i="4"/>
  <c r="AF50" i="4" s="1"/>
  <c r="AK50" i="4" s="1"/>
  <c r="AG50" i="4"/>
  <c r="AI64" i="4"/>
  <c r="AH64" i="4"/>
  <c r="AD64" i="4"/>
  <c r="AF64" i="4" s="1"/>
  <c r="AK64" i="4" s="1"/>
  <c r="AG64" i="4"/>
  <c r="AI54" i="4"/>
  <c r="AH54" i="4"/>
  <c r="AD54" i="4"/>
  <c r="AF54" i="4" s="1"/>
  <c r="AK54" i="4" s="1"/>
  <c r="AG54" i="4"/>
  <c r="AI36" i="4"/>
  <c r="AH36" i="4"/>
  <c r="AG36" i="4"/>
  <c r="AI56" i="4"/>
  <c r="AH56" i="4"/>
  <c r="AD56" i="4"/>
  <c r="AF56" i="4" s="1"/>
  <c r="AK56" i="4" s="1"/>
  <c r="AG56" i="4"/>
  <c r="AI48" i="4"/>
  <c r="AH48" i="4"/>
  <c r="AD48" i="4"/>
  <c r="AF48" i="4" s="1"/>
  <c r="AK48" i="4" s="1"/>
  <c r="AG48" i="4"/>
  <c r="AI40" i="4"/>
  <c r="AH40" i="4"/>
  <c r="AD40" i="4"/>
  <c r="AF40" i="4" s="1"/>
  <c r="AK40" i="4" s="1"/>
  <c r="AG40" i="4"/>
  <c r="AG58" i="4"/>
  <c r="AI58" i="4"/>
  <c r="AH58" i="4"/>
  <c r="AD58" i="4"/>
  <c r="AF58" i="4" s="1"/>
  <c r="AK58" i="4" s="1"/>
  <c r="B54" i="4"/>
  <c r="AI42" i="4"/>
  <c r="AH42" i="4"/>
  <c r="AD42" i="4"/>
  <c r="AF42" i="4" s="1"/>
  <c r="AK42" i="4" s="1"/>
  <c r="AG42" i="4"/>
  <c r="AI38" i="4"/>
  <c r="AH38" i="4"/>
  <c r="AD38" i="4"/>
  <c r="AF38" i="4" s="1"/>
  <c r="AK38" i="4" s="1"/>
  <c r="AG38" i="4"/>
  <c r="B45" i="6"/>
  <c r="B46" i="6"/>
  <c r="AH42" i="6"/>
  <c r="AH53" i="6"/>
  <c r="AD47" i="6"/>
  <c r="AF47" i="6" s="1"/>
  <c r="AK47" i="6" s="1"/>
  <c r="AD39" i="6"/>
  <c r="AF39" i="6" s="1"/>
  <c r="AK39" i="6" s="1"/>
  <c r="B56" i="6"/>
  <c r="AH51" i="6"/>
  <c r="AD51" i="6"/>
  <c r="AF51" i="6" s="1"/>
  <c r="B59" i="6"/>
  <c r="AG63" i="6"/>
  <c r="AD63" i="6"/>
  <c r="AF63" i="6" s="1"/>
  <c r="AK63" i="6" s="1"/>
  <c r="B61" i="6"/>
  <c r="AD61" i="6"/>
  <c r="AF61" i="6" s="1"/>
  <c r="AK61" i="6" s="1"/>
  <c r="AI43" i="6"/>
  <c r="B64" i="6"/>
  <c r="B66" i="6"/>
  <c r="B42" i="6"/>
  <c r="B40" i="6"/>
  <c r="AK54" i="6"/>
  <c r="B55" i="6"/>
  <c r="AD41" i="6"/>
  <c r="AF41" i="6" s="1"/>
  <c r="AK41" i="6" s="1"/>
  <c r="AD37" i="6"/>
  <c r="AF37" i="6" s="1"/>
  <c r="AK37" i="6" s="1"/>
  <c r="B41" i="6"/>
  <c r="AE51" i="6"/>
  <c r="AI47" i="6"/>
  <c r="AG47" i="6"/>
  <c r="AH63" i="6"/>
  <c r="AI51" i="6"/>
  <c r="AG51" i="6"/>
  <c r="AG39" i="6"/>
  <c r="AI39" i="6"/>
  <c r="AK55" i="6"/>
  <c r="B60" i="6"/>
  <c r="AH39" i="6"/>
  <c r="AH57" i="6"/>
  <c r="B49" i="6"/>
  <c r="B44" i="6"/>
  <c r="B38" i="6"/>
  <c r="B48" i="6"/>
  <c r="AH59" i="6"/>
  <c r="AG55" i="6"/>
  <c r="AG50" i="6"/>
  <c r="AI50" i="6"/>
  <c r="AH50" i="6"/>
  <c r="AD50" i="6"/>
  <c r="AF50" i="6" s="1"/>
  <c r="AK50" i="6" s="1"/>
  <c r="AK65" i="6"/>
  <c r="AD45" i="6"/>
  <c r="AF45" i="6" s="1"/>
  <c r="AK45" i="6" s="1"/>
  <c r="AI64" i="6"/>
  <c r="AH64" i="6"/>
  <c r="AD64" i="6"/>
  <c r="AF64" i="6" s="1"/>
  <c r="AK64" i="6" s="1"/>
  <c r="AG64" i="6"/>
  <c r="AI56" i="6"/>
  <c r="AH56" i="6"/>
  <c r="AD56" i="6"/>
  <c r="AF56" i="6" s="1"/>
  <c r="AK56" i="6" s="1"/>
  <c r="AG56" i="6"/>
  <c r="AK49" i="6"/>
  <c r="AG46" i="6"/>
  <c r="AI46" i="6"/>
  <c r="AD46" i="6"/>
  <c r="AF46" i="6" s="1"/>
  <c r="AK46" i="6" s="1"/>
  <c r="AH46" i="6"/>
  <c r="B57" i="6"/>
  <c r="AI48" i="6"/>
  <c r="AG48" i="6"/>
  <c r="AH48" i="6"/>
  <c r="AD48" i="6"/>
  <c r="AF48" i="6" s="1"/>
  <c r="AK48" i="6" s="1"/>
  <c r="AK44" i="6"/>
  <c r="AD57" i="6"/>
  <c r="AF57" i="6" s="1"/>
  <c r="AK57" i="6" s="1"/>
  <c r="B65" i="6"/>
  <c r="AI60" i="6"/>
  <c r="AH60" i="6"/>
  <c r="AD60" i="6"/>
  <c r="AF60" i="6" s="1"/>
  <c r="AK60" i="6" s="1"/>
  <c r="AG60" i="6"/>
  <c r="AK42" i="6"/>
  <c r="AG38" i="6"/>
  <c r="AI38" i="6"/>
  <c r="AH38" i="6"/>
  <c r="AD38" i="6"/>
  <c r="AF38" i="6" s="1"/>
  <c r="AK38" i="6" s="1"/>
  <c r="AI52" i="6"/>
  <c r="AG52" i="6"/>
  <c r="AD52" i="6"/>
  <c r="AF52" i="6" s="1"/>
  <c r="AK52" i="6" s="1"/>
  <c r="AH52" i="6"/>
  <c r="AK43" i="6"/>
  <c r="B43" i="6"/>
  <c r="AI40" i="6"/>
  <c r="AG40" i="6"/>
  <c r="AH40" i="6"/>
  <c r="AD40" i="6"/>
  <c r="AF40" i="6" s="1"/>
  <c r="AK40" i="6" s="1"/>
  <c r="B50" i="6"/>
  <c r="B52" i="6"/>
  <c r="T36" i="1"/>
  <c r="S36" i="1"/>
  <c r="R36" i="1"/>
  <c r="Q36" i="1"/>
  <c r="P36" i="1"/>
  <c r="O36" i="1"/>
  <c r="M36" i="1"/>
  <c r="D36" i="1" s="1"/>
  <c r="N36" i="1"/>
  <c r="L36" i="1"/>
  <c r="K36" i="1"/>
  <c r="J36" i="1"/>
  <c r="I36" i="1"/>
  <c r="H36" i="1"/>
  <c r="G36" i="1"/>
  <c r="F36" i="1"/>
  <c r="E36" i="1"/>
  <c r="AC66" i="1"/>
  <c r="AB66" i="1"/>
  <c r="AA66" i="1"/>
  <c r="Z66" i="1"/>
  <c r="AC65" i="1"/>
  <c r="AB65" i="1"/>
  <c r="AA65" i="1"/>
  <c r="Z65" i="1"/>
  <c r="AC64" i="1"/>
  <c r="AB64" i="1"/>
  <c r="AA64" i="1"/>
  <c r="AE64" i="1"/>
  <c r="AC63" i="1"/>
  <c r="AB63" i="1"/>
  <c r="AA63" i="1"/>
  <c r="Z63" i="1"/>
  <c r="AC62" i="1"/>
  <c r="AB62" i="1"/>
  <c r="AA62" i="1"/>
  <c r="Z62" i="1"/>
  <c r="AC61" i="1"/>
  <c r="AB61" i="1"/>
  <c r="AA61" i="1"/>
  <c r="Z61" i="1"/>
  <c r="AC60" i="1"/>
  <c r="AB60" i="1"/>
  <c r="AA60" i="1"/>
  <c r="AE60" i="1"/>
  <c r="AC59" i="1"/>
  <c r="AB59" i="1"/>
  <c r="AA59" i="1"/>
  <c r="AC58" i="1"/>
  <c r="AB58" i="1"/>
  <c r="AA58" i="1"/>
  <c r="Z58" i="1"/>
  <c r="AC57" i="1"/>
  <c r="AB57" i="1"/>
  <c r="AA57" i="1"/>
  <c r="AC56" i="1"/>
  <c r="AB56" i="1"/>
  <c r="AA56" i="1"/>
  <c r="AE56" i="1"/>
  <c r="AC55" i="1"/>
  <c r="AB55" i="1"/>
  <c r="AA55" i="1"/>
  <c r="AC54" i="1"/>
  <c r="AB54" i="1"/>
  <c r="AE54" i="1"/>
  <c r="Z54" i="1"/>
  <c r="AC53" i="1"/>
  <c r="AB53" i="1"/>
  <c r="AA53" i="1"/>
  <c r="AC52" i="1"/>
  <c r="AB52" i="1"/>
  <c r="Z52" i="1"/>
  <c r="AC51" i="1"/>
  <c r="AB51" i="1"/>
  <c r="AA51" i="1"/>
  <c r="AC50" i="1"/>
  <c r="AB50" i="1"/>
  <c r="AE50" i="1"/>
  <c r="Z50" i="1"/>
  <c r="AC49" i="1"/>
  <c r="AB49" i="1"/>
  <c r="AA49" i="1"/>
  <c r="AC48" i="1"/>
  <c r="AB48" i="1"/>
  <c r="Z48" i="1"/>
  <c r="AC47" i="1"/>
  <c r="AB47" i="1"/>
  <c r="AA47" i="1"/>
  <c r="AC46" i="1"/>
  <c r="AB46" i="1"/>
  <c r="AA46" i="1"/>
  <c r="Z46" i="1"/>
  <c r="AC45" i="1"/>
  <c r="AB45" i="1"/>
  <c r="AA45" i="1"/>
  <c r="AC44" i="1"/>
  <c r="AB44" i="1"/>
  <c r="AA44" i="1"/>
  <c r="AE44" i="1"/>
  <c r="AC43" i="1"/>
  <c r="AB43" i="1"/>
  <c r="AA43" i="1"/>
  <c r="AC42" i="1"/>
  <c r="AB42" i="1"/>
  <c r="Z42" i="1"/>
  <c r="AA42" i="1"/>
  <c r="AC41" i="1"/>
  <c r="AB41" i="1"/>
  <c r="AA41" i="1"/>
  <c r="AC40" i="1"/>
  <c r="AB40" i="1"/>
  <c r="AA40" i="1"/>
  <c r="AE40" i="1"/>
  <c r="AC39" i="1"/>
  <c r="AB39" i="1"/>
  <c r="AA39" i="1"/>
  <c r="AC38" i="1"/>
  <c r="AB38" i="1"/>
  <c r="AA38" i="1"/>
  <c r="Z38" i="1"/>
  <c r="AC37" i="1"/>
  <c r="AB37" i="1"/>
  <c r="AA37" i="1"/>
  <c r="AE36" i="1"/>
  <c r="AD36" i="1"/>
  <c r="AF36" i="1" s="1"/>
  <c r="AC36" i="1"/>
  <c r="AB36" i="1"/>
  <c r="AD4" i="7"/>
  <c r="AF4" i="7" s="1"/>
  <c r="AC23" i="7"/>
  <c r="AB23" i="7"/>
  <c r="AB22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B31" i="7"/>
  <c r="AC31" i="7"/>
  <c r="AB32" i="7"/>
  <c r="AC32" i="7"/>
  <c r="AB33" i="7"/>
  <c r="AC33" i="7"/>
  <c r="AB34" i="7"/>
  <c r="AC34" i="7"/>
  <c r="AC4" i="7"/>
  <c r="AB4" i="7"/>
  <c r="AB5" i="7"/>
  <c r="AC5" i="7"/>
  <c r="AB6" i="7"/>
  <c r="AC6" i="7"/>
  <c r="AB7" i="7"/>
  <c r="AC7" i="7"/>
  <c r="AB8" i="7"/>
  <c r="AC8" i="7"/>
  <c r="AB9" i="7"/>
  <c r="AC9" i="7"/>
  <c r="AB10" i="7"/>
  <c r="AC10" i="7"/>
  <c r="AB11" i="7"/>
  <c r="AC11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19" i="7"/>
  <c r="AC19" i="7"/>
  <c r="AB20" i="7"/>
  <c r="AC20" i="7"/>
  <c r="AB21" i="7"/>
  <c r="AC21" i="7"/>
  <c r="AC22" i="7"/>
  <c r="B78" i="7"/>
  <c r="B83" i="7" s="1"/>
  <c r="B88" i="7" s="1"/>
  <c r="B93" i="7" s="1"/>
  <c r="B98" i="7" s="1"/>
  <c r="B103" i="7" s="1"/>
  <c r="B108" i="7" s="1"/>
  <c r="B113" i="7" s="1"/>
  <c r="B118" i="7" s="1"/>
  <c r="B123" i="7" s="1"/>
  <c r="B128" i="7" s="1"/>
  <c r="B133" i="7" s="1"/>
  <c r="B138" i="7" s="1"/>
  <c r="B143" i="7" s="1"/>
  <c r="B148" i="7" s="1"/>
  <c r="B153" i="7" s="1"/>
  <c r="B158" i="7" s="1"/>
  <c r="B163" i="7" s="1"/>
  <c r="B168" i="7" s="1"/>
  <c r="B173" i="7" s="1"/>
  <c r="B178" i="7" s="1"/>
  <c r="B183" i="7" s="1"/>
  <c r="B188" i="7" s="1"/>
  <c r="B193" i="7" s="1"/>
  <c r="B198" i="7" s="1"/>
  <c r="B203" i="7" s="1"/>
  <c r="B208" i="7" s="1"/>
  <c r="B213" i="7" s="1"/>
  <c r="B218" i="7" s="1"/>
  <c r="B223" i="7" s="1"/>
  <c r="B77" i="7"/>
  <c r="B82" i="7" s="1"/>
  <c r="B87" i="7" s="1"/>
  <c r="B92" i="7" s="1"/>
  <c r="B97" i="7" s="1"/>
  <c r="B102" i="7" s="1"/>
  <c r="B107" i="7" s="1"/>
  <c r="B112" i="7" s="1"/>
  <c r="B117" i="7" s="1"/>
  <c r="B122" i="7" s="1"/>
  <c r="B127" i="7" s="1"/>
  <c r="B132" i="7" s="1"/>
  <c r="B137" i="7" s="1"/>
  <c r="B142" i="7" s="1"/>
  <c r="B147" i="7" s="1"/>
  <c r="B152" i="7" s="1"/>
  <c r="B157" i="7" s="1"/>
  <c r="B162" i="7" s="1"/>
  <c r="B167" i="7" s="1"/>
  <c r="B172" i="7" s="1"/>
  <c r="B177" i="7" s="1"/>
  <c r="B182" i="7" s="1"/>
  <c r="B187" i="7" s="1"/>
  <c r="B192" i="7" s="1"/>
  <c r="B197" i="7" s="1"/>
  <c r="B202" i="7" s="1"/>
  <c r="B207" i="7" s="1"/>
  <c r="B212" i="7" s="1"/>
  <c r="B217" i="7" s="1"/>
  <c r="B222" i="7" s="1"/>
  <c r="B75" i="7"/>
  <c r="B80" i="7" s="1"/>
  <c r="B85" i="7" s="1"/>
  <c r="B90" i="7" s="1"/>
  <c r="B95" i="7" s="1"/>
  <c r="B100" i="7" s="1"/>
  <c r="B105" i="7" s="1"/>
  <c r="B110" i="7" s="1"/>
  <c r="B115" i="7" s="1"/>
  <c r="B120" i="7" s="1"/>
  <c r="B125" i="7" s="1"/>
  <c r="B130" i="7" s="1"/>
  <c r="B135" i="7" s="1"/>
  <c r="B140" i="7" s="1"/>
  <c r="B145" i="7" s="1"/>
  <c r="B150" i="7" s="1"/>
  <c r="B155" i="7" s="1"/>
  <c r="B160" i="7" s="1"/>
  <c r="B165" i="7" s="1"/>
  <c r="B170" i="7" s="1"/>
  <c r="B175" i="7" s="1"/>
  <c r="B180" i="7" s="1"/>
  <c r="B185" i="7" s="1"/>
  <c r="B190" i="7" s="1"/>
  <c r="B195" i="7" s="1"/>
  <c r="B200" i="7" s="1"/>
  <c r="B205" i="7" s="1"/>
  <c r="B210" i="7" s="1"/>
  <c r="B215" i="7" s="1"/>
  <c r="B220" i="7" s="1"/>
  <c r="A76" i="7"/>
  <c r="A81" i="7" s="1"/>
  <c r="D34" i="7"/>
  <c r="C34" i="7"/>
  <c r="AA34" i="7" s="1"/>
  <c r="D33" i="7"/>
  <c r="C33" i="7"/>
  <c r="AA33" i="7" s="1"/>
  <c r="D32" i="7"/>
  <c r="C32" i="7"/>
  <c r="AA32" i="7" s="1"/>
  <c r="D31" i="7"/>
  <c r="C31" i="7"/>
  <c r="AA31" i="7" s="1"/>
  <c r="D30" i="7"/>
  <c r="C30" i="7"/>
  <c r="AA30" i="7" s="1"/>
  <c r="D29" i="7"/>
  <c r="C29" i="7"/>
  <c r="AA29" i="7" s="1"/>
  <c r="D28" i="7"/>
  <c r="C28" i="7"/>
  <c r="AA28" i="7" s="1"/>
  <c r="D27" i="7"/>
  <c r="C27" i="7"/>
  <c r="AA27" i="7" s="1"/>
  <c r="D26" i="7"/>
  <c r="C26" i="7"/>
  <c r="AA26" i="7" s="1"/>
  <c r="D25" i="7"/>
  <c r="C25" i="7"/>
  <c r="AA25" i="7" s="1"/>
  <c r="D24" i="7"/>
  <c r="C24" i="7"/>
  <c r="AA24" i="7" s="1"/>
  <c r="D23" i="7"/>
  <c r="C23" i="7"/>
  <c r="AA23" i="7" s="1"/>
  <c r="D22" i="7"/>
  <c r="C22" i="7"/>
  <c r="AA22" i="7" s="1"/>
  <c r="D21" i="7"/>
  <c r="C21" i="7"/>
  <c r="AA21" i="7" s="1"/>
  <c r="D20" i="7"/>
  <c r="C20" i="7"/>
  <c r="AA20" i="7" s="1"/>
  <c r="D19" i="7"/>
  <c r="C19" i="7"/>
  <c r="AA19" i="7" s="1"/>
  <c r="D18" i="7"/>
  <c r="C18" i="7"/>
  <c r="AA18" i="7" s="1"/>
  <c r="D17" i="7"/>
  <c r="C17" i="7"/>
  <c r="AA17" i="7" s="1"/>
  <c r="D16" i="7"/>
  <c r="C16" i="7"/>
  <c r="AA16" i="7" s="1"/>
  <c r="D15" i="7"/>
  <c r="C15" i="7"/>
  <c r="AA15" i="7" s="1"/>
  <c r="D14" i="7"/>
  <c r="C14" i="7"/>
  <c r="AA14" i="7" s="1"/>
  <c r="D13" i="7"/>
  <c r="C13" i="7"/>
  <c r="AA13" i="7" s="1"/>
  <c r="D12" i="7"/>
  <c r="C12" i="7"/>
  <c r="AA12" i="7" s="1"/>
  <c r="D11" i="7"/>
  <c r="C11" i="7"/>
  <c r="AA11" i="7" s="1"/>
  <c r="D10" i="7"/>
  <c r="C10" i="7"/>
  <c r="AA10" i="7" s="1"/>
  <c r="D9" i="7"/>
  <c r="C9" i="7"/>
  <c r="AA9" i="7" s="1"/>
  <c r="D8" i="7"/>
  <c r="C8" i="7"/>
  <c r="AA8" i="7" s="1"/>
  <c r="D7" i="7"/>
  <c r="C7" i="7"/>
  <c r="AA7" i="7" s="1"/>
  <c r="D6" i="7"/>
  <c r="C6" i="7"/>
  <c r="AA6" i="7" s="1"/>
  <c r="D5" i="7"/>
  <c r="C5" i="7"/>
  <c r="AA5" i="7" s="1"/>
  <c r="D4" i="7"/>
  <c r="Z4" i="7" s="1"/>
  <c r="C4" i="7"/>
  <c r="AA4" i="7" s="1"/>
  <c r="AE4" i="6"/>
  <c r="AC4" i="6"/>
  <c r="AB4" i="6"/>
  <c r="AD4" i="6"/>
  <c r="AF4" i="6" s="1"/>
  <c r="B78" i="6"/>
  <c r="B83" i="6" s="1"/>
  <c r="B88" i="6" s="1"/>
  <c r="B93" i="6" s="1"/>
  <c r="B98" i="6" s="1"/>
  <c r="B103" i="6" s="1"/>
  <c r="B108" i="6" s="1"/>
  <c r="B113" i="6" s="1"/>
  <c r="B118" i="6" s="1"/>
  <c r="B123" i="6" s="1"/>
  <c r="B128" i="6" s="1"/>
  <c r="B133" i="6" s="1"/>
  <c r="B138" i="6" s="1"/>
  <c r="B143" i="6" s="1"/>
  <c r="B148" i="6" s="1"/>
  <c r="B153" i="6" s="1"/>
  <c r="B158" i="6" s="1"/>
  <c r="B163" i="6" s="1"/>
  <c r="B168" i="6" s="1"/>
  <c r="B173" i="6" s="1"/>
  <c r="B178" i="6" s="1"/>
  <c r="B183" i="6" s="1"/>
  <c r="B188" i="6" s="1"/>
  <c r="B193" i="6" s="1"/>
  <c r="B198" i="6" s="1"/>
  <c r="B203" i="6" s="1"/>
  <c r="B208" i="6" s="1"/>
  <c r="B213" i="6" s="1"/>
  <c r="B218" i="6" s="1"/>
  <c r="B223" i="6" s="1"/>
  <c r="B77" i="6"/>
  <c r="B82" i="6" s="1"/>
  <c r="B87" i="6" s="1"/>
  <c r="B92" i="6" s="1"/>
  <c r="B97" i="6" s="1"/>
  <c r="B102" i="6" s="1"/>
  <c r="B107" i="6" s="1"/>
  <c r="B112" i="6" s="1"/>
  <c r="B117" i="6" s="1"/>
  <c r="B122" i="6" s="1"/>
  <c r="B127" i="6" s="1"/>
  <c r="B132" i="6" s="1"/>
  <c r="B137" i="6" s="1"/>
  <c r="B142" i="6" s="1"/>
  <c r="B147" i="6" s="1"/>
  <c r="B152" i="6" s="1"/>
  <c r="B157" i="6" s="1"/>
  <c r="B162" i="6" s="1"/>
  <c r="B167" i="6" s="1"/>
  <c r="B172" i="6" s="1"/>
  <c r="B177" i="6" s="1"/>
  <c r="B182" i="6" s="1"/>
  <c r="B187" i="6" s="1"/>
  <c r="B192" i="6" s="1"/>
  <c r="B197" i="6" s="1"/>
  <c r="B202" i="6" s="1"/>
  <c r="B207" i="6" s="1"/>
  <c r="B212" i="6" s="1"/>
  <c r="B217" i="6" s="1"/>
  <c r="B222" i="6" s="1"/>
  <c r="B75" i="6"/>
  <c r="B80" i="6" s="1"/>
  <c r="B85" i="6" s="1"/>
  <c r="B90" i="6" s="1"/>
  <c r="B95" i="6" s="1"/>
  <c r="B100" i="6" s="1"/>
  <c r="B105" i="6" s="1"/>
  <c r="B110" i="6" s="1"/>
  <c r="B115" i="6" s="1"/>
  <c r="B120" i="6" s="1"/>
  <c r="B125" i="6" s="1"/>
  <c r="B130" i="6" s="1"/>
  <c r="B135" i="6" s="1"/>
  <c r="B140" i="6" s="1"/>
  <c r="B145" i="6" s="1"/>
  <c r="B150" i="6" s="1"/>
  <c r="B155" i="6" s="1"/>
  <c r="B160" i="6" s="1"/>
  <c r="B165" i="6" s="1"/>
  <c r="B170" i="6" s="1"/>
  <c r="B175" i="6" s="1"/>
  <c r="B180" i="6" s="1"/>
  <c r="B185" i="6" s="1"/>
  <c r="B190" i="6" s="1"/>
  <c r="B195" i="6" s="1"/>
  <c r="B200" i="6" s="1"/>
  <c r="B205" i="6" s="1"/>
  <c r="B210" i="6" s="1"/>
  <c r="B215" i="6" s="1"/>
  <c r="B220" i="6" s="1"/>
  <c r="A76" i="6"/>
  <c r="AC34" i="6"/>
  <c r="AB34" i="6"/>
  <c r="D34" i="6"/>
  <c r="C34" i="6"/>
  <c r="Z34" i="6" s="1"/>
  <c r="AC33" i="6"/>
  <c r="AB33" i="6"/>
  <c r="D33" i="6"/>
  <c r="AA33" i="6" s="1"/>
  <c r="C33" i="6"/>
  <c r="Z33" i="6" s="1"/>
  <c r="AC32" i="6"/>
  <c r="AB32" i="6"/>
  <c r="D32" i="6"/>
  <c r="AA32" i="6" s="1"/>
  <c r="C32" i="6"/>
  <c r="AC31" i="6"/>
  <c r="AB31" i="6"/>
  <c r="D31" i="6"/>
  <c r="AA31" i="6" s="1"/>
  <c r="C31" i="6"/>
  <c r="AC30" i="6"/>
  <c r="AB30" i="6"/>
  <c r="D30" i="6"/>
  <c r="AA30" i="6" s="1"/>
  <c r="C30" i="6"/>
  <c r="Z30" i="6" s="1"/>
  <c r="AC29" i="6"/>
  <c r="AB29" i="6"/>
  <c r="D29" i="6"/>
  <c r="AA29" i="6" s="1"/>
  <c r="C29" i="6"/>
  <c r="Z29" i="6" s="1"/>
  <c r="AC28" i="6"/>
  <c r="AB28" i="6"/>
  <c r="D28" i="6"/>
  <c r="AA28" i="6" s="1"/>
  <c r="C28" i="6"/>
  <c r="AC27" i="6"/>
  <c r="AB27" i="6"/>
  <c r="D27" i="6"/>
  <c r="AA27" i="6" s="1"/>
  <c r="C27" i="6"/>
  <c r="AC26" i="6"/>
  <c r="AB26" i="6"/>
  <c r="D26" i="6"/>
  <c r="AA26" i="6" s="1"/>
  <c r="C26" i="6"/>
  <c r="Z26" i="6" s="1"/>
  <c r="AC25" i="6"/>
  <c r="AB25" i="6"/>
  <c r="D25" i="6"/>
  <c r="C25" i="6"/>
  <c r="AC24" i="6"/>
  <c r="AB24" i="6"/>
  <c r="D24" i="6"/>
  <c r="AA24" i="6" s="1"/>
  <c r="C24" i="6"/>
  <c r="AC23" i="6"/>
  <c r="AB23" i="6"/>
  <c r="D23" i="6"/>
  <c r="AA23" i="6" s="1"/>
  <c r="C23" i="6"/>
  <c r="AC22" i="6"/>
  <c r="AB22" i="6"/>
  <c r="D22" i="6"/>
  <c r="AA22" i="6" s="1"/>
  <c r="C22" i="6"/>
  <c r="Z22" i="6" s="1"/>
  <c r="AC21" i="6"/>
  <c r="AB21" i="6"/>
  <c r="D21" i="6"/>
  <c r="AA21" i="6" s="1"/>
  <c r="C21" i="6"/>
  <c r="Z21" i="6" s="1"/>
  <c r="AC20" i="6"/>
  <c r="AB20" i="6"/>
  <c r="D20" i="6"/>
  <c r="AA20" i="6" s="1"/>
  <c r="C20" i="6"/>
  <c r="AC19" i="6"/>
  <c r="AB19" i="6"/>
  <c r="D19" i="6"/>
  <c r="AA19" i="6" s="1"/>
  <c r="C19" i="6"/>
  <c r="AC18" i="6"/>
  <c r="AB18" i="6"/>
  <c r="D18" i="6"/>
  <c r="C18" i="6"/>
  <c r="Z18" i="6" s="1"/>
  <c r="AC17" i="6"/>
  <c r="AB17" i="6"/>
  <c r="D17" i="6"/>
  <c r="AA17" i="6" s="1"/>
  <c r="C17" i="6"/>
  <c r="Z17" i="6" s="1"/>
  <c r="AC16" i="6"/>
  <c r="AB16" i="6"/>
  <c r="D16" i="6"/>
  <c r="AA16" i="6" s="1"/>
  <c r="C16" i="6"/>
  <c r="AC15" i="6"/>
  <c r="AB15" i="6"/>
  <c r="D15" i="6"/>
  <c r="AA15" i="6" s="1"/>
  <c r="C15" i="6"/>
  <c r="AC14" i="6"/>
  <c r="AB14" i="6"/>
  <c r="D14" i="6"/>
  <c r="AA14" i="6" s="1"/>
  <c r="C14" i="6"/>
  <c r="Z14" i="6" s="1"/>
  <c r="AC13" i="6"/>
  <c r="AB13" i="6"/>
  <c r="D13" i="6"/>
  <c r="AA13" i="6" s="1"/>
  <c r="C13" i="6"/>
  <c r="Z13" i="6" s="1"/>
  <c r="AC12" i="6"/>
  <c r="AB12" i="6"/>
  <c r="D12" i="6"/>
  <c r="C12" i="6"/>
  <c r="AC11" i="6"/>
  <c r="AB11" i="6"/>
  <c r="D11" i="6"/>
  <c r="AA11" i="6" s="1"/>
  <c r="C11" i="6"/>
  <c r="AC10" i="6"/>
  <c r="AB10" i="6"/>
  <c r="D10" i="6"/>
  <c r="AA10" i="6" s="1"/>
  <c r="C10" i="6"/>
  <c r="AC9" i="6"/>
  <c r="AB9" i="6"/>
  <c r="D9" i="6"/>
  <c r="AA9" i="6" s="1"/>
  <c r="C9" i="6"/>
  <c r="Z9" i="6" s="1"/>
  <c r="AC8" i="6"/>
  <c r="AB8" i="6"/>
  <c r="D8" i="6"/>
  <c r="C8" i="6"/>
  <c r="AC7" i="6"/>
  <c r="AB7" i="6"/>
  <c r="D7" i="6"/>
  <c r="AA7" i="6" s="1"/>
  <c r="C7" i="6"/>
  <c r="AC6" i="6"/>
  <c r="AB6" i="6"/>
  <c r="D6" i="6"/>
  <c r="AA6" i="6" s="1"/>
  <c r="C6" i="6"/>
  <c r="AC5" i="6"/>
  <c r="AB5" i="6"/>
  <c r="D5" i="6"/>
  <c r="AA5" i="6" s="1"/>
  <c r="C5" i="6"/>
  <c r="Z5" i="6" s="1"/>
  <c r="D4" i="6"/>
  <c r="AA4" i="6" s="1"/>
  <c r="C4" i="6"/>
  <c r="Z4" i="6" s="1"/>
  <c r="AL4" i="5"/>
  <c r="AK4" i="5"/>
  <c r="AJ4" i="5"/>
  <c r="AI4" i="5"/>
  <c r="AE4" i="5"/>
  <c r="AM4" i="5" s="1"/>
  <c r="AN4" i="8" s="1"/>
  <c r="AF4" i="5"/>
  <c r="AG4" i="5"/>
  <c r="AH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4" i="5"/>
  <c r="Z4" i="5"/>
  <c r="AC5" i="5"/>
  <c r="AC6" i="5"/>
  <c r="AL6" i="5" s="1"/>
  <c r="AC7" i="5"/>
  <c r="AC8" i="5"/>
  <c r="AC9" i="5"/>
  <c r="AC10" i="5"/>
  <c r="AL10" i="5" s="1"/>
  <c r="AC11" i="5"/>
  <c r="AC12" i="5"/>
  <c r="AC13" i="5"/>
  <c r="AC14" i="5"/>
  <c r="AL14" i="5" s="1"/>
  <c r="AC15" i="5"/>
  <c r="AC16" i="5"/>
  <c r="AC17" i="5"/>
  <c r="AC18" i="5"/>
  <c r="AL18" i="5" s="1"/>
  <c r="AC19" i="5"/>
  <c r="AC20" i="5"/>
  <c r="AC21" i="5"/>
  <c r="AC22" i="5"/>
  <c r="AL22" i="5" s="1"/>
  <c r="AC23" i="5"/>
  <c r="AC24" i="5"/>
  <c r="AC25" i="5"/>
  <c r="AC26" i="5"/>
  <c r="AL26" i="5" s="1"/>
  <c r="AC27" i="5"/>
  <c r="AC28" i="5"/>
  <c r="AC29" i="5"/>
  <c r="AC30" i="5"/>
  <c r="AL30" i="5" s="1"/>
  <c r="AC31" i="5"/>
  <c r="AC32" i="5"/>
  <c r="AC33" i="5"/>
  <c r="AC34" i="5"/>
  <c r="AL34" i="5" s="1"/>
  <c r="AC4" i="5"/>
  <c r="AB4" i="5"/>
  <c r="B46" i="5"/>
  <c r="B51" i="5" s="1"/>
  <c r="B56" i="5" s="1"/>
  <c r="B61" i="5" s="1"/>
  <c r="B66" i="5" s="1"/>
  <c r="B71" i="5" s="1"/>
  <c r="B76" i="5" s="1"/>
  <c r="B81" i="5" s="1"/>
  <c r="B86" i="5" s="1"/>
  <c r="B91" i="5" s="1"/>
  <c r="B96" i="5" s="1"/>
  <c r="B101" i="5" s="1"/>
  <c r="B106" i="5" s="1"/>
  <c r="B111" i="5" s="1"/>
  <c r="B116" i="5" s="1"/>
  <c r="B121" i="5" s="1"/>
  <c r="B126" i="5" s="1"/>
  <c r="B131" i="5" s="1"/>
  <c r="B136" i="5" s="1"/>
  <c r="B141" i="5" s="1"/>
  <c r="B146" i="5" s="1"/>
  <c r="B151" i="5" s="1"/>
  <c r="B156" i="5" s="1"/>
  <c r="B161" i="5" s="1"/>
  <c r="B166" i="5" s="1"/>
  <c r="B171" i="5" s="1"/>
  <c r="B176" i="5" s="1"/>
  <c r="B181" i="5" s="1"/>
  <c r="B186" i="5" s="1"/>
  <c r="B191" i="5" s="1"/>
  <c r="B45" i="5"/>
  <c r="B50" i="5" s="1"/>
  <c r="B55" i="5" s="1"/>
  <c r="B60" i="5" s="1"/>
  <c r="B65" i="5" s="1"/>
  <c r="B70" i="5" s="1"/>
  <c r="B75" i="5" s="1"/>
  <c r="B80" i="5" s="1"/>
  <c r="B85" i="5" s="1"/>
  <c r="B90" i="5" s="1"/>
  <c r="B95" i="5" s="1"/>
  <c r="B100" i="5" s="1"/>
  <c r="B105" i="5" s="1"/>
  <c r="B110" i="5" s="1"/>
  <c r="B115" i="5" s="1"/>
  <c r="B120" i="5" s="1"/>
  <c r="B125" i="5" s="1"/>
  <c r="B130" i="5" s="1"/>
  <c r="B135" i="5" s="1"/>
  <c r="B140" i="5" s="1"/>
  <c r="B145" i="5" s="1"/>
  <c r="B150" i="5" s="1"/>
  <c r="B155" i="5" s="1"/>
  <c r="B160" i="5" s="1"/>
  <c r="B165" i="5" s="1"/>
  <c r="B170" i="5" s="1"/>
  <c r="B175" i="5" s="1"/>
  <c r="B180" i="5" s="1"/>
  <c r="B185" i="5" s="1"/>
  <c r="B190" i="5" s="1"/>
  <c r="B43" i="5"/>
  <c r="B48" i="5" s="1"/>
  <c r="B53" i="5" s="1"/>
  <c r="B58" i="5" s="1"/>
  <c r="B63" i="5" s="1"/>
  <c r="B68" i="5" s="1"/>
  <c r="B73" i="5" s="1"/>
  <c r="B78" i="5" s="1"/>
  <c r="B83" i="5" s="1"/>
  <c r="B88" i="5" s="1"/>
  <c r="B93" i="5" s="1"/>
  <c r="B98" i="5" s="1"/>
  <c r="B103" i="5" s="1"/>
  <c r="B108" i="5" s="1"/>
  <c r="B113" i="5" s="1"/>
  <c r="B118" i="5" s="1"/>
  <c r="B123" i="5" s="1"/>
  <c r="B128" i="5" s="1"/>
  <c r="B133" i="5" s="1"/>
  <c r="B138" i="5" s="1"/>
  <c r="B143" i="5" s="1"/>
  <c r="B148" i="5" s="1"/>
  <c r="B153" i="5" s="1"/>
  <c r="B158" i="5" s="1"/>
  <c r="B163" i="5" s="1"/>
  <c r="B168" i="5" s="1"/>
  <c r="B173" i="5" s="1"/>
  <c r="B178" i="5" s="1"/>
  <c r="B183" i="5" s="1"/>
  <c r="B188" i="5" s="1"/>
  <c r="A39" i="5"/>
  <c r="AB34" i="5"/>
  <c r="Z34" i="5"/>
  <c r="AG34" i="5" s="1"/>
  <c r="AB33" i="5"/>
  <c r="Z33" i="5"/>
  <c r="AB32" i="5"/>
  <c r="Z32" i="5"/>
  <c r="AB31" i="5"/>
  <c r="Z31" i="5"/>
  <c r="AB30" i="5"/>
  <c r="Z30" i="5"/>
  <c r="AG30" i="5" s="1"/>
  <c r="AB29" i="5"/>
  <c r="Z29" i="5"/>
  <c r="AB28" i="5"/>
  <c r="Z28" i="5"/>
  <c r="AB27" i="5"/>
  <c r="Z27" i="5"/>
  <c r="AB26" i="5"/>
  <c r="Z26" i="5"/>
  <c r="AG26" i="5" s="1"/>
  <c r="AB25" i="5"/>
  <c r="Z25" i="5"/>
  <c r="AB24" i="5"/>
  <c r="Z24" i="5"/>
  <c r="AB23" i="5"/>
  <c r="Z23" i="5"/>
  <c r="AB22" i="5"/>
  <c r="Z22" i="5"/>
  <c r="AG22" i="5" s="1"/>
  <c r="AB21" i="5"/>
  <c r="Z21" i="5"/>
  <c r="AB20" i="5"/>
  <c r="Z20" i="5"/>
  <c r="AB19" i="5"/>
  <c r="Z19" i="5"/>
  <c r="AB18" i="5"/>
  <c r="Z18" i="5"/>
  <c r="AG18" i="5" s="1"/>
  <c r="AB17" i="5"/>
  <c r="Z17" i="5"/>
  <c r="AB16" i="5"/>
  <c r="Z16" i="5"/>
  <c r="AB15" i="5"/>
  <c r="Z15" i="5"/>
  <c r="AB14" i="5"/>
  <c r="Z14" i="5"/>
  <c r="AG14" i="5" s="1"/>
  <c r="AB13" i="5"/>
  <c r="Z13" i="5"/>
  <c r="AB12" i="5"/>
  <c r="Z12" i="5"/>
  <c r="AB11" i="5"/>
  <c r="Z11" i="5"/>
  <c r="AB10" i="5"/>
  <c r="Z10" i="5"/>
  <c r="AG10" i="5" s="1"/>
  <c r="AB9" i="5"/>
  <c r="Z9" i="5"/>
  <c r="AB8" i="5"/>
  <c r="Z8" i="5"/>
  <c r="AB7" i="5"/>
  <c r="Z7" i="5"/>
  <c r="AB6" i="5"/>
  <c r="Z6" i="5"/>
  <c r="AG6" i="5" s="1"/>
  <c r="AB5" i="5"/>
  <c r="Z5" i="5"/>
  <c r="AE4" i="4"/>
  <c r="AL36" i="7" s="1"/>
  <c r="AD4" i="4"/>
  <c r="AF4" i="4" s="1"/>
  <c r="AE4" i="1"/>
  <c r="AL36" i="6" s="1"/>
  <c r="AD4" i="1"/>
  <c r="AF4" i="1" s="1"/>
  <c r="B78" i="4"/>
  <c r="B83" i="4" s="1"/>
  <c r="B88" i="4" s="1"/>
  <c r="B93" i="4" s="1"/>
  <c r="B98" i="4" s="1"/>
  <c r="B103" i="4" s="1"/>
  <c r="B108" i="4" s="1"/>
  <c r="B113" i="4" s="1"/>
  <c r="B118" i="4" s="1"/>
  <c r="B123" i="4" s="1"/>
  <c r="B128" i="4" s="1"/>
  <c r="B133" i="4" s="1"/>
  <c r="B138" i="4" s="1"/>
  <c r="B143" i="4" s="1"/>
  <c r="B148" i="4" s="1"/>
  <c r="B153" i="4" s="1"/>
  <c r="B158" i="4" s="1"/>
  <c r="B163" i="4" s="1"/>
  <c r="B168" i="4" s="1"/>
  <c r="B173" i="4" s="1"/>
  <c r="B178" i="4" s="1"/>
  <c r="B183" i="4" s="1"/>
  <c r="B188" i="4" s="1"/>
  <c r="B193" i="4" s="1"/>
  <c r="B198" i="4" s="1"/>
  <c r="B203" i="4" s="1"/>
  <c r="B208" i="4" s="1"/>
  <c r="B213" i="4" s="1"/>
  <c r="B218" i="4" s="1"/>
  <c r="B223" i="4" s="1"/>
  <c r="B77" i="4"/>
  <c r="B82" i="4" s="1"/>
  <c r="B87" i="4" s="1"/>
  <c r="B92" i="4" s="1"/>
  <c r="B97" i="4" s="1"/>
  <c r="B102" i="4" s="1"/>
  <c r="B107" i="4" s="1"/>
  <c r="B112" i="4" s="1"/>
  <c r="B117" i="4" s="1"/>
  <c r="B122" i="4" s="1"/>
  <c r="B127" i="4" s="1"/>
  <c r="B132" i="4" s="1"/>
  <c r="B137" i="4" s="1"/>
  <c r="B142" i="4" s="1"/>
  <c r="B147" i="4" s="1"/>
  <c r="B152" i="4" s="1"/>
  <c r="B157" i="4" s="1"/>
  <c r="B162" i="4" s="1"/>
  <c r="B167" i="4" s="1"/>
  <c r="B172" i="4" s="1"/>
  <c r="B177" i="4" s="1"/>
  <c r="B182" i="4" s="1"/>
  <c r="B187" i="4" s="1"/>
  <c r="B192" i="4" s="1"/>
  <c r="B197" i="4" s="1"/>
  <c r="B202" i="4" s="1"/>
  <c r="B207" i="4" s="1"/>
  <c r="B212" i="4" s="1"/>
  <c r="B217" i="4" s="1"/>
  <c r="B222" i="4" s="1"/>
  <c r="B75" i="4"/>
  <c r="B80" i="4" s="1"/>
  <c r="B85" i="4" s="1"/>
  <c r="B90" i="4" s="1"/>
  <c r="B95" i="4" s="1"/>
  <c r="B100" i="4" s="1"/>
  <c r="B105" i="4" s="1"/>
  <c r="B110" i="4" s="1"/>
  <c r="B115" i="4" s="1"/>
  <c r="B120" i="4" s="1"/>
  <c r="B125" i="4" s="1"/>
  <c r="B130" i="4" s="1"/>
  <c r="B135" i="4" s="1"/>
  <c r="B140" i="4" s="1"/>
  <c r="B145" i="4" s="1"/>
  <c r="B150" i="4" s="1"/>
  <c r="B155" i="4" s="1"/>
  <c r="B160" i="4" s="1"/>
  <c r="B165" i="4" s="1"/>
  <c r="B170" i="4" s="1"/>
  <c r="B175" i="4" s="1"/>
  <c r="B180" i="4" s="1"/>
  <c r="B185" i="4" s="1"/>
  <c r="B190" i="4" s="1"/>
  <c r="B195" i="4" s="1"/>
  <c r="B200" i="4" s="1"/>
  <c r="B205" i="4" s="1"/>
  <c r="B210" i="4" s="1"/>
  <c r="B215" i="4" s="1"/>
  <c r="B220" i="4" s="1"/>
  <c r="B75" i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77" i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78" i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71" i="4"/>
  <c r="A76" i="4" s="1"/>
  <c r="D34" i="4"/>
  <c r="Z34" i="4" s="1"/>
  <c r="C34" i="4"/>
  <c r="AA34" i="4" s="1"/>
  <c r="D33" i="4"/>
  <c r="Z33" i="4" s="1"/>
  <c r="C33" i="4"/>
  <c r="AA33" i="4" s="1"/>
  <c r="D32" i="4"/>
  <c r="Z32" i="4" s="1"/>
  <c r="C32" i="4"/>
  <c r="AA32" i="4" s="1"/>
  <c r="D31" i="4"/>
  <c r="Z31" i="4" s="1"/>
  <c r="C31" i="4"/>
  <c r="AA31" i="4" s="1"/>
  <c r="D30" i="4"/>
  <c r="Z30" i="4" s="1"/>
  <c r="C30" i="4"/>
  <c r="AA30" i="4" s="1"/>
  <c r="D29" i="4"/>
  <c r="Z29" i="4" s="1"/>
  <c r="C29" i="4"/>
  <c r="AA29" i="4" s="1"/>
  <c r="D28" i="4"/>
  <c r="Z28" i="4" s="1"/>
  <c r="C28" i="4"/>
  <c r="AA28" i="4" s="1"/>
  <c r="D27" i="4"/>
  <c r="Z27" i="4" s="1"/>
  <c r="C27" i="4"/>
  <c r="AA27" i="4" s="1"/>
  <c r="D26" i="4"/>
  <c r="Z26" i="4" s="1"/>
  <c r="C26" i="4"/>
  <c r="AA26" i="4" s="1"/>
  <c r="D25" i="4"/>
  <c r="Z25" i="4" s="1"/>
  <c r="C25" i="4"/>
  <c r="AA25" i="4" s="1"/>
  <c r="D24" i="4"/>
  <c r="Z24" i="4" s="1"/>
  <c r="C24" i="4"/>
  <c r="AA24" i="4" s="1"/>
  <c r="D23" i="4"/>
  <c r="Z23" i="4" s="1"/>
  <c r="C23" i="4"/>
  <c r="AA23" i="4" s="1"/>
  <c r="D22" i="4"/>
  <c r="Z22" i="4" s="1"/>
  <c r="C22" i="4"/>
  <c r="AA22" i="4" s="1"/>
  <c r="D21" i="4"/>
  <c r="Z21" i="4" s="1"/>
  <c r="C21" i="4"/>
  <c r="AA21" i="4" s="1"/>
  <c r="D20" i="4"/>
  <c r="Z20" i="4" s="1"/>
  <c r="C20" i="4"/>
  <c r="AA20" i="4" s="1"/>
  <c r="D19" i="4"/>
  <c r="Z19" i="4" s="1"/>
  <c r="C19" i="4"/>
  <c r="AA19" i="4" s="1"/>
  <c r="D18" i="4"/>
  <c r="Z18" i="4" s="1"/>
  <c r="C18" i="4"/>
  <c r="AA18" i="4" s="1"/>
  <c r="D17" i="4"/>
  <c r="Z17" i="4" s="1"/>
  <c r="C17" i="4"/>
  <c r="AA17" i="4" s="1"/>
  <c r="D16" i="4"/>
  <c r="Z16" i="4" s="1"/>
  <c r="C16" i="4"/>
  <c r="AA16" i="4" s="1"/>
  <c r="D15" i="4"/>
  <c r="Z15" i="4" s="1"/>
  <c r="C15" i="4"/>
  <c r="AA15" i="4" s="1"/>
  <c r="D14" i="4"/>
  <c r="Z14" i="4" s="1"/>
  <c r="C14" i="4"/>
  <c r="AA14" i="4" s="1"/>
  <c r="D13" i="4"/>
  <c r="Z13" i="4" s="1"/>
  <c r="C13" i="4"/>
  <c r="AA13" i="4" s="1"/>
  <c r="D12" i="4"/>
  <c r="Z12" i="4" s="1"/>
  <c r="C12" i="4"/>
  <c r="AA12" i="4" s="1"/>
  <c r="D11" i="4"/>
  <c r="Z11" i="4" s="1"/>
  <c r="C11" i="4"/>
  <c r="AA11" i="4" s="1"/>
  <c r="D10" i="4"/>
  <c r="Z10" i="4" s="1"/>
  <c r="C10" i="4"/>
  <c r="AA10" i="4" s="1"/>
  <c r="D9" i="4"/>
  <c r="Z9" i="4" s="1"/>
  <c r="C9" i="4"/>
  <c r="AA9" i="4" s="1"/>
  <c r="D8" i="4"/>
  <c r="Z8" i="4" s="1"/>
  <c r="C8" i="4"/>
  <c r="AA8" i="4" s="1"/>
  <c r="D7" i="4"/>
  <c r="Z7" i="4" s="1"/>
  <c r="C7" i="4"/>
  <c r="AA7" i="4" s="1"/>
  <c r="D6" i="4"/>
  <c r="Z6" i="4" s="1"/>
  <c r="C6" i="4"/>
  <c r="AA6" i="4" s="1"/>
  <c r="D5" i="4"/>
  <c r="Z5" i="4" s="1"/>
  <c r="C5" i="4"/>
  <c r="AA5" i="4" s="1"/>
  <c r="D4" i="4"/>
  <c r="Z4" i="4" s="1"/>
  <c r="C4" i="4"/>
  <c r="A71" i="1"/>
  <c r="A76" i="1" s="1"/>
  <c r="A81" i="1" s="1"/>
  <c r="A86" i="1" s="1"/>
  <c r="B39" i="8"/>
  <c r="AM34" i="8" l="1"/>
  <c r="AK56" i="7"/>
  <c r="AD59" i="7"/>
  <c r="AF59" i="7" s="1"/>
  <c r="AK59" i="7" s="1"/>
  <c r="AK41" i="7"/>
  <c r="AA4" i="4"/>
  <c r="A4" i="4"/>
  <c r="B4" i="4"/>
  <c r="AM8" i="8"/>
  <c r="AM5" i="8"/>
  <c r="AD51" i="7"/>
  <c r="AF51" i="7" s="1"/>
  <c r="AK51" i="7" s="1"/>
  <c r="B41" i="7"/>
  <c r="B8" i="8"/>
  <c r="B5" i="8"/>
  <c r="B16" i="8"/>
  <c r="B27" i="8"/>
  <c r="B29" i="8"/>
  <c r="B24" i="8"/>
  <c r="B25" i="8"/>
  <c r="B11" i="8"/>
  <c r="B22" i="8"/>
  <c r="B17" i="8"/>
  <c r="B19" i="8"/>
  <c r="B31" i="8"/>
  <c r="B12" i="8"/>
  <c r="B21" i="8"/>
  <c r="B13" i="8"/>
  <c r="B18" i="8"/>
  <c r="B30" i="8"/>
  <c r="B20" i="8"/>
  <c r="B9" i="8"/>
  <c r="B15" i="8"/>
  <c r="B32" i="8"/>
  <c r="B34" i="8"/>
  <c r="B10" i="8"/>
  <c r="B26" i="8"/>
  <c r="B28" i="8"/>
  <c r="B14" i="8"/>
  <c r="B23" i="8"/>
  <c r="B7" i="8"/>
  <c r="B6" i="8"/>
  <c r="B33" i="8"/>
  <c r="AK47" i="7"/>
  <c r="A54" i="8"/>
  <c r="B65" i="7"/>
  <c r="AK65" i="7"/>
  <c r="AE9" i="7"/>
  <c r="AL41" i="4" s="1"/>
  <c r="AE21" i="7"/>
  <c r="AL53" i="4" s="1"/>
  <c r="AE12" i="7"/>
  <c r="AL44" i="4" s="1"/>
  <c r="AE16" i="7"/>
  <c r="AL48" i="4" s="1"/>
  <c r="AE24" i="7"/>
  <c r="AL56" i="4" s="1"/>
  <c r="AL4" i="6"/>
  <c r="Z5" i="7"/>
  <c r="AD5" i="7" s="1"/>
  <c r="AF5" i="7" s="1"/>
  <c r="AE5" i="7"/>
  <c r="AL37" i="4" s="1"/>
  <c r="Z7" i="7"/>
  <c r="AE7" i="7"/>
  <c r="AL39" i="4" s="1"/>
  <c r="Z11" i="7"/>
  <c r="AE11" i="7"/>
  <c r="AL43" i="4" s="1"/>
  <c r="Z13" i="7"/>
  <c r="AE13" i="7"/>
  <c r="AL45" i="4" s="1"/>
  <c r="Z15" i="7"/>
  <c r="AE15" i="7"/>
  <c r="AL47" i="4" s="1"/>
  <c r="Z17" i="7"/>
  <c r="AE17" i="7"/>
  <c r="AL49" i="4" s="1"/>
  <c r="Z19" i="7"/>
  <c r="AE19" i="7"/>
  <c r="AL51" i="4" s="1"/>
  <c r="Z23" i="7"/>
  <c r="AE23" i="7"/>
  <c r="AL55" i="4" s="1"/>
  <c r="Z25" i="7"/>
  <c r="AE25" i="7"/>
  <c r="AL57" i="4" s="1"/>
  <c r="Z27" i="7"/>
  <c r="AE27" i="7"/>
  <c r="AL59" i="4" s="1"/>
  <c r="Z29" i="7"/>
  <c r="AE29" i="7"/>
  <c r="AL61" i="4" s="1"/>
  <c r="Z31" i="7"/>
  <c r="AE31" i="7"/>
  <c r="AL63" i="4" s="1"/>
  <c r="Z33" i="7"/>
  <c r="AE33" i="7"/>
  <c r="AL65" i="4" s="1"/>
  <c r="AA36" i="1"/>
  <c r="Z6" i="7"/>
  <c r="AD6" i="7" s="1"/>
  <c r="AF6" i="7" s="1"/>
  <c r="AE6" i="7"/>
  <c r="AL38" i="4" s="1"/>
  <c r="Z8" i="7"/>
  <c r="AH8" i="7" s="1"/>
  <c r="AE8" i="7"/>
  <c r="AL40" i="4" s="1"/>
  <c r="Z10" i="7"/>
  <c r="AE10" i="7"/>
  <c r="AL42" i="4" s="1"/>
  <c r="Z14" i="7"/>
  <c r="AD14" i="7" s="1"/>
  <c r="AF14" i="7" s="1"/>
  <c r="AE14" i="7"/>
  <c r="AL46" i="4" s="1"/>
  <c r="Z18" i="7"/>
  <c r="AD18" i="7" s="1"/>
  <c r="AF18" i="7" s="1"/>
  <c r="AK18" i="7" s="1"/>
  <c r="AE18" i="7"/>
  <c r="AL50" i="4" s="1"/>
  <c r="Z20" i="7"/>
  <c r="AH20" i="7" s="1"/>
  <c r="AE20" i="7"/>
  <c r="AL52" i="4" s="1"/>
  <c r="Z22" i="7"/>
  <c r="AE22" i="7"/>
  <c r="AL54" i="4" s="1"/>
  <c r="Z26" i="7"/>
  <c r="AD26" i="7" s="1"/>
  <c r="AF26" i="7" s="1"/>
  <c r="AE26" i="7"/>
  <c r="AL58" i="4" s="1"/>
  <c r="Z28" i="7"/>
  <c r="AE28" i="7"/>
  <c r="AL60" i="4" s="1"/>
  <c r="Z30" i="7"/>
  <c r="AI30" i="7" s="1"/>
  <c r="AE30" i="7"/>
  <c r="AL62" i="4" s="1"/>
  <c r="Z32" i="7"/>
  <c r="AD32" i="7" s="1"/>
  <c r="AF32" i="7" s="1"/>
  <c r="AE32" i="7"/>
  <c r="AL64" i="4" s="1"/>
  <c r="Z34" i="7"/>
  <c r="AD34" i="7" s="1"/>
  <c r="AF34" i="7" s="1"/>
  <c r="AE34" i="7"/>
  <c r="AL66" i="4" s="1"/>
  <c r="B51" i="6"/>
  <c r="AK51" i="6"/>
  <c r="C36" i="1"/>
  <c r="Z36" i="1" s="1"/>
  <c r="AD42" i="1"/>
  <c r="AF42" i="1" s="1"/>
  <c r="AD46" i="1"/>
  <c r="AF46" i="1" s="1"/>
  <c r="AD58" i="1"/>
  <c r="AF58" i="1" s="1"/>
  <c r="AE48" i="1"/>
  <c r="AE52" i="1"/>
  <c r="B52" i="1" s="1"/>
  <c r="AD38" i="1"/>
  <c r="AF38" i="1" s="1"/>
  <c r="AH62" i="1"/>
  <c r="AD66" i="1"/>
  <c r="AF66" i="1" s="1"/>
  <c r="AE38" i="1"/>
  <c r="B38" i="1" s="1"/>
  <c r="Z40" i="1"/>
  <c r="AD40" i="1" s="1"/>
  <c r="AF40" i="1" s="1"/>
  <c r="AK40" i="1" s="1"/>
  <c r="AE42" i="1"/>
  <c r="B42" i="1" s="1"/>
  <c r="Z44" i="1"/>
  <c r="AD44" i="1" s="1"/>
  <c r="AF44" i="1" s="1"/>
  <c r="AK44" i="1" s="1"/>
  <c r="AE46" i="1"/>
  <c r="Z56" i="1"/>
  <c r="AD56" i="1" s="1"/>
  <c r="AF56" i="1" s="1"/>
  <c r="AK56" i="1" s="1"/>
  <c r="AE58" i="1"/>
  <c r="AK58" i="1" s="1"/>
  <c r="Z60" i="1"/>
  <c r="AI60" i="1" s="1"/>
  <c r="AE62" i="1"/>
  <c r="B62" i="1" s="1"/>
  <c r="Z64" i="1"/>
  <c r="AI64" i="1" s="1"/>
  <c r="AE66" i="1"/>
  <c r="B66" i="1" s="1"/>
  <c r="Z37" i="1"/>
  <c r="AE37" i="1"/>
  <c r="B37" i="1" s="1"/>
  <c r="Z41" i="1"/>
  <c r="AE41" i="1"/>
  <c r="B41" i="1" s="1"/>
  <c r="Z45" i="1"/>
  <c r="AE45" i="1"/>
  <c r="Z49" i="1"/>
  <c r="AE49" i="1"/>
  <c r="B49" i="1" s="1"/>
  <c r="Z53" i="1"/>
  <c r="AE53" i="1"/>
  <c r="B53" i="1" s="1"/>
  <c r="Z57" i="1"/>
  <c r="AE57" i="1"/>
  <c r="B57" i="1" s="1"/>
  <c r="AH63" i="1"/>
  <c r="AD63" i="1"/>
  <c r="AF63" i="1" s="1"/>
  <c r="AG63" i="1"/>
  <c r="AI63" i="1"/>
  <c r="AI38" i="1"/>
  <c r="AG38" i="1"/>
  <c r="AH38" i="1"/>
  <c r="AI42" i="1"/>
  <c r="AG42" i="1"/>
  <c r="AH42" i="1"/>
  <c r="AI46" i="1"/>
  <c r="AG46" i="1"/>
  <c r="AH46" i="1"/>
  <c r="AI50" i="1"/>
  <c r="AG50" i="1"/>
  <c r="AI54" i="1"/>
  <c r="AG54" i="1"/>
  <c r="AI58" i="1"/>
  <c r="AG58" i="1"/>
  <c r="AH58" i="1"/>
  <c r="AK36" i="1"/>
  <c r="Z39" i="1"/>
  <c r="AE39" i="1"/>
  <c r="Z43" i="1"/>
  <c r="AE43" i="1"/>
  <c r="B43" i="1" s="1"/>
  <c r="Z47" i="1"/>
  <c r="AE47" i="1"/>
  <c r="B47" i="1" s="1"/>
  <c r="Z51" i="1"/>
  <c r="AE51" i="1"/>
  <c r="B51" i="1" s="1"/>
  <c r="Z55" i="1"/>
  <c r="AE55" i="1"/>
  <c r="B55" i="1" s="1"/>
  <c r="Z59" i="1"/>
  <c r="AE59" i="1"/>
  <c r="B59" i="1" s="1"/>
  <c r="AH61" i="1"/>
  <c r="AD61" i="1"/>
  <c r="AF61" i="1" s="1"/>
  <c r="AG61" i="1"/>
  <c r="AI61" i="1"/>
  <c r="AH65" i="1"/>
  <c r="AD65" i="1"/>
  <c r="AF65" i="1" s="1"/>
  <c r="AG65" i="1"/>
  <c r="AI65" i="1"/>
  <c r="AH44" i="1"/>
  <c r="AI48" i="1"/>
  <c r="AG48" i="1"/>
  <c r="AI52" i="1"/>
  <c r="AG52" i="1"/>
  <c r="AG60" i="1"/>
  <c r="AE61" i="1"/>
  <c r="B61" i="1" s="1"/>
  <c r="AG62" i="1"/>
  <c r="AE63" i="1"/>
  <c r="AE65" i="1"/>
  <c r="B65" i="1" s="1"/>
  <c r="AG66" i="1"/>
  <c r="AH66" i="1"/>
  <c r="B36" i="1"/>
  <c r="B40" i="1"/>
  <c r="B44" i="1"/>
  <c r="B48" i="1"/>
  <c r="AA48" i="1"/>
  <c r="AD48" i="1" s="1"/>
  <c r="AF48" i="1" s="1"/>
  <c r="AK48" i="1" s="1"/>
  <c r="B50" i="1"/>
  <c r="AA50" i="1"/>
  <c r="AD50" i="1" s="1"/>
  <c r="AF50" i="1" s="1"/>
  <c r="AK50" i="1" s="1"/>
  <c r="AA52" i="1"/>
  <c r="AH52" i="1" s="1"/>
  <c r="B54" i="1"/>
  <c r="AA54" i="1"/>
  <c r="AH54" i="1" s="1"/>
  <c r="B56" i="1"/>
  <c r="B60" i="1"/>
  <c r="AI62" i="1"/>
  <c r="B64" i="1"/>
  <c r="AI66" i="1"/>
  <c r="AD62" i="1"/>
  <c r="AF62" i="1" s="1"/>
  <c r="AD7" i="7"/>
  <c r="AF7" i="7" s="1"/>
  <c r="AD11" i="7"/>
  <c r="AF11" i="7" s="1"/>
  <c r="AD19" i="7"/>
  <c r="AF19" i="7" s="1"/>
  <c r="AD23" i="7"/>
  <c r="AF23" i="7" s="1"/>
  <c r="AK23" i="7" s="1"/>
  <c r="AD10" i="7"/>
  <c r="AF10" i="7" s="1"/>
  <c r="AK10" i="7" s="1"/>
  <c r="AD22" i="7"/>
  <c r="AF22" i="7" s="1"/>
  <c r="AK22" i="7" s="1"/>
  <c r="AD33" i="7"/>
  <c r="AF33" i="7" s="1"/>
  <c r="AD17" i="7"/>
  <c r="AF17" i="7" s="1"/>
  <c r="AK17" i="7" s="1"/>
  <c r="AD13" i="7"/>
  <c r="AF13" i="7" s="1"/>
  <c r="AK13" i="7" s="1"/>
  <c r="AK4" i="1"/>
  <c r="AK4" i="4"/>
  <c r="AK4" i="6"/>
  <c r="AE6" i="6"/>
  <c r="B6" i="6" s="1"/>
  <c r="AE15" i="6"/>
  <c r="AE16" i="6"/>
  <c r="AL16" i="6" s="1"/>
  <c r="AE19" i="6"/>
  <c r="B19" i="6" s="1"/>
  <c r="AE20" i="6"/>
  <c r="B20" i="6" s="1"/>
  <c r="AE23" i="6"/>
  <c r="AE24" i="6"/>
  <c r="AL24" i="6" s="1"/>
  <c r="AE27" i="6"/>
  <c r="AK23" i="5"/>
  <c r="AD29" i="7"/>
  <c r="AF29" i="7" s="1"/>
  <c r="AJ14" i="5"/>
  <c r="AJ30" i="5"/>
  <c r="B24" i="7"/>
  <c r="AD31" i="7"/>
  <c r="AF31" i="7" s="1"/>
  <c r="AG7" i="5"/>
  <c r="AG11" i="5"/>
  <c r="AG15" i="5"/>
  <c r="AG19" i="5"/>
  <c r="AG23" i="5"/>
  <c r="AG27" i="5"/>
  <c r="AG31" i="5"/>
  <c r="Z24" i="6"/>
  <c r="Z24" i="7"/>
  <c r="AG24" i="7" s="1"/>
  <c r="Z16" i="7"/>
  <c r="Z12" i="7"/>
  <c r="AG12" i="7" s="1"/>
  <c r="AK19" i="5"/>
  <c r="AK7" i="5"/>
  <c r="AI14" i="6"/>
  <c r="AG17" i="6"/>
  <c r="B22" i="7"/>
  <c r="B6" i="7"/>
  <c r="AE31" i="6"/>
  <c r="AE32" i="6"/>
  <c r="AL32" i="6" s="1"/>
  <c r="Z21" i="7"/>
  <c r="AD21" i="7" s="1"/>
  <c r="AF21" i="7" s="1"/>
  <c r="AK21" i="7" s="1"/>
  <c r="Z9" i="7"/>
  <c r="AG9" i="7" s="1"/>
  <c r="B9" i="7"/>
  <c r="AK4" i="7"/>
  <c r="AG18" i="7"/>
  <c r="AI5" i="7"/>
  <c r="AK31" i="5"/>
  <c r="AK27" i="5"/>
  <c r="AK15" i="5"/>
  <c r="AK11" i="5"/>
  <c r="AG26" i="6"/>
  <c r="AE30" i="6"/>
  <c r="Z32" i="6"/>
  <c r="Z23" i="6"/>
  <c r="AH23" i="6" s="1"/>
  <c r="B13" i="7"/>
  <c r="B23" i="7"/>
  <c r="B28" i="7"/>
  <c r="AE7" i="6"/>
  <c r="AE8" i="6"/>
  <c r="AL8" i="6" s="1"/>
  <c r="AE25" i="6"/>
  <c r="AL25" i="6" s="1"/>
  <c r="AE28" i="6"/>
  <c r="AL28" i="6" s="1"/>
  <c r="AG30" i="6"/>
  <c r="AE22" i="6"/>
  <c r="AL22" i="6" s="1"/>
  <c r="Z28" i="6"/>
  <c r="Z16" i="6"/>
  <c r="AH16" i="6" s="1"/>
  <c r="AD15" i="7"/>
  <c r="AF15" i="7" s="1"/>
  <c r="AI33" i="5"/>
  <c r="AI29" i="5"/>
  <c r="AI25" i="5"/>
  <c r="AI21" i="5"/>
  <c r="AI17" i="5"/>
  <c r="AI13" i="5"/>
  <c r="AI9" i="5"/>
  <c r="AI5" i="5"/>
  <c r="AE11" i="6"/>
  <c r="AL11" i="6" s="1"/>
  <c r="AE12" i="6"/>
  <c r="AL12" i="6" s="1"/>
  <c r="AE10" i="6"/>
  <c r="AL10" i="6" s="1"/>
  <c r="Z27" i="6"/>
  <c r="AI27" i="6" s="1"/>
  <c r="Z12" i="6"/>
  <c r="AG12" i="6" s="1"/>
  <c r="AI33" i="7"/>
  <c r="AI17" i="7"/>
  <c r="AG6" i="7"/>
  <c r="AG23" i="7"/>
  <c r="AG10" i="7"/>
  <c r="AI24" i="7"/>
  <c r="AH5" i="7"/>
  <c r="AI13" i="7"/>
  <c r="AI18" i="7"/>
  <c r="AG19" i="7"/>
  <c r="AG28" i="7"/>
  <c r="AI28" i="7"/>
  <c r="AH28" i="7"/>
  <c r="A86" i="7"/>
  <c r="AI4" i="7"/>
  <c r="AH4" i="7"/>
  <c r="AG4" i="7"/>
  <c r="AH10" i="7"/>
  <c r="AG33" i="7"/>
  <c r="AG15" i="7"/>
  <c r="AI15" i="7"/>
  <c r="AG17" i="7"/>
  <c r="AH18" i="7"/>
  <c r="B18" i="7"/>
  <c r="B20" i="7"/>
  <c r="AH21" i="7"/>
  <c r="AH22" i="7"/>
  <c r="AG31" i="7"/>
  <c r="AI31" i="7"/>
  <c r="AI6" i="7"/>
  <c r="B10" i="7"/>
  <c r="AI10" i="7"/>
  <c r="AG5" i="7"/>
  <c r="B7" i="7"/>
  <c r="AG13" i="7"/>
  <c r="B14" i="7"/>
  <c r="AH15" i="7"/>
  <c r="B17" i="7"/>
  <c r="AH17" i="7"/>
  <c r="B21" i="7"/>
  <c r="AG22" i="7"/>
  <c r="AH23" i="7"/>
  <c r="AH24" i="7"/>
  <c r="AG27" i="7"/>
  <c r="AI27" i="7"/>
  <c r="B30" i="7"/>
  <c r="B31" i="7"/>
  <c r="AH31" i="7"/>
  <c r="B32" i="7"/>
  <c r="AH33" i="7"/>
  <c r="AH6" i="7"/>
  <c r="AI19" i="7"/>
  <c r="B8" i="7"/>
  <c r="B12" i="7"/>
  <c r="AH13" i="7"/>
  <c r="AH19" i="7"/>
  <c r="AI22" i="7"/>
  <c r="AI23" i="7"/>
  <c r="B26" i="7"/>
  <c r="B27" i="7"/>
  <c r="AH27" i="7"/>
  <c r="B34" i="7"/>
  <c r="AH4" i="6"/>
  <c r="AG4" i="6"/>
  <c r="AK34" i="5"/>
  <c r="AK26" i="5"/>
  <c r="AK14" i="5"/>
  <c r="AK6" i="5"/>
  <c r="AK30" i="5"/>
  <c r="AK18" i="5"/>
  <c r="AK10" i="5"/>
  <c r="AI22" i="6"/>
  <c r="AI26" i="6"/>
  <c r="AE34" i="6"/>
  <c r="AL34" i="6" s="1"/>
  <c r="AE18" i="6"/>
  <c r="AL18" i="6" s="1"/>
  <c r="AA25" i="6"/>
  <c r="AA34" i="6"/>
  <c r="AH34" i="6" s="1"/>
  <c r="AE33" i="6"/>
  <c r="B33" i="6" s="1"/>
  <c r="AE29" i="6"/>
  <c r="B29" i="6" s="1"/>
  <c r="AE21" i="6"/>
  <c r="B21" i="6" s="1"/>
  <c r="AE17" i="6"/>
  <c r="AL17" i="6" s="1"/>
  <c r="AE13" i="6"/>
  <c r="AE9" i="6"/>
  <c r="AL9" i="6" s="1"/>
  <c r="AE5" i="6"/>
  <c r="B5" i="6" s="1"/>
  <c r="Z31" i="6"/>
  <c r="AH31" i="6" s="1"/>
  <c r="Z19" i="6"/>
  <c r="AD19" i="6" s="1"/>
  <c r="AF19" i="6" s="1"/>
  <c r="Z15" i="6"/>
  <c r="AI15" i="6" s="1"/>
  <c r="Z11" i="6"/>
  <c r="AG11" i="6" s="1"/>
  <c r="Z7" i="6"/>
  <c r="AH7" i="6" s="1"/>
  <c r="AK22" i="5"/>
  <c r="AE26" i="6"/>
  <c r="AL26" i="6" s="1"/>
  <c r="AE14" i="6"/>
  <c r="Z20" i="6"/>
  <c r="Z8" i="6"/>
  <c r="AI8" i="6" s="1"/>
  <c r="AJ6" i="5"/>
  <c r="AJ18" i="5"/>
  <c r="AJ22" i="5"/>
  <c r="AJ34" i="5"/>
  <c r="AG5" i="5"/>
  <c r="AG9" i="5"/>
  <c r="AG13" i="5"/>
  <c r="AG17" i="5"/>
  <c r="AG21" i="5"/>
  <c r="AG25" i="5"/>
  <c r="AG29" i="5"/>
  <c r="AG33" i="5"/>
  <c r="B22" i="6"/>
  <c r="AI34" i="6"/>
  <c r="Z10" i="6"/>
  <c r="AH10" i="6" s="1"/>
  <c r="Z6" i="6"/>
  <c r="AI6" i="6" s="1"/>
  <c r="AJ10" i="5"/>
  <c r="AJ26" i="5"/>
  <c r="Z25" i="6"/>
  <c r="AI4" i="6"/>
  <c r="AG22" i="6"/>
  <c r="AH26" i="6"/>
  <c r="AG14" i="6"/>
  <c r="AG13" i="6"/>
  <c r="AI13" i="6"/>
  <c r="AD13" i="6"/>
  <c r="AF13" i="6" s="1"/>
  <c r="AH13" i="6"/>
  <c r="AD17" i="6"/>
  <c r="AF17" i="6" s="1"/>
  <c r="AI17" i="6"/>
  <c r="AH29" i="6"/>
  <c r="AD29" i="6"/>
  <c r="AF29" i="6" s="1"/>
  <c r="AG29" i="6"/>
  <c r="AD14" i="6"/>
  <c r="AF14" i="6" s="1"/>
  <c r="B18" i="6"/>
  <c r="AA18" i="6"/>
  <c r="AH18" i="6" s="1"/>
  <c r="AH22" i="6"/>
  <c r="AD26" i="6"/>
  <c r="AF26" i="6" s="1"/>
  <c r="AH30" i="6"/>
  <c r="AI30" i="6"/>
  <c r="AH14" i="6"/>
  <c r="AI18" i="6"/>
  <c r="AH21" i="6"/>
  <c r="AD21" i="6"/>
  <c r="AF21" i="6" s="1"/>
  <c r="AG21" i="6"/>
  <c r="B8" i="6"/>
  <c r="AA8" i="6"/>
  <c r="AA12" i="6"/>
  <c r="AG18" i="6"/>
  <c r="AH17" i="6"/>
  <c r="AI21" i="6"/>
  <c r="AD22" i="6"/>
  <c r="AF22" i="6" s="1"/>
  <c r="B24" i="6"/>
  <c r="B25" i="6"/>
  <c r="AI29" i="6"/>
  <c r="AD30" i="6"/>
  <c r="AF30" i="6" s="1"/>
  <c r="B31" i="6"/>
  <c r="A81" i="6"/>
  <c r="B27" i="6"/>
  <c r="AG34" i="6"/>
  <c r="AH29" i="5"/>
  <c r="AH17" i="5"/>
  <c r="AH5" i="5"/>
  <c r="AK33" i="5"/>
  <c r="AK21" i="5"/>
  <c r="AK9" i="5"/>
  <c r="AK5" i="5"/>
  <c r="AF5" i="5"/>
  <c r="AF7" i="5"/>
  <c r="AF9" i="5"/>
  <c r="AF11" i="5"/>
  <c r="AF13" i="5"/>
  <c r="AF15" i="5"/>
  <c r="AF17" i="5"/>
  <c r="AF19" i="5"/>
  <c r="AF21" i="5"/>
  <c r="AF23" i="5"/>
  <c r="AF25" i="5"/>
  <c r="AF27" i="5"/>
  <c r="AF29" i="5"/>
  <c r="AF31" i="5"/>
  <c r="AF33" i="5"/>
  <c r="AH32" i="5"/>
  <c r="AH28" i="5"/>
  <c r="AH24" i="5"/>
  <c r="AH20" i="5"/>
  <c r="AH16" i="5"/>
  <c r="AH12" i="5"/>
  <c r="AH8" i="5"/>
  <c r="AJ32" i="5"/>
  <c r="AJ28" i="5"/>
  <c r="AJ24" i="5"/>
  <c r="AJ20" i="5"/>
  <c r="AJ16" i="5"/>
  <c r="AJ12" i="5"/>
  <c r="AJ8" i="5"/>
  <c r="AL32" i="5"/>
  <c r="AL28" i="5"/>
  <c r="AL24" i="5"/>
  <c r="AL20" i="5"/>
  <c r="AL16" i="5"/>
  <c r="AL12" i="5"/>
  <c r="AL8" i="5"/>
  <c r="AH33" i="5"/>
  <c r="AH21" i="5"/>
  <c r="AH9" i="5"/>
  <c r="AK29" i="5"/>
  <c r="AK25" i="5"/>
  <c r="AK13" i="5"/>
  <c r="AH31" i="5"/>
  <c r="AH27" i="5"/>
  <c r="AH23" i="5"/>
  <c r="AH19" i="5"/>
  <c r="AH15" i="5"/>
  <c r="AH11" i="5"/>
  <c r="AH7" i="5"/>
  <c r="AI31" i="5"/>
  <c r="AI27" i="5"/>
  <c r="AI23" i="5"/>
  <c r="AI19" i="5"/>
  <c r="AI15" i="5"/>
  <c r="AI11" i="5"/>
  <c r="AI7" i="5"/>
  <c r="AK32" i="5"/>
  <c r="AK28" i="5"/>
  <c r="AK24" i="5"/>
  <c r="AK20" i="5"/>
  <c r="AK16" i="5"/>
  <c r="AK12" i="5"/>
  <c r="AK8" i="5"/>
  <c r="AH25" i="5"/>
  <c r="AH13" i="5"/>
  <c r="AK17" i="5"/>
  <c r="AH34" i="5"/>
  <c r="AH30" i="5"/>
  <c r="AH26" i="5"/>
  <c r="AH22" i="5"/>
  <c r="AH18" i="5"/>
  <c r="AH14" i="5"/>
  <c r="AH10" i="5"/>
  <c r="AH6" i="5"/>
  <c r="AI34" i="5"/>
  <c r="AI30" i="5"/>
  <c r="AI26" i="5"/>
  <c r="AI22" i="5"/>
  <c r="AI18" i="5"/>
  <c r="AI14" i="5"/>
  <c r="AI10" i="5"/>
  <c r="AI6" i="5"/>
  <c r="AL33" i="5"/>
  <c r="AL31" i="5"/>
  <c r="AL29" i="5"/>
  <c r="AL27" i="5"/>
  <c r="AL25" i="5"/>
  <c r="AL23" i="5"/>
  <c r="AL21" i="5"/>
  <c r="AL19" i="5"/>
  <c r="AL17" i="5"/>
  <c r="AL15" i="5"/>
  <c r="AL13" i="5"/>
  <c r="AL11" i="5"/>
  <c r="AL9" i="5"/>
  <c r="AL7" i="5"/>
  <c r="AL5" i="5"/>
  <c r="AG24" i="5"/>
  <c r="AG20" i="5"/>
  <c r="AG16" i="5"/>
  <c r="AI32" i="5"/>
  <c r="AI28" i="5"/>
  <c r="AI24" i="5"/>
  <c r="AI20" i="5"/>
  <c r="AI16" i="5"/>
  <c r="AI12" i="5"/>
  <c r="AI8" i="5"/>
  <c r="AG28" i="5"/>
  <c r="AG12" i="5"/>
  <c r="AG8" i="5"/>
  <c r="AJ33" i="5"/>
  <c r="AJ31" i="5"/>
  <c r="AJ29" i="5"/>
  <c r="AJ27" i="5"/>
  <c r="AJ25" i="5"/>
  <c r="AJ23" i="5"/>
  <c r="AJ21" i="5"/>
  <c r="AJ19" i="5"/>
  <c r="AJ17" i="5"/>
  <c r="AJ15" i="5"/>
  <c r="AJ13" i="5"/>
  <c r="AJ11" i="5"/>
  <c r="AJ9" i="5"/>
  <c r="AJ7" i="5"/>
  <c r="AJ5" i="5"/>
  <c r="AG32" i="5"/>
  <c r="AE9" i="4"/>
  <c r="AL41" i="7" s="1"/>
  <c r="AE29" i="4"/>
  <c r="AL61" i="7" s="1"/>
  <c r="AE25" i="4"/>
  <c r="AL57" i="7" s="1"/>
  <c r="AE13" i="4"/>
  <c r="AL45" i="7" s="1"/>
  <c r="AD6" i="4"/>
  <c r="AD10" i="4"/>
  <c r="AD16" i="4"/>
  <c r="AD20" i="4"/>
  <c r="AD24" i="4"/>
  <c r="AD26" i="4"/>
  <c r="AD32" i="4"/>
  <c r="AE21" i="4"/>
  <c r="AL53" i="7" s="1"/>
  <c r="AE5" i="4"/>
  <c r="AL37" i="7" s="1"/>
  <c r="AF6" i="5"/>
  <c r="AF8" i="5"/>
  <c r="AE10" i="5"/>
  <c r="AE12" i="5"/>
  <c r="AF14" i="5"/>
  <c r="AF16" i="5"/>
  <c r="AF18" i="5"/>
  <c r="AF20" i="5"/>
  <c r="AF22" i="5"/>
  <c r="AF24" i="5"/>
  <c r="AF26" i="5"/>
  <c r="AF28" i="5"/>
  <c r="AF30" i="5"/>
  <c r="AF32" i="5"/>
  <c r="AF34" i="5"/>
  <c r="AD8" i="4"/>
  <c r="AD12" i="4"/>
  <c r="AD14" i="4"/>
  <c r="AD18" i="4"/>
  <c r="AD22" i="4"/>
  <c r="AD28" i="4"/>
  <c r="AD30" i="4"/>
  <c r="AD34" i="4"/>
  <c r="AE33" i="4"/>
  <c r="AL65" i="7" s="1"/>
  <c r="AE17" i="4"/>
  <c r="AL49" i="7" s="1"/>
  <c r="AE32" i="4"/>
  <c r="AL64" i="7" s="1"/>
  <c r="AE28" i="4"/>
  <c r="AL60" i="7" s="1"/>
  <c r="AE24" i="4"/>
  <c r="AL56" i="7" s="1"/>
  <c r="AE20" i="4"/>
  <c r="AL52" i="7" s="1"/>
  <c r="AE16" i="4"/>
  <c r="AL48" i="7" s="1"/>
  <c r="AE12" i="4"/>
  <c r="AL44" i="7" s="1"/>
  <c r="AE8" i="4"/>
  <c r="AL40" i="7" s="1"/>
  <c r="AD5" i="4"/>
  <c r="AD9" i="4"/>
  <c r="AD13" i="4"/>
  <c r="AD15" i="4"/>
  <c r="AD17" i="4"/>
  <c r="AD19" i="4"/>
  <c r="AD21" i="4"/>
  <c r="AD23" i="4"/>
  <c r="AD25" i="4"/>
  <c r="AD27" i="4"/>
  <c r="AD29" i="4"/>
  <c r="AD31" i="4"/>
  <c r="AD33" i="4"/>
  <c r="AE31" i="4"/>
  <c r="AL63" i="7" s="1"/>
  <c r="AE27" i="4"/>
  <c r="AL59" i="7" s="1"/>
  <c r="AE23" i="4"/>
  <c r="AL55" i="7" s="1"/>
  <c r="AE19" i="4"/>
  <c r="AL51" i="7" s="1"/>
  <c r="AE15" i="4"/>
  <c r="AL47" i="7" s="1"/>
  <c r="AE11" i="4"/>
  <c r="AL43" i="7" s="1"/>
  <c r="AE7" i="4"/>
  <c r="AL39" i="7" s="1"/>
  <c r="AF10" i="5"/>
  <c r="AF12" i="5"/>
  <c r="AD7" i="4"/>
  <c r="AD11" i="4"/>
  <c r="AE34" i="4"/>
  <c r="AL66" i="7" s="1"/>
  <c r="AE30" i="4"/>
  <c r="AL62" i="7" s="1"/>
  <c r="AE26" i="4"/>
  <c r="AL58" i="7" s="1"/>
  <c r="AE22" i="4"/>
  <c r="AL54" i="7" s="1"/>
  <c r="AE18" i="4"/>
  <c r="AL50" i="7" s="1"/>
  <c r="AE14" i="4"/>
  <c r="AL46" i="7" s="1"/>
  <c r="AE10" i="4"/>
  <c r="AL42" i="7" s="1"/>
  <c r="AE6" i="4"/>
  <c r="AL38" i="7" s="1"/>
  <c r="AE13" i="5"/>
  <c r="AE16" i="5"/>
  <c r="AE24" i="5"/>
  <c r="AE32" i="5"/>
  <c r="AE27" i="5"/>
  <c r="AE5" i="5"/>
  <c r="AE9" i="5"/>
  <c r="AE11" i="5"/>
  <c r="AE20" i="5"/>
  <c r="AE31" i="5"/>
  <c r="AE8" i="5"/>
  <c r="AE6" i="5"/>
  <c r="AE21" i="5"/>
  <c r="AE28" i="5"/>
  <c r="AE33" i="5"/>
  <c r="AE7" i="5"/>
  <c r="AE15" i="5"/>
  <c r="AE22" i="5"/>
  <c r="AE23" i="5"/>
  <c r="AE29" i="5"/>
  <c r="AE26" i="5"/>
  <c r="AE25" i="5"/>
  <c r="AE34" i="5"/>
  <c r="AM34" i="5" s="1"/>
  <c r="B34" i="5" s="1"/>
  <c r="AE14" i="5"/>
  <c r="AE17" i="5"/>
  <c r="AE18" i="5"/>
  <c r="AE19" i="5"/>
  <c r="AE30" i="5"/>
  <c r="A44" i="5"/>
  <c r="A81" i="4"/>
  <c r="A91" i="1"/>
  <c r="AC34" i="1"/>
  <c r="AB34" i="1"/>
  <c r="D34" i="1"/>
  <c r="AA34" i="1" s="1"/>
  <c r="C34" i="1"/>
  <c r="AC33" i="1"/>
  <c r="AB33" i="1"/>
  <c r="D33" i="1"/>
  <c r="AA33" i="1" s="1"/>
  <c r="C33" i="1"/>
  <c r="AC32" i="1"/>
  <c r="AB32" i="1"/>
  <c r="D32" i="1"/>
  <c r="AA32" i="1" s="1"/>
  <c r="C32" i="1"/>
  <c r="AC31" i="1"/>
  <c r="AB31" i="1"/>
  <c r="D31" i="1"/>
  <c r="AA31" i="1" s="1"/>
  <c r="C31" i="1"/>
  <c r="AC30" i="1"/>
  <c r="AB30" i="1"/>
  <c r="D30" i="1"/>
  <c r="AA30" i="1" s="1"/>
  <c r="C30" i="1"/>
  <c r="AC29" i="1"/>
  <c r="AB29" i="1"/>
  <c r="D29" i="1"/>
  <c r="AA29" i="1" s="1"/>
  <c r="C29" i="1"/>
  <c r="AC28" i="1"/>
  <c r="AB28" i="1"/>
  <c r="D28" i="1"/>
  <c r="AA28" i="1" s="1"/>
  <c r="C28" i="1"/>
  <c r="AC27" i="1"/>
  <c r="AB27" i="1"/>
  <c r="D27" i="1"/>
  <c r="AA27" i="1" s="1"/>
  <c r="C27" i="1"/>
  <c r="AC26" i="1"/>
  <c r="AB26" i="1"/>
  <c r="D26" i="1"/>
  <c r="AA26" i="1" s="1"/>
  <c r="C26" i="1"/>
  <c r="AC25" i="1"/>
  <c r="AB25" i="1"/>
  <c r="D25" i="1"/>
  <c r="AA25" i="1" s="1"/>
  <c r="C25" i="1"/>
  <c r="AC24" i="1"/>
  <c r="AB24" i="1"/>
  <c r="D24" i="1"/>
  <c r="AA24" i="1" s="1"/>
  <c r="C24" i="1"/>
  <c r="AC23" i="1"/>
  <c r="AB23" i="1"/>
  <c r="D23" i="1"/>
  <c r="AA23" i="1" s="1"/>
  <c r="C23" i="1"/>
  <c r="AC22" i="1"/>
  <c r="AB22" i="1"/>
  <c r="D22" i="1"/>
  <c r="AA22" i="1" s="1"/>
  <c r="C22" i="1"/>
  <c r="AC21" i="1"/>
  <c r="AB21" i="1"/>
  <c r="D21" i="1"/>
  <c r="AA21" i="1" s="1"/>
  <c r="C21" i="1"/>
  <c r="AC20" i="1"/>
  <c r="AB20" i="1"/>
  <c r="D20" i="1"/>
  <c r="AA20" i="1" s="1"/>
  <c r="C20" i="1"/>
  <c r="AC19" i="1"/>
  <c r="AB19" i="1"/>
  <c r="D19" i="1"/>
  <c r="AA19" i="1" s="1"/>
  <c r="C19" i="1"/>
  <c r="AC18" i="1"/>
  <c r="AB18" i="1"/>
  <c r="D18" i="1"/>
  <c r="AA18" i="1" s="1"/>
  <c r="C18" i="1"/>
  <c r="AC17" i="1"/>
  <c r="AB17" i="1"/>
  <c r="D17" i="1"/>
  <c r="AA17" i="1" s="1"/>
  <c r="C17" i="1"/>
  <c r="AC16" i="1"/>
  <c r="AB16" i="1"/>
  <c r="D16" i="1"/>
  <c r="AA16" i="1" s="1"/>
  <c r="C16" i="1"/>
  <c r="AC15" i="1"/>
  <c r="AB15" i="1"/>
  <c r="D15" i="1"/>
  <c r="AA15" i="1" s="1"/>
  <c r="C15" i="1"/>
  <c r="AC14" i="1"/>
  <c r="AB14" i="1"/>
  <c r="D14" i="1"/>
  <c r="AA14" i="1" s="1"/>
  <c r="C14" i="1"/>
  <c r="AC13" i="1"/>
  <c r="AB13" i="1"/>
  <c r="D13" i="1"/>
  <c r="AA13" i="1" s="1"/>
  <c r="C13" i="1"/>
  <c r="AC12" i="1"/>
  <c r="AB12" i="1"/>
  <c r="D12" i="1"/>
  <c r="AA12" i="1" s="1"/>
  <c r="C12" i="1"/>
  <c r="AC11" i="1"/>
  <c r="AB11" i="1"/>
  <c r="D11" i="1"/>
  <c r="AA11" i="1" s="1"/>
  <c r="C11" i="1"/>
  <c r="AC10" i="1"/>
  <c r="AB10" i="1"/>
  <c r="D10" i="1"/>
  <c r="AA10" i="1" s="1"/>
  <c r="C10" i="1"/>
  <c r="AC9" i="1"/>
  <c r="AB9" i="1"/>
  <c r="D9" i="1"/>
  <c r="AA9" i="1" s="1"/>
  <c r="C9" i="1"/>
  <c r="AC8" i="1"/>
  <c r="AB8" i="1"/>
  <c r="D8" i="1"/>
  <c r="AA8" i="1" s="1"/>
  <c r="C8" i="1"/>
  <c r="AC7" i="1"/>
  <c r="AB7" i="1"/>
  <c r="D7" i="1"/>
  <c r="AA7" i="1" s="1"/>
  <c r="C7" i="1"/>
  <c r="AC6" i="1"/>
  <c r="AB6" i="1"/>
  <c r="D6" i="1"/>
  <c r="AA6" i="1" s="1"/>
  <c r="C6" i="1"/>
  <c r="AC5" i="1"/>
  <c r="AB5" i="1"/>
  <c r="D5" i="1"/>
  <c r="AA5" i="1" s="1"/>
  <c r="C5" i="1"/>
  <c r="AC4" i="1"/>
  <c r="AB4" i="1"/>
  <c r="D4" i="1"/>
  <c r="AA4" i="1" s="1"/>
  <c r="C4" i="1"/>
  <c r="B39" i="5"/>
  <c r="B71" i="6"/>
  <c r="B44" i="8"/>
  <c r="B49" i="8"/>
  <c r="B76" i="6"/>
  <c r="B81" i="7"/>
  <c r="B71" i="7"/>
  <c r="AK19" i="7" l="1"/>
  <c r="AI20" i="7"/>
  <c r="B16" i="6"/>
  <c r="AG27" i="6"/>
  <c r="B4" i="1"/>
  <c r="A4" i="1"/>
  <c r="B28" i="6"/>
  <c r="AN34" i="8"/>
  <c r="AD60" i="1"/>
  <c r="AF60" i="1" s="1"/>
  <c r="AK60" i="1" s="1"/>
  <c r="AG44" i="1"/>
  <c r="AD25" i="6"/>
  <c r="AF25" i="6" s="1"/>
  <c r="AL31" i="6"/>
  <c r="AD64" i="1"/>
  <c r="AF64" i="1" s="1"/>
  <c r="AK64" i="1" s="1"/>
  <c r="AG64" i="1"/>
  <c r="AK34" i="7"/>
  <c r="AK26" i="7"/>
  <c r="AK14" i="7"/>
  <c r="B11" i="6"/>
  <c r="A59" i="8"/>
  <c r="AH12" i="7"/>
  <c r="B11" i="7"/>
  <c r="AK33" i="7"/>
  <c r="AG26" i="7"/>
  <c r="AG8" i="7"/>
  <c r="AK29" i="7"/>
  <c r="B33" i="7"/>
  <c r="B16" i="7"/>
  <c r="B25" i="7"/>
  <c r="AG30" i="7"/>
  <c r="AI8" i="7"/>
  <c r="B5" i="7"/>
  <c r="B19" i="7"/>
  <c r="AD20" i="7"/>
  <c r="AF20" i="7" s="1"/>
  <c r="AK20" i="7" s="1"/>
  <c r="AD8" i="7"/>
  <c r="AF8" i="7" s="1"/>
  <c r="B29" i="7"/>
  <c r="AH26" i="7"/>
  <c r="AG20" i="7"/>
  <c r="AH14" i="7"/>
  <c r="AI26" i="7"/>
  <c r="AG14" i="7"/>
  <c r="AD30" i="7"/>
  <c r="AF30" i="7" s="1"/>
  <c r="AK30" i="7" s="1"/>
  <c r="AI21" i="7"/>
  <c r="AK5" i="7"/>
  <c r="AH30" i="7"/>
  <c r="B15" i="7"/>
  <c r="AI14" i="7"/>
  <c r="AH36" i="1"/>
  <c r="AG36" i="1"/>
  <c r="AI36" i="1"/>
  <c r="AL27" i="6"/>
  <c r="AL19" i="6"/>
  <c r="AI40" i="1"/>
  <c r="B9" i="6"/>
  <c r="AK6" i="7"/>
  <c r="AL29" i="6"/>
  <c r="AL13" i="6"/>
  <c r="AK38" i="1"/>
  <c r="AH56" i="1"/>
  <c r="AK46" i="1"/>
  <c r="AD11" i="6"/>
  <c r="AF11" i="6" s="1"/>
  <c r="AI12" i="6"/>
  <c r="AG56" i="1"/>
  <c r="AH40" i="1"/>
  <c r="AD12" i="6"/>
  <c r="AF12" i="6" s="1"/>
  <c r="AD16" i="6"/>
  <c r="AF16" i="6" s="1"/>
  <c r="AK16" i="6" s="1"/>
  <c r="AI16" i="6"/>
  <c r="AL7" i="6"/>
  <c r="AL23" i="6"/>
  <c r="AL15" i="6"/>
  <c r="AH64" i="1"/>
  <c r="AI56" i="1"/>
  <c r="AG40" i="1"/>
  <c r="B15" i="6"/>
  <c r="AI23" i="6"/>
  <c r="AL20" i="6"/>
  <c r="AL6" i="6"/>
  <c r="AL33" i="6"/>
  <c r="B32" i="6"/>
  <c r="AL14" i="6"/>
  <c r="AL5" i="6"/>
  <c r="AL21" i="6"/>
  <c r="AL30" i="6"/>
  <c r="B46" i="1"/>
  <c r="B23" i="6"/>
  <c r="B12" i="6"/>
  <c r="AG23" i="6"/>
  <c r="B7" i="6"/>
  <c r="AD23" i="6"/>
  <c r="AF23" i="6" s="1"/>
  <c r="AK23" i="6" s="1"/>
  <c r="AK62" i="1"/>
  <c r="AK63" i="1"/>
  <c r="AK42" i="1"/>
  <c r="B58" i="1"/>
  <c r="AH48" i="1"/>
  <c r="AK66" i="1"/>
  <c r="AI44" i="1"/>
  <c r="AH60" i="1"/>
  <c r="AH59" i="1"/>
  <c r="AD59" i="1"/>
  <c r="AF59" i="1" s="1"/>
  <c r="AK59" i="1" s="1"/>
  <c r="AG59" i="1"/>
  <c r="AI59" i="1"/>
  <c r="AH41" i="1"/>
  <c r="AD41" i="1"/>
  <c r="AF41" i="1" s="1"/>
  <c r="AK41" i="1" s="1"/>
  <c r="AG41" i="1"/>
  <c r="AI41" i="1"/>
  <c r="AD52" i="1"/>
  <c r="AF52" i="1" s="1"/>
  <c r="AK52" i="1" s="1"/>
  <c r="AK65" i="1"/>
  <c r="B63" i="1"/>
  <c r="AH39" i="1"/>
  <c r="AD39" i="1"/>
  <c r="AF39" i="1" s="1"/>
  <c r="AK39" i="1" s="1"/>
  <c r="AG39" i="1"/>
  <c r="AI39" i="1"/>
  <c r="AH45" i="1"/>
  <c r="AD45" i="1"/>
  <c r="AF45" i="1" s="1"/>
  <c r="AK45" i="1" s="1"/>
  <c r="AG45" i="1"/>
  <c r="AI45" i="1"/>
  <c r="AH43" i="1"/>
  <c r="AD43" i="1"/>
  <c r="AF43" i="1" s="1"/>
  <c r="AK43" i="1" s="1"/>
  <c r="AG43" i="1"/>
  <c r="AI43" i="1"/>
  <c r="AH50" i="1"/>
  <c r="AH57" i="1"/>
  <c r="AD57" i="1"/>
  <c r="AF57" i="1" s="1"/>
  <c r="AK57" i="1" s="1"/>
  <c r="AG57" i="1"/>
  <c r="AI57" i="1"/>
  <c r="AH53" i="1"/>
  <c r="AD53" i="1"/>
  <c r="AF53" i="1" s="1"/>
  <c r="AK53" i="1" s="1"/>
  <c r="AG53" i="1"/>
  <c r="AI53" i="1"/>
  <c r="AH49" i="1"/>
  <c r="AD49" i="1"/>
  <c r="AF49" i="1" s="1"/>
  <c r="AK49" i="1" s="1"/>
  <c r="AG49" i="1"/>
  <c r="AI49" i="1"/>
  <c r="AD54" i="1"/>
  <c r="AF54" i="1" s="1"/>
  <c r="AK54" i="1" s="1"/>
  <c r="AK61" i="1"/>
  <c r="AH55" i="1"/>
  <c r="AD55" i="1"/>
  <c r="AF55" i="1" s="1"/>
  <c r="AK55" i="1" s="1"/>
  <c r="AG55" i="1"/>
  <c r="AI55" i="1"/>
  <c r="AH51" i="1"/>
  <c r="AD51" i="1"/>
  <c r="AF51" i="1" s="1"/>
  <c r="AK51" i="1" s="1"/>
  <c r="AG51" i="1"/>
  <c r="AI51" i="1"/>
  <c r="AH47" i="1"/>
  <c r="AD47" i="1"/>
  <c r="AF47" i="1" s="1"/>
  <c r="AK47" i="1" s="1"/>
  <c r="AG47" i="1"/>
  <c r="AI47" i="1"/>
  <c r="B39" i="1"/>
  <c r="B45" i="1"/>
  <c r="AH37" i="1"/>
  <c r="AD37" i="1"/>
  <c r="AF37" i="1" s="1"/>
  <c r="AK37" i="1" s="1"/>
  <c r="AG37" i="1"/>
  <c r="AI37" i="1"/>
  <c r="AG16" i="6"/>
  <c r="AD15" i="6"/>
  <c r="AF15" i="6" s="1"/>
  <c r="AK15" i="6" s="1"/>
  <c r="AH15" i="6"/>
  <c r="AD16" i="7"/>
  <c r="AF16" i="7" s="1"/>
  <c r="AD27" i="7"/>
  <c r="AF27" i="7" s="1"/>
  <c r="AK27" i="7" s="1"/>
  <c r="AH9" i="7"/>
  <c r="AD9" i="7"/>
  <c r="AF9" i="7" s="1"/>
  <c r="AK9" i="7" s="1"/>
  <c r="AD25" i="7"/>
  <c r="AF25" i="7" s="1"/>
  <c r="AK25" i="7" s="1"/>
  <c r="AD24" i="7"/>
  <c r="AF24" i="7" s="1"/>
  <c r="AK24" i="7" s="1"/>
  <c r="AI12" i="7"/>
  <c r="AD12" i="7"/>
  <c r="AF12" i="7" s="1"/>
  <c r="AK12" i="7" s="1"/>
  <c r="AK32" i="7"/>
  <c r="AD28" i="7"/>
  <c r="B14" i="6"/>
  <c r="AK14" i="6"/>
  <c r="AK21" i="6"/>
  <c r="AK25" i="6"/>
  <c r="B30" i="6"/>
  <c r="AK30" i="6"/>
  <c r="AK19" i="6"/>
  <c r="B26" i="6"/>
  <c r="AK26" i="6"/>
  <c r="AK29" i="6"/>
  <c r="B10" i="6"/>
  <c r="AK22" i="6"/>
  <c r="B13" i="6"/>
  <c r="AK13" i="6"/>
  <c r="B34" i="6"/>
  <c r="AK12" i="6"/>
  <c r="B17" i="6"/>
  <c r="AK17" i="6"/>
  <c r="AK11" i="6"/>
  <c r="AM9" i="5"/>
  <c r="AM18" i="5"/>
  <c r="AM25" i="5"/>
  <c r="AM22" i="5"/>
  <c r="AM28" i="5"/>
  <c r="AM31" i="5"/>
  <c r="AM16" i="5"/>
  <c r="AD34" i="6"/>
  <c r="AF34" i="6" s="1"/>
  <c r="AK34" i="6" s="1"/>
  <c r="AD6" i="6"/>
  <c r="AF6" i="6" s="1"/>
  <c r="AK6" i="6" s="1"/>
  <c r="AM17" i="5"/>
  <c r="AM15" i="5"/>
  <c r="AG19" i="6"/>
  <c r="AI31" i="6"/>
  <c r="AD7" i="6"/>
  <c r="AF7" i="6" s="1"/>
  <c r="AK7" i="6" s="1"/>
  <c r="AG7" i="6"/>
  <c r="AD27" i="6"/>
  <c r="AF27" i="6" s="1"/>
  <c r="AK27" i="6" s="1"/>
  <c r="AD31" i="6"/>
  <c r="AF31" i="6" s="1"/>
  <c r="AK31" i="6" s="1"/>
  <c r="AG25" i="6"/>
  <c r="AH8" i="6"/>
  <c r="AG31" i="6"/>
  <c r="AH6" i="6"/>
  <c r="AI7" i="6"/>
  <c r="AM27" i="5"/>
  <c r="AI11" i="6"/>
  <c r="AH25" i="6"/>
  <c r="AG21" i="7"/>
  <c r="AH11" i="6"/>
  <c r="AG6" i="6"/>
  <c r="AI25" i="6"/>
  <c r="AK31" i="7"/>
  <c r="AI9" i="7"/>
  <c r="AM30" i="5"/>
  <c r="AM14" i="5"/>
  <c r="AM11" i="5"/>
  <c r="AD10" i="6"/>
  <c r="AF10" i="6" s="1"/>
  <c r="AK10" i="6" s="1"/>
  <c r="AG15" i="6"/>
  <c r="AH19" i="6"/>
  <c r="AH27" i="6"/>
  <c r="AM6" i="5"/>
  <c r="AG8" i="6"/>
  <c r="AI19" i="6"/>
  <c r="AI11" i="7"/>
  <c r="AK11" i="7"/>
  <c r="AH11" i="7"/>
  <c r="AG11" i="7"/>
  <c r="AI25" i="7"/>
  <c r="AG25" i="7"/>
  <c r="AH25" i="7"/>
  <c r="AG32" i="7"/>
  <c r="AH32" i="7"/>
  <c r="AI32" i="7"/>
  <c r="AI29" i="7"/>
  <c r="AH29" i="7"/>
  <c r="AG29" i="7"/>
  <c r="AK15" i="7"/>
  <c r="AG7" i="7"/>
  <c r="AI7" i="7"/>
  <c r="AK7" i="7"/>
  <c r="AH7" i="7"/>
  <c r="AI34" i="7"/>
  <c r="AH34" i="7"/>
  <c r="AG34" i="7"/>
  <c r="AK8" i="7"/>
  <c r="A91" i="7"/>
  <c r="AG16" i="7"/>
  <c r="AI16" i="7"/>
  <c r="AH16" i="7"/>
  <c r="AK16" i="7"/>
  <c r="AG10" i="6"/>
  <c r="AI10" i="6"/>
  <c r="AI9" i="6"/>
  <c r="AH9" i="6"/>
  <c r="AD9" i="6"/>
  <c r="AF9" i="6" s="1"/>
  <c r="AK9" i="6" s="1"/>
  <c r="AG9" i="6"/>
  <c r="AI33" i="6"/>
  <c r="AH33" i="6"/>
  <c r="AD33" i="6"/>
  <c r="AF33" i="6" s="1"/>
  <c r="AK33" i="6" s="1"/>
  <c r="AG33" i="6"/>
  <c r="AD8" i="6"/>
  <c r="AF8" i="6" s="1"/>
  <c r="AK8" i="6" s="1"/>
  <c r="AI32" i="6"/>
  <c r="AH32" i="6"/>
  <c r="AD32" i="6"/>
  <c r="AF32" i="6" s="1"/>
  <c r="AK32" i="6" s="1"/>
  <c r="AG32" i="6"/>
  <c r="AI24" i="6"/>
  <c r="AH24" i="6"/>
  <c r="AD24" i="6"/>
  <c r="AF24" i="6" s="1"/>
  <c r="AK24" i="6" s="1"/>
  <c r="AG24" i="6"/>
  <c r="AD18" i="6"/>
  <c r="AF18" i="6" s="1"/>
  <c r="AK18" i="6" s="1"/>
  <c r="AH12" i="6"/>
  <c r="AI5" i="6"/>
  <c r="AH5" i="6"/>
  <c r="AD5" i="6"/>
  <c r="AF5" i="6" s="1"/>
  <c r="AK5" i="6" s="1"/>
  <c r="AG5" i="6"/>
  <c r="A86" i="6"/>
  <c r="AI28" i="6"/>
  <c r="AH28" i="6"/>
  <c r="AD28" i="6"/>
  <c r="AF28" i="6" s="1"/>
  <c r="AK28" i="6" s="1"/>
  <c r="AG28" i="6"/>
  <c r="AI20" i="6"/>
  <c r="AH20" i="6"/>
  <c r="AD20" i="6"/>
  <c r="AF20" i="6" s="1"/>
  <c r="AK20" i="6" s="1"/>
  <c r="AG20" i="6"/>
  <c r="AM21" i="5"/>
  <c r="AM20" i="5"/>
  <c r="AM13" i="5"/>
  <c r="AM26" i="5"/>
  <c r="AM29" i="5"/>
  <c r="AM7" i="5"/>
  <c r="AM32" i="5"/>
  <c r="AM12" i="5"/>
  <c r="AM19" i="5"/>
  <c r="AM23" i="5"/>
  <c r="AM33" i="5"/>
  <c r="AM8" i="5"/>
  <c r="AM24" i="5"/>
  <c r="AM10" i="5"/>
  <c r="AM5" i="5"/>
  <c r="A49" i="5"/>
  <c r="Z5" i="1"/>
  <c r="AI5" i="1" s="1"/>
  <c r="AE5" i="1"/>
  <c r="Z6" i="1"/>
  <c r="AD6" i="1" s="1"/>
  <c r="AF6" i="1" s="1"/>
  <c r="AE6" i="1"/>
  <c r="AL38" i="6" s="1"/>
  <c r="Z7" i="1"/>
  <c r="AG7" i="1" s="1"/>
  <c r="AE7" i="1"/>
  <c r="Z8" i="1"/>
  <c r="AI8" i="1" s="1"/>
  <c r="AE8" i="1"/>
  <c r="AL40" i="6" s="1"/>
  <c r="Z9" i="1"/>
  <c r="AI9" i="1" s="1"/>
  <c r="AE9" i="1"/>
  <c r="AL41" i="6" s="1"/>
  <c r="Z10" i="1"/>
  <c r="AI10" i="1" s="1"/>
  <c r="AE10" i="1"/>
  <c r="AL42" i="6" s="1"/>
  <c r="Z11" i="1"/>
  <c r="AH11" i="1" s="1"/>
  <c r="AE11" i="1"/>
  <c r="AL43" i="6" s="1"/>
  <c r="Z12" i="1"/>
  <c r="AH12" i="1" s="1"/>
  <c r="AE12" i="1"/>
  <c r="AL44" i="6" s="1"/>
  <c r="Z13" i="1"/>
  <c r="AD13" i="1" s="1"/>
  <c r="AF13" i="1" s="1"/>
  <c r="AE13" i="1"/>
  <c r="AL45" i="6" s="1"/>
  <c r="Z14" i="1"/>
  <c r="AH14" i="1" s="1"/>
  <c r="AE14" i="1"/>
  <c r="AL46" i="6" s="1"/>
  <c r="Z15" i="1"/>
  <c r="AH15" i="1" s="1"/>
  <c r="AE15" i="1"/>
  <c r="Z16" i="1"/>
  <c r="AD16" i="1" s="1"/>
  <c r="AF16" i="1" s="1"/>
  <c r="AE16" i="1"/>
  <c r="AE17" i="1"/>
  <c r="AL49" i="6" s="1"/>
  <c r="AE18" i="1"/>
  <c r="AL50" i="6" s="1"/>
  <c r="AE19" i="1"/>
  <c r="AL51" i="6" s="1"/>
  <c r="AE20" i="1"/>
  <c r="AL52" i="6" s="1"/>
  <c r="AE21" i="1"/>
  <c r="AL53" i="6" s="1"/>
  <c r="AE22" i="1"/>
  <c r="AL54" i="6" s="1"/>
  <c r="AE23" i="1"/>
  <c r="AL55" i="6" s="1"/>
  <c r="AE24" i="1"/>
  <c r="AL56" i="6" s="1"/>
  <c r="AE25" i="1"/>
  <c r="AL57" i="6" s="1"/>
  <c r="AE26" i="1"/>
  <c r="AL58" i="6" s="1"/>
  <c r="AE27" i="1"/>
  <c r="AL59" i="6" s="1"/>
  <c r="AE28" i="1"/>
  <c r="AL60" i="6" s="1"/>
  <c r="AE29" i="1"/>
  <c r="AL61" i="6" s="1"/>
  <c r="AE30" i="1"/>
  <c r="AL62" i="6" s="1"/>
  <c r="AE31" i="1"/>
  <c r="AL63" i="6" s="1"/>
  <c r="AE32" i="1"/>
  <c r="AL64" i="6" s="1"/>
  <c r="AE33" i="1"/>
  <c r="AL65" i="6" s="1"/>
  <c r="AE34" i="1"/>
  <c r="AL66" i="6" s="1"/>
  <c r="AG34" i="4"/>
  <c r="AI34" i="4"/>
  <c r="AH34" i="4"/>
  <c r="AG30" i="4"/>
  <c r="AI30" i="4"/>
  <c r="AH30" i="4"/>
  <c r="AG26" i="4"/>
  <c r="AI26" i="4"/>
  <c r="AH26" i="4"/>
  <c r="AG22" i="4"/>
  <c r="AI22" i="4"/>
  <c r="AH22" i="4"/>
  <c r="AI17" i="4"/>
  <c r="AG17" i="4"/>
  <c r="AH17" i="4"/>
  <c r="AI13" i="4"/>
  <c r="AG13" i="4"/>
  <c r="AH13" i="4"/>
  <c r="AI11" i="4"/>
  <c r="AG11" i="4"/>
  <c r="AH11" i="4"/>
  <c r="AG7" i="4"/>
  <c r="AI7" i="4"/>
  <c r="AH7" i="4"/>
  <c r="A86" i="4"/>
  <c r="AG20" i="4"/>
  <c r="AI20" i="4"/>
  <c r="AH20" i="4"/>
  <c r="AI16" i="4"/>
  <c r="AH16" i="4"/>
  <c r="AG16" i="4"/>
  <c r="AI12" i="4"/>
  <c r="AH12" i="4"/>
  <c r="AG12" i="4"/>
  <c r="AG31" i="4"/>
  <c r="AI31" i="4"/>
  <c r="AH31" i="4"/>
  <c r="AG27" i="4"/>
  <c r="AI27" i="4"/>
  <c r="AH27" i="4"/>
  <c r="AI8" i="4"/>
  <c r="AH8" i="4"/>
  <c r="AG8" i="4"/>
  <c r="AG33" i="4"/>
  <c r="AI33" i="4"/>
  <c r="AH33" i="4"/>
  <c r="AG29" i="4"/>
  <c r="AI29" i="4"/>
  <c r="AH29" i="4"/>
  <c r="AG25" i="4"/>
  <c r="AI25" i="4"/>
  <c r="AH25" i="4"/>
  <c r="AG21" i="4"/>
  <c r="AI21" i="4"/>
  <c r="AH21" i="4"/>
  <c r="AG10" i="4"/>
  <c r="AI10" i="4"/>
  <c r="AH10" i="4"/>
  <c r="AI5" i="4"/>
  <c r="AH5" i="4"/>
  <c r="AG5" i="4"/>
  <c r="AG23" i="4"/>
  <c r="AI23" i="4"/>
  <c r="AH23" i="4"/>
  <c r="AG32" i="4"/>
  <c r="AI32" i="4"/>
  <c r="AH32" i="4"/>
  <c r="AG28" i="4"/>
  <c r="AI28" i="4"/>
  <c r="AH28" i="4"/>
  <c r="AG24" i="4"/>
  <c r="AI24" i="4"/>
  <c r="AH24" i="4"/>
  <c r="AI19" i="4"/>
  <c r="AG19" i="4"/>
  <c r="AH19" i="4"/>
  <c r="AI15" i="4"/>
  <c r="AG15" i="4"/>
  <c r="AH15" i="4"/>
  <c r="AI6" i="4"/>
  <c r="AG6" i="4"/>
  <c r="AH6" i="4"/>
  <c r="AI9" i="4"/>
  <c r="AG9" i="4"/>
  <c r="AH9" i="4"/>
  <c r="AI4" i="4"/>
  <c r="AG4" i="4"/>
  <c r="AH4" i="4"/>
  <c r="AI18" i="4"/>
  <c r="AH18" i="4"/>
  <c r="AG18" i="4"/>
  <c r="AI14" i="4"/>
  <c r="AH14" i="4"/>
  <c r="AG14" i="4"/>
  <c r="A96" i="1"/>
  <c r="AD8" i="1"/>
  <c r="AF8" i="1" s="1"/>
  <c r="Z18" i="1"/>
  <c r="Z17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4" i="1"/>
  <c r="B76" i="7"/>
  <c r="B71" i="1"/>
  <c r="B81" i="6"/>
  <c r="B71" i="4"/>
  <c r="B86" i="7"/>
  <c r="B54" i="8"/>
  <c r="AL39" i="6" l="1"/>
  <c r="A7" i="1"/>
  <c r="AL37" i="6"/>
  <c r="A5" i="1"/>
  <c r="AL47" i="6"/>
  <c r="A15" i="1"/>
  <c r="B29" i="5"/>
  <c r="AN29" i="8"/>
  <c r="B27" i="5"/>
  <c r="AN27" i="8"/>
  <c r="B25" i="5"/>
  <c r="AN25" i="8"/>
  <c r="B8" i="5"/>
  <c r="AN8" i="8"/>
  <c r="B12" i="5"/>
  <c r="AN12" i="8"/>
  <c r="B26" i="5"/>
  <c r="AN26" i="8"/>
  <c r="B11" i="5"/>
  <c r="AN11" i="8"/>
  <c r="B17" i="5"/>
  <c r="AN17" i="8"/>
  <c r="B31" i="5"/>
  <c r="AN31" i="8"/>
  <c r="B18" i="5"/>
  <c r="AN18" i="8"/>
  <c r="B19" i="5"/>
  <c r="AN19" i="8"/>
  <c r="B6" i="5"/>
  <c r="AN6" i="8"/>
  <c r="B16" i="5"/>
  <c r="AN16" i="8"/>
  <c r="B5" i="5"/>
  <c r="AN5" i="8"/>
  <c r="B33" i="5"/>
  <c r="AN33" i="8"/>
  <c r="B32" i="5"/>
  <c r="AN32" i="8"/>
  <c r="B13" i="5"/>
  <c r="AN13" i="8"/>
  <c r="B14" i="5"/>
  <c r="AN14" i="8"/>
  <c r="B28" i="5"/>
  <c r="AN28" i="8"/>
  <c r="B9" i="5"/>
  <c r="AN9" i="8"/>
  <c r="B24" i="5"/>
  <c r="AN24" i="8"/>
  <c r="B21" i="5"/>
  <c r="AN21" i="8"/>
  <c r="B15" i="5"/>
  <c r="AN15" i="8"/>
  <c r="B10" i="5"/>
  <c r="AN10" i="8"/>
  <c r="B23" i="5"/>
  <c r="AN23" i="8"/>
  <c r="B7" i="5"/>
  <c r="AN7" i="8"/>
  <c r="B20" i="5"/>
  <c r="AN20" i="8"/>
  <c r="B30" i="5"/>
  <c r="AN30" i="8"/>
  <c r="B22" i="5"/>
  <c r="AN22" i="8"/>
  <c r="A64" i="8"/>
  <c r="AK16" i="1"/>
  <c r="AL48" i="6"/>
  <c r="AK6" i="1"/>
  <c r="AD15" i="1"/>
  <c r="AF15" i="1" s="1"/>
  <c r="AK15" i="1" s="1"/>
  <c r="AF28" i="7"/>
  <c r="AK28" i="7" s="1"/>
  <c r="AK13" i="1"/>
  <c r="B34" i="1"/>
  <c r="AK8" i="1"/>
  <c r="AG12" i="1"/>
  <c r="AH7" i="1"/>
  <c r="AD9" i="1"/>
  <c r="AF9" i="1" s="1"/>
  <c r="AK9" i="1" s="1"/>
  <c r="AI7" i="1"/>
  <c r="AG15" i="1"/>
  <c r="AH13" i="1"/>
  <c r="AH5" i="1"/>
  <c r="AD11" i="1"/>
  <c r="AF11" i="1" s="1"/>
  <c r="AK11" i="1" s="1"/>
  <c r="AD5" i="1"/>
  <c r="AF5" i="1" s="1"/>
  <c r="AK5" i="1" s="1"/>
  <c r="AI13" i="1"/>
  <c r="AG11" i="1"/>
  <c r="A96" i="7"/>
  <c r="A91" i="6"/>
  <c r="AG5" i="1"/>
  <c r="AG9" i="1"/>
  <c r="AI11" i="1"/>
  <c r="AH6" i="1"/>
  <c r="AG16" i="1"/>
  <c r="AI15" i="1"/>
  <c r="AH9" i="1"/>
  <c r="AG6" i="1"/>
  <c r="AD7" i="1"/>
  <c r="AF7" i="1" s="1"/>
  <c r="AK7" i="1" s="1"/>
  <c r="AG13" i="1"/>
  <c r="AG14" i="1"/>
  <c r="AD14" i="1"/>
  <c r="AF14" i="1" s="1"/>
  <c r="AK14" i="1" s="1"/>
  <c r="AI14" i="1"/>
  <c r="AI6" i="1"/>
  <c r="AH10" i="1"/>
  <c r="AH16" i="1"/>
  <c r="AD12" i="1"/>
  <c r="AF12" i="1" s="1"/>
  <c r="AK12" i="1" s="1"/>
  <c r="AG8" i="1"/>
  <c r="AD10" i="1"/>
  <c r="AF10" i="1" s="1"/>
  <c r="AK10" i="1" s="1"/>
  <c r="AI16" i="1"/>
  <c r="AI12" i="1"/>
  <c r="AH8" i="1"/>
  <c r="A54" i="5"/>
  <c r="AG10" i="1"/>
  <c r="B19" i="4"/>
  <c r="AF19" i="4"/>
  <c r="AK19" i="4" s="1"/>
  <c r="B16" i="4"/>
  <c r="AF16" i="4"/>
  <c r="AK16" i="4" s="1"/>
  <c r="B26" i="4"/>
  <c r="AF26" i="4"/>
  <c r="AK26" i="4" s="1"/>
  <c r="B30" i="4"/>
  <c r="AF30" i="4"/>
  <c r="AK30" i="4" s="1"/>
  <c r="B34" i="4"/>
  <c r="AF34" i="4"/>
  <c r="AK34" i="4" s="1"/>
  <c r="B14" i="4"/>
  <c r="AF14" i="4"/>
  <c r="AK14" i="4" s="1"/>
  <c r="B18" i="4"/>
  <c r="AF18" i="4"/>
  <c r="AK18" i="4" s="1"/>
  <c r="B9" i="4"/>
  <c r="AF9" i="4"/>
  <c r="AK9" i="4" s="1"/>
  <c r="B5" i="4"/>
  <c r="AF5" i="4"/>
  <c r="AK5" i="4" s="1"/>
  <c r="B13" i="4"/>
  <c r="AF13" i="4"/>
  <c r="AK13" i="4" s="1"/>
  <c r="B17" i="4"/>
  <c r="AF17" i="4"/>
  <c r="AK17" i="4" s="1"/>
  <c r="B7" i="4"/>
  <c r="AF7" i="4"/>
  <c r="AK7" i="4" s="1"/>
  <c r="B6" i="4"/>
  <c r="AF6" i="4"/>
  <c r="AK6" i="4" s="1"/>
  <c r="B24" i="4"/>
  <c r="AF24" i="4"/>
  <c r="AK24" i="4" s="1"/>
  <c r="B28" i="4"/>
  <c r="AF28" i="4"/>
  <c r="AK28" i="4" s="1"/>
  <c r="B32" i="4"/>
  <c r="AF32" i="4"/>
  <c r="AK32" i="4" s="1"/>
  <c r="B23" i="4"/>
  <c r="AF23" i="4"/>
  <c r="AK23" i="4" s="1"/>
  <c r="B10" i="4"/>
  <c r="AF10" i="4"/>
  <c r="AK10" i="4" s="1"/>
  <c r="B21" i="4"/>
  <c r="AF21" i="4"/>
  <c r="AK21" i="4" s="1"/>
  <c r="B25" i="4"/>
  <c r="AF25" i="4"/>
  <c r="AK25" i="4" s="1"/>
  <c r="B29" i="4"/>
  <c r="AF29" i="4"/>
  <c r="AK29" i="4" s="1"/>
  <c r="B33" i="4"/>
  <c r="AF33" i="4"/>
  <c r="AK33" i="4" s="1"/>
  <c r="B27" i="4"/>
  <c r="AF27" i="4"/>
  <c r="AK27" i="4" s="1"/>
  <c r="B31" i="4"/>
  <c r="AF31" i="4"/>
  <c r="AK31" i="4" s="1"/>
  <c r="B20" i="4"/>
  <c r="AF20" i="4"/>
  <c r="AK20" i="4" s="1"/>
  <c r="B11" i="4"/>
  <c r="AF11" i="4"/>
  <c r="AK11" i="4" s="1"/>
  <c r="B15" i="4"/>
  <c r="AF15" i="4"/>
  <c r="AK15" i="4" s="1"/>
  <c r="B8" i="4"/>
  <c r="AF8" i="4"/>
  <c r="AK8" i="4" s="1"/>
  <c r="B12" i="4"/>
  <c r="AF12" i="4"/>
  <c r="AK12" i="4" s="1"/>
  <c r="B22" i="4"/>
  <c r="AF22" i="4"/>
  <c r="AK22" i="4" s="1"/>
  <c r="B16" i="1"/>
  <c r="B14" i="1"/>
  <c r="B5" i="1"/>
  <c r="B12" i="1"/>
  <c r="B11" i="1"/>
  <c r="B9" i="1"/>
  <c r="B13" i="1"/>
  <c r="B6" i="1"/>
  <c r="B7" i="1"/>
  <c r="B10" i="1"/>
  <c r="B15" i="1"/>
  <c r="B8" i="1"/>
  <c r="A91" i="4"/>
  <c r="A101" i="1"/>
  <c r="AI29" i="1"/>
  <c r="AD29" i="1"/>
  <c r="AF29" i="1" s="1"/>
  <c r="AK29" i="1" s="1"/>
  <c r="AH29" i="1"/>
  <c r="AG29" i="1"/>
  <c r="AI21" i="1"/>
  <c r="AD21" i="1"/>
  <c r="AF21" i="1" s="1"/>
  <c r="AK21" i="1" s="1"/>
  <c r="AH21" i="1"/>
  <c r="AG21" i="1"/>
  <c r="AI33" i="1"/>
  <c r="AD33" i="1"/>
  <c r="AF33" i="1" s="1"/>
  <c r="AK33" i="1" s="1"/>
  <c r="AH33" i="1"/>
  <c r="AG33" i="1"/>
  <c r="AI25" i="1"/>
  <c r="AD25" i="1"/>
  <c r="AF25" i="1" s="1"/>
  <c r="AK25" i="1" s="1"/>
  <c r="AH25" i="1"/>
  <c r="AG25" i="1"/>
  <c r="AI19" i="1"/>
  <c r="AD19" i="1"/>
  <c r="AF19" i="1" s="1"/>
  <c r="AK19" i="1" s="1"/>
  <c r="AH19" i="1"/>
  <c r="AG19" i="1"/>
  <c r="AI18" i="1"/>
  <c r="AD18" i="1"/>
  <c r="AF18" i="1" s="1"/>
  <c r="AK18" i="1" s="1"/>
  <c r="AH18" i="1"/>
  <c r="AG18" i="1"/>
  <c r="AI32" i="1"/>
  <c r="AD32" i="1"/>
  <c r="AF32" i="1" s="1"/>
  <c r="AK32" i="1" s="1"/>
  <c r="AH32" i="1"/>
  <c r="AG32" i="1"/>
  <c r="AI28" i="1"/>
  <c r="AD28" i="1"/>
  <c r="AF28" i="1" s="1"/>
  <c r="AK28" i="1" s="1"/>
  <c r="AH28" i="1"/>
  <c r="AG28" i="1"/>
  <c r="AI24" i="1"/>
  <c r="AD24" i="1"/>
  <c r="AF24" i="1" s="1"/>
  <c r="AK24" i="1" s="1"/>
  <c r="AH24" i="1"/>
  <c r="AG24" i="1"/>
  <c r="AI20" i="1"/>
  <c r="AD20" i="1"/>
  <c r="AF20" i="1" s="1"/>
  <c r="AK20" i="1" s="1"/>
  <c r="AH20" i="1"/>
  <c r="AG20" i="1"/>
  <c r="AI31" i="1"/>
  <c r="AD31" i="1"/>
  <c r="AF31" i="1" s="1"/>
  <c r="AK31" i="1" s="1"/>
  <c r="AH31" i="1"/>
  <c r="AG31" i="1"/>
  <c r="AI27" i="1"/>
  <c r="AD27" i="1"/>
  <c r="AF27" i="1" s="1"/>
  <c r="AK27" i="1" s="1"/>
  <c r="AH27" i="1"/>
  <c r="AG27" i="1"/>
  <c r="AI23" i="1"/>
  <c r="AD23" i="1"/>
  <c r="AF23" i="1" s="1"/>
  <c r="AK23" i="1" s="1"/>
  <c r="AH23" i="1"/>
  <c r="AG23" i="1"/>
  <c r="AI17" i="1"/>
  <c r="AD17" i="1"/>
  <c r="AF17" i="1" s="1"/>
  <c r="AK17" i="1" s="1"/>
  <c r="AH17" i="1"/>
  <c r="AG17" i="1"/>
  <c r="AI34" i="1"/>
  <c r="AD34" i="1"/>
  <c r="AF34" i="1" s="1"/>
  <c r="AK34" i="1" s="1"/>
  <c r="AH34" i="1"/>
  <c r="AG34" i="1"/>
  <c r="AI30" i="1"/>
  <c r="AD30" i="1"/>
  <c r="AF30" i="1" s="1"/>
  <c r="AK30" i="1" s="1"/>
  <c r="AH30" i="1"/>
  <c r="AG30" i="1"/>
  <c r="AI26" i="1"/>
  <c r="AD26" i="1"/>
  <c r="AF26" i="1" s="1"/>
  <c r="AK26" i="1" s="1"/>
  <c r="AH26" i="1"/>
  <c r="AG26" i="1"/>
  <c r="AI22" i="1"/>
  <c r="AD22" i="1"/>
  <c r="AF22" i="1" s="1"/>
  <c r="AK22" i="1" s="1"/>
  <c r="AH22" i="1"/>
  <c r="AG22" i="1"/>
  <c r="AI4" i="1"/>
  <c r="AH4" i="1"/>
  <c r="AG4" i="1"/>
  <c r="B44" i="5"/>
  <c r="B91" i="7"/>
  <c r="B76" i="4"/>
  <c r="B96" i="1"/>
  <c r="B76" i="1"/>
  <c r="B49" i="5"/>
  <c r="B91" i="1"/>
  <c r="B81" i="1"/>
  <c r="B86" i="6"/>
  <c r="B81" i="4"/>
  <c r="B91" i="4"/>
  <c r="B86" i="1"/>
  <c r="B101" i="1"/>
  <c r="B59" i="8"/>
  <c r="B86" i="4"/>
  <c r="A69" i="8" l="1"/>
  <c r="A101" i="7"/>
  <c r="A96" i="6"/>
  <c r="A59" i="5"/>
  <c r="B22" i="1"/>
  <c r="B26" i="1"/>
  <c r="B30" i="1"/>
  <c r="B17" i="1"/>
  <c r="B23" i="1"/>
  <c r="B27" i="1"/>
  <c r="B31" i="1"/>
  <c r="B20" i="1"/>
  <c r="B24" i="1"/>
  <c r="B28" i="1"/>
  <c r="B32" i="1"/>
  <c r="B18" i="1"/>
  <c r="B19" i="1"/>
  <c r="B25" i="1"/>
  <c r="B33" i="1"/>
  <c r="B21" i="1"/>
  <c r="B29" i="1"/>
  <c r="A96" i="4"/>
  <c r="A106" i="1"/>
  <c r="B54" i="5"/>
  <c r="B64" i="8"/>
  <c r="B106" i="1"/>
  <c r="B96" i="7"/>
  <c r="B91" i="6"/>
  <c r="B96" i="4"/>
  <c r="A74" i="8" l="1"/>
  <c r="A106" i="7"/>
  <c r="A101" i="6"/>
  <c r="A64" i="5"/>
  <c r="A101" i="4"/>
  <c r="A111" i="1"/>
  <c r="B59" i="5"/>
  <c r="B69" i="8"/>
  <c r="B96" i="6"/>
  <c r="B101" i="4"/>
  <c r="B101" i="7"/>
  <c r="B111" i="1"/>
  <c r="A79" i="8" l="1"/>
  <c r="A111" i="7"/>
  <c r="A106" i="6"/>
  <c r="A69" i="5"/>
  <c r="A106" i="4"/>
  <c r="A116" i="1"/>
  <c r="B64" i="5"/>
  <c r="B116" i="1"/>
  <c r="B106" i="4"/>
  <c r="B74" i="8"/>
  <c r="B101" i="6"/>
  <c r="B106" i="7"/>
  <c r="A84" i="8" l="1"/>
  <c r="A116" i="7"/>
  <c r="A111" i="6"/>
  <c r="A74" i="5"/>
  <c r="A111" i="4"/>
  <c r="A121" i="1"/>
  <c r="B106" i="6"/>
  <c r="B111" i="7"/>
  <c r="B121" i="1"/>
  <c r="B111" i="4"/>
  <c r="B79" i="8"/>
  <c r="B69" i="5"/>
  <c r="A89" i="8" l="1"/>
  <c r="A121" i="7"/>
  <c r="A116" i="6"/>
  <c r="A79" i="5"/>
  <c r="A116" i="4"/>
  <c r="A126" i="1"/>
  <c r="B116" i="4"/>
  <c r="B84" i="8"/>
  <c r="B126" i="1"/>
  <c r="B74" i="5"/>
  <c r="B116" i="7"/>
  <c r="B111" i="6"/>
  <c r="A94" i="8" l="1"/>
  <c r="A126" i="7"/>
  <c r="A121" i="6"/>
  <c r="A84" i="5"/>
  <c r="A121" i="4"/>
  <c r="A131" i="1"/>
  <c r="B116" i="6"/>
  <c r="B89" i="8"/>
  <c r="B121" i="7"/>
  <c r="B121" i="4"/>
  <c r="B131" i="1"/>
  <c r="B79" i="5"/>
  <c r="A99" i="8" l="1"/>
  <c r="A131" i="7"/>
  <c r="A126" i="6"/>
  <c r="A89" i="5"/>
  <c r="A126" i="4"/>
  <c r="A136" i="1"/>
  <c r="B84" i="5"/>
  <c r="B94" i="8"/>
  <c r="B126" i="7"/>
  <c r="B126" i="4"/>
  <c r="B121" i="6"/>
  <c r="B136" i="1"/>
  <c r="A104" i="8" l="1"/>
  <c r="A136" i="7"/>
  <c r="A131" i="6"/>
  <c r="A94" i="5"/>
  <c r="A131" i="4"/>
  <c r="A141" i="1"/>
  <c r="B131" i="4"/>
  <c r="B99" i="8"/>
  <c r="B141" i="1"/>
  <c r="B89" i="5"/>
  <c r="B126" i="6"/>
  <c r="B131" i="7"/>
  <c r="A109" i="8" l="1"/>
  <c r="A141" i="7"/>
  <c r="A136" i="6"/>
  <c r="A99" i="5"/>
  <c r="A136" i="4"/>
  <c r="A146" i="1"/>
  <c r="B131" i="6"/>
  <c r="B146" i="1"/>
  <c r="B136" i="7"/>
  <c r="B136" i="4"/>
  <c r="B104" i="8"/>
  <c r="B94" i="5"/>
  <c r="A114" i="8" l="1"/>
  <c r="A146" i="7"/>
  <c r="A141" i="6"/>
  <c r="A104" i="5"/>
  <c r="A141" i="4"/>
  <c r="A151" i="1"/>
  <c r="B99" i="5"/>
  <c r="B109" i="8"/>
  <c r="B136" i="6"/>
  <c r="B141" i="4"/>
  <c r="B151" i="1"/>
  <c r="B141" i="7"/>
  <c r="A119" i="8" l="1"/>
  <c r="A151" i="7"/>
  <c r="A146" i="6"/>
  <c r="A109" i="5"/>
  <c r="A146" i="4"/>
  <c r="A156" i="1"/>
  <c r="B104" i="5"/>
  <c r="B114" i="8"/>
  <c r="B146" i="7"/>
  <c r="B146" i="4"/>
  <c r="B141" i="6"/>
  <c r="B156" i="1"/>
  <c r="A124" i="8" l="1"/>
  <c r="A156" i="7"/>
  <c r="A151" i="6"/>
  <c r="A114" i="5"/>
  <c r="A161" i="1"/>
  <c r="A151" i="4"/>
  <c r="B151" i="4"/>
  <c r="B109" i="5"/>
  <c r="B151" i="7"/>
  <c r="B161" i="1"/>
  <c r="B119" i="8"/>
  <c r="B146" i="6"/>
  <c r="A129" i="8" l="1"/>
  <c r="A161" i="7"/>
  <c r="A156" i="6"/>
  <c r="A119" i="5"/>
  <c r="A166" i="1"/>
  <c r="A156" i="4"/>
  <c r="B156" i="4"/>
  <c r="B166" i="1"/>
  <c r="B114" i="5"/>
  <c r="B124" i="8"/>
  <c r="B156" i="7"/>
  <c r="B151" i="6"/>
  <c r="A134" i="8" l="1"/>
  <c r="A166" i="7"/>
  <c r="A161" i="6"/>
  <c r="A124" i="5"/>
  <c r="A171" i="1"/>
  <c r="A161" i="4"/>
  <c r="B161" i="4"/>
  <c r="B156" i="6"/>
  <c r="B119" i="5"/>
  <c r="B129" i="8"/>
  <c r="B171" i="1"/>
  <c r="B161" i="7"/>
  <c r="A139" i="8" l="1"/>
  <c r="A171" i="7"/>
  <c r="A166" i="6"/>
  <c r="A129" i="5"/>
  <c r="A176" i="1"/>
  <c r="A166" i="4"/>
  <c r="B166" i="4"/>
  <c r="B161" i="6"/>
  <c r="B176" i="1"/>
  <c r="B134" i="8"/>
  <c r="B124" i="5"/>
  <c r="B166" i="7"/>
  <c r="A144" i="8" l="1"/>
  <c r="A176" i="7"/>
  <c r="A171" i="6"/>
  <c r="A134" i="5"/>
  <c r="A181" i="1"/>
  <c r="A171" i="4"/>
  <c r="B129" i="5"/>
  <c r="B139" i="8"/>
  <c r="B181" i="1"/>
  <c r="B171" i="4"/>
  <c r="B166" i="6"/>
  <c r="B171" i="7"/>
  <c r="A149" i="8" l="1"/>
  <c r="A181" i="7"/>
  <c r="A176" i="6"/>
  <c r="A139" i="5"/>
  <c r="A186" i="1"/>
  <c r="A176" i="4"/>
  <c r="B171" i="6"/>
  <c r="B176" i="4"/>
  <c r="B186" i="1"/>
  <c r="B144" i="8"/>
  <c r="B134" i="5"/>
  <c r="B176" i="7"/>
  <c r="A154" i="8" l="1"/>
  <c r="A186" i="7"/>
  <c r="A181" i="6"/>
  <c r="A144" i="5"/>
  <c r="A191" i="1"/>
  <c r="A181" i="4"/>
  <c r="B181" i="4"/>
  <c r="B176" i="6"/>
  <c r="B191" i="1"/>
  <c r="B149" i="8"/>
  <c r="B181" i="7"/>
  <c r="B139" i="5"/>
  <c r="A159" i="8" l="1"/>
  <c r="A191" i="7"/>
  <c r="A186" i="6"/>
  <c r="A149" i="5"/>
  <c r="A196" i="1"/>
  <c r="A186" i="4"/>
  <c r="B186" i="4"/>
  <c r="B181" i="6"/>
  <c r="B196" i="1"/>
  <c r="B154" i="8"/>
  <c r="B144" i="5"/>
  <c r="B186" i="7"/>
  <c r="A164" i="8" l="1"/>
  <c r="A196" i="7"/>
  <c r="A191" i="6"/>
  <c r="A154" i="5"/>
  <c r="A201" i="1"/>
  <c r="A191" i="4"/>
  <c r="B186" i="6"/>
  <c r="B159" i="8"/>
  <c r="B201" i="1"/>
  <c r="B191" i="4"/>
  <c r="B191" i="7"/>
  <c r="B149" i="5"/>
  <c r="A169" i="8" l="1"/>
  <c r="A201" i="7"/>
  <c r="A196" i="6"/>
  <c r="A159" i="5"/>
  <c r="A206" i="1"/>
  <c r="A196" i="4"/>
  <c r="B191" i="6"/>
  <c r="B164" i="8"/>
  <c r="B206" i="1"/>
  <c r="B196" i="4"/>
  <c r="B154" i="5"/>
  <c r="B196" i="7"/>
  <c r="A174" i="8" l="1"/>
  <c r="A206" i="7"/>
  <c r="A201" i="6"/>
  <c r="A164" i="5"/>
  <c r="A211" i="1"/>
  <c r="A201" i="4"/>
  <c r="B196" i="6"/>
  <c r="B169" i="8"/>
  <c r="B211" i="1"/>
  <c r="B201" i="4"/>
  <c r="B201" i="7"/>
  <c r="B159" i="5"/>
  <c r="A179" i="8" l="1"/>
  <c r="A211" i="7"/>
  <c r="A206" i="6"/>
  <c r="A169" i="5"/>
  <c r="A216" i="1"/>
  <c r="A206" i="4"/>
  <c r="B164" i="5"/>
  <c r="B206" i="4"/>
  <c r="B216" i="1"/>
  <c r="B174" i="8"/>
  <c r="B206" i="7"/>
  <c r="B201" i="6"/>
  <c r="A184" i="8" l="1"/>
  <c r="A216" i="7"/>
  <c r="A211" i="6"/>
  <c r="A174" i="5"/>
  <c r="A221" i="1"/>
  <c r="A211" i="4"/>
  <c r="B169" i="5"/>
  <c r="B211" i="7"/>
  <c r="B221" i="1"/>
  <c r="B179" i="8"/>
  <c r="B211" i="4"/>
  <c r="B206" i="6"/>
  <c r="A189" i="8" l="1"/>
  <c r="A221" i="7"/>
  <c r="A216" i="6"/>
  <c r="A179" i="5"/>
  <c r="A216" i="4"/>
  <c r="B174" i="5"/>
  <c r="B216" i="4"/>
  <c r="B216" i="7"/>
  <c r="B184" i="8"/>
  <c r="B211" i="6"/>
  <c r="B189" i="8"/>
  <c r="B221" i="7"/>
  <c r="A221" i="6" l="1"/>
  <c r="A184" i="5"/>
  <c r="A221" i="4"/>
  <c r="B179" i="5"/>
  <c r="B221" i="6"/>
  <c r="B216" i="6"/>
  <c r="B221" i="4"/>
  <c r="A189" i="5" l="1"/>
  <c r="B189" i="5"/>
  <c r="B184" i="5"/>
</calcChain>
</file>

<file path=xl/comments1.xml><?xml version="1.0" encoding="utf-8"?>
<comments xmlns="http://schemas.openxmlformats.org/spreadsheetml/2006/main">
  <authors>
    <author>作成者</author>
  </authors>
  <commentLis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X3yp + X2 / 2 - XX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Y1 + Y2 / 2 - YY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X_th_Z = Zyp * tan(|Azw|) </t>
        </r>
      </text>
    </comment>
    <comment ref="AC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Zyp * tan(hs) / cos(Azw)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Y1xp + Y2 / 2 - YY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X3 + X2 / 2 - XX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 X_th_Z = Zxp * tan(hs) / cos(Azw)</t>
        </r>
      </text>
    </comment>
    <comment ref="AC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Zxp * tan(|Azw|)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X1yp + X2 / 2 + XX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Y1 + Y2 / 2 - YY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X_th_Z = Zyp * tan(|Azw|) </t>
        </r>
      </text>
    </comment>
    <comment ref="AC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Zyp * tan(hs) / cos(Azw)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Y1xp + Y2 / 2 - YY
→X_th = Y1xm + Y2 / 2 - YY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X3 + X2 / 2 - XX
→Y_th = X1 + X2 / 2 + XX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 X_th_Z = Zxp * tan(hs) / cos(Azw)
→X_th_Z = Zxm * tan(hs) / cos(Azw)  </t>
        </r>
      </text>
    </comment>
    <comment ref="AC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Zxp * tan(|Azw|)
→Y_th_Z = Zxm * tan(Azw)</t>
        </r>
      </text>
    </comment>
  </commentList>
</comments>
</file>

<file path=xl/sharedStrings.xml><?xml version="1.0" encoding="utf-8"?>
<sst xmlns="http://schemas.openxmlformats.org/spreadsheetml/2006/main" count="290" uniqueCount="75">
  <si>
    <t>XX</t>
  </si>
  <si>
    <t xml:space="preserve"> YY</t>
  </si>
  <si>
    <t xml:space="preserve"> X1</t>
  </si>
  <si>
    <t xml:space="preserve"> X2</t>
  </si>
  <si>
    <t xml:space="preserve"> X3</t>
  </si>
  <si>
    <t xml:space="preserve"> X1yp</t>
  </si>
  <si>
    <t xml:space="preserve"> X1ym</t>
  </si>
  <si>
    <t xml:space="preserve"> X3yp</t>
  </si>
  <si>
    <t xml:space="preserve"> X3ym</t>
  </si>
  <si>
    <t xml:space="preserve"> Y1</t>
  </si>
  <si>
    <t xml:space="preserve"> Y2</t>
  </si>
  <si>
    <t xml:space="preserve"> Y3</t>
  </si>
  <si>
    <t xml:space="preserve"> Y1xp</t>
  </si>
  <si>
    <t xml:space="preserve"> Y1xm</t>
  </si>
  <si>
    <t xml:space="preserve"> Y3xp</t>
  </si>
  <si>
    <t xml:space="preserve"> Y3xm</t>
  </si>
  <si>
    <t xml:space="preserve"> Zxp</t>
  </si>
  <si>
    <t xml:space="preserve"> Zxm</t>
  </si>
  <si>
    <t xml:space="preserve"> Zyp</t>
  </si>
  <si>
    <t xml:space="preserve"> Zym</t>
  </si>
  <si>
    <t xml:space="preserve"> Azw</t>
  </si>
  <si>
    <t xml:space="preserve"> hs</t>
    <phoneticPr fontId="1"/>
  </si>
  <si>
    <t>X_th</t>
  </si>
  <si>
    <t>Y_th</t>
  </si>
  <si>
    <t>0～90deg</t>
    <phoneticPr fontId="1"/>
  </si>
  <si>
    <t>※x+側は負の角度</t>
    <rPh sb="3" eb="4">
      <t>ガワ</t>
    </rPh>
    <rPh sb="5" eb="6">
      <t>フ</t>
    </rPh>
    <rPh sb="7" eb="9">
      <t>カクド</t>
    </rPh>
    <phoneticPr fontId="1"/>
  </si>
  <si>
    <t>-90～0deg</t>
    <phoneticPr fontId="1"/>
  </si>
  <si>
    <t>条件分け</t>
    <rPh sb="0" eb="2">
      <t>ジョウケン</t>
    </rPh>
    <rPh sb="2" eb="3">
      <t>ワ</t>
    </rPh>
    <phoneticPr fontId="1"/>
  </si>
  <si>
    <t>Aoh0p</t>
    <phoneticPr fontId="1"/>
  </si>
  <si>
    <t>条件わけ：4</t>
    <rPh sb="0" eb="2">
      <t>ジョウケン</t>
    </rPh>
    <phoneticPr fontId="1"/>
  </si>
  <si>
    <t>条件分け：2</t>
    <rPh sb="0" eb="2">
      <t>ジョウケン</t>
    </rPh>
    <rPh sb="2" eb="3">
      <t>ワ</t>
    </rPh>
    <phoneticPr fontId="1"/>
  </si>
  <si>
    <t>条件分け：3</t>
    <rPh sb="0" eb="2">
      <t>ジョウケン</t>
    </rPh>
    <rPh sb="2" eb="3">
      <t>ワ</t>
    </rPh>
    <phoneticPr fontId="1"/>
  </si>
  <si>
    <t>※先頭がcaseの番号, 最後が式(15)で計算されるAoh0+の期待値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</si>
  <si>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↓期待値</t>
    <rPh sb="1" eb="4">
      <t>キタイチ</t>
    </rPh>
    <phoneticPr fontId="1"/>
  </si>
  <si>
    <t>引数</t>
    <rPh sb="0" eb="2">
      <t>ヒキスウ</t>
    </rPh>
    <phoneticPr fontId="1"/>
  </si>
  <si>
    <t>X_th_Z</t>
  </si>
  <si>
    <t>Y_th_Z</t>
    <phoneticPr fontId="1"/>
  </si>
  <si>
    <t>[case, XX, YY, X1, X2, X3, X1yp, X1ym, X3yp, X3ym, Y1, Y2, Y3, Y1xp, Y1xm, Y3xp, Y3xm, Zxp, Zxm, Zyp, Zym, Azw, hs, Aoh0pA] = \</t>
  </si>
  <si>
    <t>Aoh0p = calc_Aoh0p(XX, YY, X1, X2, X3, X1yp, X1ym, X3yp, X3ym, Y1, Y2, Y3, Y1xp, Y1xm, Y3xp, Y3xm, Zxp, Zxm, Zyp, Zym, Azw, hs)</t>
  </si>
  <si>
    <t>↓Pythonのテストコード</t>
    <phoneticPr fontId="1"/>
  </si>
  <si>
    <t>※X軸とY軸を入れ替えて対応</t>
    <rPh sb="2" eb="3">
      <t>ジク</t>
    </rPh>
    <rPh sb="5" eb="6">
      <t>ジク</t>
    </rPh>
    <rPh sb="7" eb="8">
      <t>イ</t>
    </rPh>
    <rPh sb="9" eb="10">
      <t>カ</t>
    </rPh>
    <rPh sb="12" eb="14">
      <t>タイオウ</t>
    </rPh>
    <phoneticPr fontId="1"/>
  </si>
  <si>
    <t>※先頭がcaseの番号, 最後が式(16)で計算されるAsf0+の期待値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</si>
  <si>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Asf0p</t>
    <phoneticPr fontId="1"/>
  </si>
  <si>
    <t>[case, XX, YY, X1, X2, X3, X1yp, X1ym, X3yp, X3ym, Y1, Y2, Y3, Y1xp, Y1xm, Y3xp, Y3xm, Zxp, Zxm, Zyp, Zym, Azw, hs, Asf0pA] = \</t>
    <phoneticPr fontId="1"/>
  </si>
  <si>
    <t>Asf0p = calc_Asf0p(XX, YY, X1, X2, X3, X1yp, X1ym, X3yp, X3ym, Y1, Y2, Y3, Y1xp, Y1xm, Y3xp, Y3xm, Zxp, Zxm, Zyp, Zym, Azw, hs)</t>
    <phoneticPr fontId="1"/>
  </si>
  <si>
    <t>+X/2</t>
    <phoneticPr fontId="1"/>
  </si>
  <si>
    <t>-Y/2</t>
    <phoneticPr fontId="1"/>
  </si>
  <si>
    <t>+Y/2</t>
    <phoneticPr fontId="1"/>
  </si>
  <si>
    <t>-X/2</t>
    <phoneticPr fontId="1"/>
  </si>
  <si>
    <t>Axp</t>
  </si>
  <si>
    <t>※先頭がcaseの番号, 最後が式(14)で計算されるAx+の期待値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1" eb="34">
      <t>キタイチ</t>
    </rPh>
    <phoneticPr fontId="1"/>
  </si>
  <si>
    <t>Axp = calc_Axp(X1, X2, X3, X1yp, X1ym, X3yp, X3ym, Y1, Y2, Y3, Y1xp, Y1xm, Y3xp, Y3xm, Zxp, Zxm, Zyp, Zym, Azw, hs)</t>
    <phoneticPr fontId="1"/>
  </si>
  <si>
    <t>[case, X1, X2, X3, X1yp, X1ym, X3yp, X3ym, Y1, Y2, Y3, Y1xp, Y1xm, Y3xp, Y3xm, Zxp, Zxm, Zyp, Zym, Azw, hs, AxpA] = \</t>
    <phoneticPr fontId="1"/>
  </si>
  <si>
    <t>print('case{}: Axp = {}, 期待値 = {}, 残差 = {}'.format( case, Axp, AxpA, Axp - AxpA ))</t>
    <phoneticPr fontId="1"/>
  </si>
  <si>
    <t>※x-側は正の角度</t>
    <rPh sb="3" eb="4">
      <t>ガワ</t>
    </rPh>
    <rPh sb="5" eb="6">
      <t>セイ</t>
    </rPh>
    <rPh sb="7" eb="9">
      <t>カクド</t>
    </rPh>
    <phoneticPr fontId="1"/>
  </si>
  <si>
    <t>[case, XX, YY, X1, X2, X3, X1yp, X1ym, X3yp, X3ym, Y1, Y2, Y3, Y1xp, Y1xm, Y3xp, Y3xm, Zxp, Zxm, Zyp, Zym, Azw, hs, Aoh0mA] = \</t>
    <phoneticPr fontId="1"/>
  </si>
  <si>
    <t>Aoh0m = calc_Aoh0m(XX, YY, X1, X2, X3, X1yp, X1ym, X3yp, X3ym, Y1, Y2, Y3, Y1xp, Y1xm, Y3xp, Y3xm, Zxp, Zxm, Zyp, Zym, Azw, hs)</t>
    <phoneticPr fontId="1"/>
  </si>
  <si>
    <t>print('case{}: Aoh0m = {}, 期待値 = {}, 残差 = {}'.format( case, Aoh0m, Aoh0mA, Aoh0m - Aoh0mA ))</t>
    <phoneticPr fontId="1"/>
  </si>
  <si>
    <t>print('case{}: Aohop = {}, 期待値 = {}, 残差 = {}'.format( case, Aoh0p, Aoh0pA, Aoh0p - Aoh0pA ))</t>
    <phoneticPr fontId="1"/>
  </si>
  <si>
    <t>print('case{}: Asfop = {}, 期待値 = {}, 残差 = {}'.format( case, Asf0p, Asf0pA, Asf0p - Asf0pA ))</t>
    <phoneticPr fontId="1"/>
  </si>
  <si>
    <t>※先頭がcaseの番号, 最後が式(19)で計算されるAoh0-の期待値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</si>
  <si>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※先頭がcaseの番号, 最後が式(20)で計算されるAsf0-の期待値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</si>
  <si>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[case, XX, YY, X1, X2, X3, X1yp, X1ym, X3yp, X3ym, Y1, Y2, Y3, Y1xp, Y1xm, Y3xp, Y3xm, Zxp, Zxm, Zyp, Zym, Azw, hs, Asf0mA] = \</t>
    <phoneticPr fontId="1"/>
  </si>
  <si>
    <t>Asf0m = calc_Asf0m(XX, YY, X1, X2, X3, X1yp, X1ym, X3yp, X3ym, Y1, Y2, Y3, Y1xp, Y1xm, Y3xp, Y3xm, Zxp, Zxm, Zyp, Zym, Azw, hs)</t>
    <phoneticPr fontId="1"/>
  </si>
  <si>
    <t>print('case{}: Asfom = {}, 期待値 = {}, 残差 = {}'.format( case, Asf0m, Asf0mA, Asf0m - Asf0mA ))</t>
    <phoneticPr fontId="1"/>
  </si>
  <si>
    <t>※先頭がcaseの番号, 最後が式(18)で計算されるAx-の期待値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1" eb="34">
      <t>キタイチ</t>
    </rPh>
    <phoneticPr fontId="1"/>
  </si>
  <si>
    <t>[case, X1, X2, X3, X1yp, X1ym, X3yp, X3ym, Y1, Y2, Y3, Y1xp, Y1xm, Y3xp, Y3xm, Zxp, Zxm, Zyp, Zym, Azw, hs, AxmA] = \</t>
    <phoneticPr fontId="1"/>
  </si>
  <si>
    <t>Axm = calc_Axm(X1, X2, X3, X1yp, X1ym, X3yp, X3ym, Y1, Y2, Y3, Y1xp, Y1xm, Y3xp, Y3xm, Zxp, Zxm, Zyp, Zym, Azw, hs)</t>
    <phoneticPr fontId="1"/>
  </si>
  <si>
    <t>print('case{}: Axm = {}, 期待値 = {}, 残差 = {}'.format( case, Axm, AxmA, Axm - AxmA ))</t>
    <phoneticPr fontId="1"/>
  </si>
  <si>
    <t>※テストデータの外部化 → Aoh0p.csv に以下を貼付</t>
    <rPh sb="8" eb="10">
      <t>ガイブ</t>
    </rPh>
    <rPh sb="10" eb="11">
      <t>カ</t>
    </rPh>
    <rPh sb="25" eb="27">
      <t>イカ</t>
    </rPh>
    <rPh sb="28" eb="30">
      <t>ハリツケ</t>
    </rPh>
    <phoneticPr fontId="1"/>
  </si>
  <si>
    <t>※テストデータの外部化 → Asf0p.csv に以下を貼付</t>
    <rPh sb="8" eb="10">
      <t>ガイブ</t>
    </rPh>
    <rPh sb="10" eb="11">
      <t>カ</t>
    </rPh>
    <rPh sb="25" eb="27">
      <t>イカ</t>
    </rPh>
    <rPh sb="28" eb="30">
      <t>ハリツケ</t>
    </rPh>
    <phoneticPr fontId="1"/>
  </si>
  <si>
    <t>※テストデータの外部化 → Axp.csv に以下を貼付</t>
    <rPh sb="8" eb="10">
      <t>ガイブ</t>
    </rPh>
    <rPh sb="10" eb="11">
      <t>カ</t>
    </rPh>
    <rPh sb="23" eb="25">
      <t>イカ</t>
    </rPh>
    <rPh sb="26" eb="28">
      <t>ハリツケ</t>
    </rPh>
    <phoneticPr fontId="1"/>
  </si>
  <si>
    <t>※テストデータの外部化 → Aoh0m.csv に以下を貼付</t>
    <rPh sb="8" eb="10">
      <t>ガイブ</t>
    </rPh>
    <rPh sb="10" eb="11">
      <t>カ</t>
    </rPh>
    <rPh sb="25" eb="27">
      <t>イカ</t>
    </rPh>
    <rPh sb="28" eb="30">
      <t>ハリツケ</t>
    </rPh>
    <phoneticPr fontId="1"/>
  </si>
  <si>
    <t>※テストデータの外部化 → Asf0m.csv に以下を貼付</t>
    <rPh sb="8" eb="10">
      <t>ガイブ</t>
    </rPh>
    <rPh sb="10" eb="11">
      <t>カ</t>
    </rPh>
    <rPh sb="25" eb="27">
      <t>イカ</t>
    </rPh>
    <rPh sb="28" eb="30">
      <t>ハリツケ</t>
    </rPh>
    <phoneticPr fontId="1"/>
  </si>
  <si>
    <t>※テストデータの外部化 → Axm.csv に以下を貼付</t>
    <rPh sb="8" eb="10">
      <t>ガイブ</t>
    </rPh>
    <rPh sb="10" eb="11">
      <t>カ</t>
    </rPh>
    <rPh sb="23" eb="25">
      <t>イカ</t>
    </rPh>
    <rPh sb="26" eb="28">
      <t>ハリツケ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</si>
</sst>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rgb="FF0070C0"/>
      <name val="ＭＳ Ｐゴシック"/>
      <family val="2"/>
      <scheme val="minor"/>
    </font>
    <font>
      <sz val="11"/>
      <color rgb="FFFF00FF"/>
      <name val="ＭＳ Ｐゴシック"/>
      <family val="2"/>
      <scheme val="minor"/>
    </font>
    <font>
      <sz val="12"/>
      <color indexed="81"/>
      <name val="ＭＳ Ｐゴシック"/>
      <family val="3"/>
      <charset val="128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/>
    <xf numFmtId="0" fontId="0" fillId="6" borderId="0" xfId="0" applyFill="1"/>
    <xf numFmtId="0" fontId="6" fillId="0" borderId="0" xfId="0" applyFont="1"/>
    <xf numFmtId="0" fontId="7" fillId="0" borderId="0" xfId="0" applyFont="1"/>
    <xf numFmtId="0" fontId="0" fillId="7" borderId="0" xfId="0" applyFill="1"/>
    <xf numFmtId="0" fontId="0" fillId="5" borderId="0" xfId="0" quotePrefix="1" applyFill="1"/>
    <xf numFmtId="0" fontId="0" fillId="9" borderId="0" xfId="0" applyFill="1"/>
    <xf numFmtId="0" fontId="2" fillId="8" borderId="0" xfId="0" applyFont="1" applyFill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00FF"/>
      <color rgb="FFFF99FF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1"/>
  <sheetViews>
    <sheetView zoomScale="90" zoomScaleNormal="90" workbookViewId="0">
      <selection activeCell="A2" sqref="A2"/>
    </sheetView>
  </sheetViews>
  <sheetFormatPr defaultRowHeight="13.2" x14ac:dyDescent="0.2"/>
  <cols>
    <col min="1" max="1" width="116.6640625" customWidth="1"/>
    <col min="2" max="2" width="125.6640625" bestFit="1" customWidth="1"/>
    <col min="22" max="22" width="12.33203125" customWidth="1"/>
    <col min="24" max="24" width="3.77734375" customWidth="1"/>
    <col min="29" max="29" width="3" customWidth="1"/>
    <col min="33" max="33" width="12.77734375" bestFit="1" customWidth="1"/>
    <col min="34" max="34" width="11.5546875" bestFit="1" customWidth="1"/>
    <col min="35" max="35" width="11.6640625" bestFit="1" customWidth="1"/>
  </cols>
  <sheetData>
    <row r="1" spans="1:39" x14ac:dyDescent="0.2">
      <c r="W1" t="s">
        <v>25</v>
      </c>
      <c r="AE1" s="4" t="s">
        <v>28</v>
      </c>
      <c r="AF1" s="13" t="s">
        <v>42</v>
      </c>
      <c r="AG1" s="4" t="s">
        <v>28</v>
      </c>
      <c r="AH1" s="13" t="s">
        <v>42</v>
      </c>
      <c r="AI1" s="4" t="s">
        <v>28</v>
      </c>
      <c r="AJ1" s="13" t="s">
        <v>42</v>
      </c>
      <c r="AK1" s="4" t="s">
        <v>28</v>
      </c>
      <c r="AL1" s="13" t="s">
        <v>42</v>
      </c>
    </row>
    <row r="2" spans="1:39" x14ac:dyDescent="0.2">
      <c r="A2" s="9" t="s">
        <v>71</v>
      </c>
      <c r="C2" s="6" t="s">
        <v>34</v>
      </c>
      <c r="W2" s="3" t="s">
        <v>26</v>
      </c>
      <c r="X2" t="s">
        <v>24</v>
      </c>
      <c r="AE2" s="12" t="s">
        <v>48</v>
      </c>
      <c r="AF2" s="12" t="s">
        <v>48</v>
      </c>
      <c r="AG2" s="12" t="s">
        <v>48</v>
      </c>
      <c r="AH2" s="12" t="s">
        <v>48</v>
      </c>
      <c r="AI2" s="12" t="s">
        <v>45</v>
      </c>
      <c r="AJ2" s="12" t="s">
        <v>45</v>
      </c>
      <c r="AK2" s="12" t="s">
        <v>45</v>
      </c>
      <c r="AL2" s="12" t="s">
        <v>45</v>
      </c>
      <c r="AM2" s="7" t="s">
        <v>33</v>
      </c>
    </row>
    <row r="3" spans="1:39" x14ac:dyDescent="0.2">
      <c r="A3" s="8" t="str">
        <f>"Axp_case"&amp;",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"&amp;AM3</f>
        <v>Axp_case,  X1,  X2,  X3,  X1yp,  X1ym,  X3yp,  X3ym,  Y1,  Y2,  Y3,  Y1xp,  Y1xm,  Y3xp,  Y3xm,  Zxp,  Zxm,  Zyp,  Zym,  Azw,  hs, Axp</v>
      </c>
      <c r="B3" t="s">
        <v>50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s="12" t="s">
        <v>48</v>
      </c>
      <c r="AA3" s="12" t="s">
        <v>45</v>
      </c>
      <c r="AB3" s="12" t="s">
        <v>46</v>
      </c>
      <c r="AC3" s="12" t="s">
        <v>47</v>
      </c>
      <c r="AE3" s="12" t="s">
        <v>46</v>
      </c>
      <c r="AF3" s="12" t="s">
        <v>46</v>
      </c>
      <c r="AG3" s="12" t="s">
        <v>47</v>
      </c>
      <c r="AH3" s="12" t="s">
        <v>47</v>
      </c>
      <c r="AI3" s="12" t="s">
        <v>46</v>
      </c>
      <c r="AJ3" s="12" t="s">
        <v>46</v>
      </c>
      <c r="AK3" s="12" t="s">
        <v>47</v>
      </c>
      <c r="AL3" s="12" t="s">
        <v>47</v>
      </c>
      <c r="AM3" s="14" t="s">
        <v>49</v>
      </c>
    </row>
    <row r="4" spans="1:39" x14ac:dyDescent="0.2">
      <c r="A4" s="8" t="str">
        <f>ROW(A4)-ROW($B$3)&amp;",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"&amp;AM4</f>
        <v>1, 1.1, 2.1, 0.9, 1.05, 1.07, 0.88, 0.85, 0.98, 2.05, 1.02, 0.96, 0.92, 1.01, 0.97, 0, 0.28, 0, 0.2, -89, 10, 4.305</v>
      </c>
      <c r="B4" t="str">
        <f>"["&amp;ROW(B4)-ROW($B$3)&amp;",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"&amp;AM4&amp;"]"</f>
        <v>[1, 1.1, 2.1, 0.9, 1.05, 1.07, 0.88, 0.85, 0.98, 2.05, 1.02, 0.96, 0.92, 1.01, 0.97, 0, 0.28, 0, 0.2, -89, 10, 4.305]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 s="8">
        <v>0</v>
      </c>
      <c r="T4">
        <v>0.28000000000000003</v>
      </c>
      <c r="U4" s="8">
        <v>0</v>
      </c>
      <c r="V4">
        <v>0.2</v>
      </c>
      <c r="W4">
        <v>-89</v>
      </c>
      <c r="X4">
        <v>10</v>
      </c>
      <c r="Z4" s="2">
        <f t="shared" ref="Z4:Z34" si="0">-F4/2</f>
        <v>-1.05</v>
      </c>
      <c r="AA4">
        <f>F4/2</f>
        <v>1.05</v>
      </c>
      <c r="AB4" s="2">
        <f t="shared" ref="AB4:AB34" si="1">-M4/2</f>
        <v>-1.0249999999999999</v>
      </c>
      <c r="AC4">
        <f>M4/2</f>
        <v>1.0249999999999999</v>
      </c>
      <c r="AE4" s="4">
        <f t="shared" ref="AE4:AE34" si="2">IF(U4=0,0,IF(AND((J4+F4/2-Z4)&gt;=(U4*TAN(RADIANS(ABS(W4)))),(L4+M4/2-AB4)&gt;=(U4*TAN(RADIANS(X4))/COS(RADIANS(W4)))),((J4+F4/2-Z4)+((J4+F4/2-Z4)-(U4*TAN(RADIANS(ABS(W4))))))/2*(U4*TAN(RADIANS(X4))/COS(RADIANS(W4))),IF((L4+M4/2-AB4)/(J4+F4/2-Z4)&gt;=(U4*TAN(RADIANS(X4))/COS(RADIANS(W4)))/(U4*TAN(RADIANS(ABS(W4)))),(J4+F4/2-Z4)*(U4*TAN(RADIANS(X4))/COS(RADIANS(W4)))/(U4*TAN(RADIANS(ABS(W4))))*(J4+F4/2-Z4)/2,IF((L4+M4/2-AB4)/(J4+F4/2-Z4)&lt;(U4*TAN(RADIANS(X4))/COS(RADIANS(W4)))/(U4*TAN(RADIANS(ABS(W4)))),(L4+M4/2-AB4)*((J4+F4/2-Z4)+(J4+F4/2-Z4)-((U4*TAN(RADIANS(ABS(W4))))/(U4*TAN(RADIANS(X4))/COS(RADIANS(W4)))*(L4+M4/2-AB4)))/2,0)
)))</f>
        <v>0</v>
      </c>
      <c r="AF4" s="13">
        <f t="shared" ref="AF4:AF34" si="3">IF(S4=0,0,IF(AND((O4+M4/2-AB4)&gt;=(S4*TAN(RADIANS(X4))/COS(RADIANS(W4))),(G4+F4/2-Z4)&gt;=(S4*TAN(RADIANS(ABS(W4))))),((O4+M4/2-AB4)+((O4+M4/2-AB4)-(S4*TAN(RADIANS(X4))/COS(RADIANS(W4)))))/2*(S4*TAN(RADIANS(ABS(W4)))),IF((G4+F4/2-Z4)/(O4+M4/2-AB4)&gt;=(S4*TAN(RADIANS(ABS(W4))))/(S4*TAN(RADIANS(X4))/COS(RADIANS(W4))),(O4+M4/2-AB4)*(S4*TAN(RADIANS(ABS(W4))))/(S4*TAN(RADIANS(X4))/COS(RADIANS(W4)))*(O4+M4/2-AB4)/2,IF((G4+F4/2-Z4)/(O4+M4/2-AB4)&lt;(S4*TAN(RADIANS(ABS(W4))))/(S4*TAN(RADIANS(X4))/COS(RADIANS(W4))),(G4+F4/2-Z4)*((O4+M4/2-AB4)+(O4+M4/2-AB4)-((S4*TAN(RADIANS(X4))/COS(RADIANS(W4)))/(S4*TAN(RADIANS(ABS(W4))))*(G4+F4/2-Z4)))/2,0
))))</f>
        <v>0</v>
      </c>
      <c r="AG4" s="4">
        <f t="shared" ref="AG4" si="4">IF(U4=0,0,IF(AND((J4+F4/2-Z4)&gt;=(U4*TAN(RADIANS(ABS(W4)))),(L4+M4/2-AC4)&gt;=(U4*TAN(RADIANS(X4))/COS(RADIANS(W4)))),((J4+F4/2-Z4)+((J4+F4/2-Z4)-(U4*TAN(RADIANS(ABS(W4))))))/2*(U4*TAN(RADIANS(X4))/COS(RADIANS(W4))),IF((L4+M4/2-AC4)/(J4+F4/2-Z4)&gt;=(U4*TAN(RADIANS(X4))/COS(RADIANS(W4)))/(U4*TAN(RADIANS(ABS(W4)))),(J4+F4/2-Z4)*(U4*TAN(RADIANS(X4))/COS(RADIANS(W4)))/(U4*TAN(RADIANS(ABS(W4))))*(J4+F4/2-Z4)/2,IF((L4+M4/2-AC4)/(J4+F4/2-Z4)&lt;(U4*TAN(RADIANS(X4))/COS(RADIANS(W4)))/(U4*TAN(RADIANS(ABS(W4)))),(L4+M4/2-AC4)*((J4+F4/2-Z4)+(J4+F4/2-Z4)-((U4*TAN(RADIANS(ABS(W4))))/(U4*TAN(RADIANS(X4))/COS(RADIANS(W4)))*(L4+M4/2-AC4)))/2,0)
)))</f>
        <v>0</v>
      </c>
      <c r="AH4" s="13">
        <f t="shared" ref="AH4" si="5">IF(S4=0,0,IF(AND((O4+M4/2-AC4)&gt;=(S4*TAN(RADIANS(X4))/COS(RADIANS(W4))),(G4+F4/2-Z4)&gt;=(S4*TAN(RADIANS(ABS(W4))))),((O4+M4/2-AC4)+((O4+M4/2-AC4)-(S4*TAN(RADIANS(X4))/COS(RADIANS(W4)))))/2*(S4*TAN(RADIANS(ABS(W4)))),IF((G4+F4/2-Z4)/(O4+M4/2-AC4)&gt;=(S4*TAN(RADIANS(ABS(W4))))/(S4*TAN(RADIANS(X4))/COS(RADIANS(W4))),(O4+M4/2-AC4)*(S4*TAN(RADIANS(ABS(W4))))/(S4*TAN(RADIANS(X4))/COS(RADIANS(W4)))*(O4+M4/2-AC4)/2,IF((G4+F4/2-Z4)/(O4+M4/2-AC4)&lt;(S4*TAN(RADIANS(ABS(W4))))/(S4*TAN(RADIANS(X4))/COS(RADIANS(W4))),(G4+F4/2-Z4)*((O4+M4/2-AC4)+(O4+M4/2-AC4)-((S4*TAN(RADIANS(X4))/COS(RADIANS(W4)))/(S4*TAN(RADIANS(ABS(W4))))*(G4+F4/2-Z4)))/2,0
))))</f>
        <v>0</v>
      </c>
      <c r="AI4" s="4">
        <f>IF(U4=0,0,IF(AND((J4+F4/2-AA4)&gt;=(U4*TAN(RADIANS(ABS(W4)))),(L4+M4/2-AB4)&gt;=(U4*TAN(RADIANS(X4))/COS(RADIANS(W4)))),((J4+F4/2-AA4)+((J4+F4/2-AA4)-(U4*TAN(RADIANS(ABS(W4))))))/2*(U4*TAN(RADIANS(X4))/COS(RADIANS(W4))),IF((L4+M4/2-AB4)/(J4+F4/2-AA4)&gt;=(U4*TAN(RADIANS(X4))/COS(RADIANS(W4)))/(U4*TAN(RADIANS(ABS(W4)))),(J4+F4/2-AA4)*(U4*TAN(RADIANS(X4))/COS(RADIANS(W4)))/(U4*TAN(RADIANS(ABS(W4))))*(J4+F4/2-AA4)/2,IF((L4+M4/2-AB4)/(J4+F4/2-AA4)&lt;(U4*TAN(RADIANS(X4))/COS(RADIANS(W4)))/(U4*TAN(RADIANS(ABS(W4)))),(L4+M4/2-AB4)*((J4+F4/2-AA4)+(J4+F4/2-AA4)-((U4*TAN(RADIANS(ABS(W4))))/(U4*TAN(RADIANS(X4))/COS(RADIANS(W4)))*(L4+M4/2-AB4)))/2,0)
)))</f>
        <v>0</v>
      </c>
      <c r="AJ4" s="13">
        <f>IF(S4=0,0,IF(AND((O4+M4/2-AB4)&gt;=(S4*TAN(RADIANS(X4))/COS(RADIANS(W4))),(G4+F4/2-AA4)&gt;=(S4*TAN(RADIANS(ABS(W4))))),((O4+M4/2-AB4)+((O4+M4/2-AB4)-(S4*TAN(RADIANS(X4))/COS(RADIANS(W4)))))/2*(S4*TAN(RADIANS(ABS(W4)))),IF((G4+F4/2-AA4)/(O4+M4/2-AB4)&gt;=(S4*TAN(RADIANS(ABS(W4))))/(S4*TAN(RADIANS(X4))/COS(RADIANS(W4))),(O4+M4/2-AB4)*(S4*TAN(RADIANS(ABS(W4))))/(S4*TAN(RADIANS(X4))/COS(RADIANS(W4)))*(O4+M4/2-AB4)/2,IF((G4+F4/2-AA4)/(O4+M4/2-AB4)&lt;(S4*TAN(RADIANS(ABS(W4))))/(S4*TAN(RADIANS(X4))/COS(RADIANS(W4))),(G4+F4/2-AA4)*((O4+M4/2-AB4)+(O4+M4/2-AB4)-((S4*TAN(RADIANS(X4))/COS(RADIANS(W4)))/(S4*TAN(RADIANS(ABS(W4))))*(G4+F4/2-AA4)))/2,0
))))</f>
        <v>0</v>
      </c>
      <c r="AK4" s="4">
        <f>IF(U4=0,0,IF(AND((J4+F4/2-AA4)&gt;=(U4*TAN(RADIANS(ABS(W4)))),(L4+M4/2-AC4)&gt;=(U4*TAN(RADIANS(X4))/COS(RADIANS(W4)))),((J4+F4/2-AA4)+((J4+F4/2-AA4)-(U4*TAN(RADIANS(ABS(W4))))))/2*(U4*TAN(RADIANS(X4))/COS(RADIANS(W4))),IF((L4+M4/2-AC4)/(J4+F4/2-AA4)&gt;=(U4*TAN(RADIANS(X4))/COS(RADIANS(W4)))/(U4*TAN(RADIANS(ABS(W4)))),(J4+F4/2-AA4)*(U4*TAN(RADIANS(X4))/COS(RADIANS(W4)))/(U4*TAN(RADIANS(ABS(W4))))*(J4+F4/2-AA4)/2,IF((L4+M4/2-AC4)/(J4+F4/2-AA4)&lt;(U4*TAN(RADIANS(X4))/COS(RADIANS(W4)))/(U4*TAN(RADIANS(ABS(W4)))),(L4+M4/2-AC4)*((J4+F4/2-AA4)+(J4+F4/2-AA4)-((U4*TAN(RADIANS(ABS(W4))))/(U4*TAN(RADIANS(X4))/COS(RADIANS(W4)))*(L4+M4/2-AC4)))/2,0)
)))</f>
        <v>0</v>
      </c>
      <c r="AL4" s="13">
        <f>IF(S4=0,0,IF(AND((O4+M4/2-AC4)&gt;=(S4*TAN(RADIANS(X4))/COS(RADIANS(W4))),(G4+F4/2-AA4)&gt;=(S4*TAN(RADIANS(ABS(W4))))),((O4+M4/2-AC4)+((O4+M4/2-AC4)-(S4*TAN(RADIANS(X4))/COS(RADIANS(W4)))))/2*(S4*TAN(RADIANS(ABS(W4)))),IF((G4+F4/2-AA4)/(O4+M4/2-AC4)&gt;=(S4*TAN(RADIANS(ABS(W4))))/(S4*TAN(RADIANS(X4))/COS(RADIANS(W4))),(O4+M4/2-AC4)*(S4*TAN(RADIANS(ABS(W4))))/(S4*TAN(RADIANS(X4))/COS(RADIANS(W4)))*(O4+M4/2-AC4)/2,IF((G4+F4/2-AA4)/(O4+M4/2-AC4)&lt;(S4*TAN(RADIANS(ABS(W4))))/(S4*TAN(RADIANS(X4))/COS(RADIANS(W4))),(G4+F4/2-AA4)*((O4+M4/2-AC4)+(O4+M4/2-AC4)-((S4*TAN(RADIANS(X4))/COS(RADIANS(W4)))/(S4*TAN(RADIANS(ABS(W4))))*(G4+F4/2-AA4)))/2,0
))))</f>
        <v>0</v>
      </c>
      <c r="AM4" s="14">
        <f>MAX(0,MIN(F4*M4,
(F4+G4)*(L4+M4)-AE4-AF4
-((F4+G4)*L4-AG4-AH4)
-(G4*(L4+M4)-AI4-AJ4)
+(G4*L4-AK4-AL4)
))</f>
        <v>4.3049999999999997</v>
      </c>
    </row>
    <row r="5" spans="1:39" x14ac:dyDescent="0.2">
      <c r="A5" s="8" t="str">
        <f t="shared" ref="A5:A34" si="6">ROW(A5)-ROW($B$3)&amp;",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"&amp;AM5</f>
        <v>2, 1.1, 2.1, 0.9, 1.05, 1.07, 0.88, 0.85, 0.98, 2.05, 1.02, 0.96, 0.92, 1.01, 0.97, 0.24, 0.28, 0.21, 0.2, -89, 1, 6.66133814775094E-16</v>
      </c>
      <c r="B5" t="str">
        <f>"["&amp;ROW(B5)-ROW($B$3)&amp;",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"&amp;AM5&amp;"]"</f>
        <v>[2, 1.1, 2.1, 0.9, 1.05, 1.07, 0.88, 0.85, 0.98, 2.05, 1.02, 0.96, 0.92, 1.01, 0.97, 0.24, 0.28, 0.21, 0.2, -89, 1, 6.66133814775094E-16]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0.24</v>
      </c>
      <c r="T5">
        <v>0.28000000000000003</v>
      </c>
      <c r="U5">
        <v>0.21</v>
      </c>
      <c r="V5">
        <v>0.2</v>
      </c>
      <c r="W5">
        <v>-89</v>
      </c>
      <c r="X5">
        <v>1</v>
      </c>
      <c r="Z5" s="2">
        <f t="shared" si="0"/>
        <v>-1.05</v>
      </c>
      <c r="AA5">
        <f t="shared" ref="AA5:AA34" si="7">F5/2</f>
        <v>1.05</v>
      </c>
      <c r="AB5" s="2">
        <f t="shared" si="1"/>
        <v>-1.0249999999999999</v>
      </c>
      <c r="AC5">
        <f t="shared" ref="AC5:AC34" si="8">M5/2</f>
        <v>1.0249999999999999</v>
      </c>
      <c r="AE5" s="4">
        <f t="shared" si="2"/>
        <v>7.75157853238327E-2</v>
      </c>
      <c r="AF5" s="13">
        <f t="shared" si="3"/>
        <v>8.9514402427914845</v>
      </c>
      <c r="AG5" s="4">
        <f t="shared" ref="AG5:AG34" si="9">IF(U5=0,0,IF(AND((J5+F5/2-Z5)&gt;=(U5*TAN(RADIANS(ABS(W5)))),(L5+M5/2-AC5)&gt;=(U5*TAN(RADIANS(X5))/COS(RADIANS(W5)))),((J5+F5/2-Z5)+((J5+F5/2-Z5)-(U5*TAN(RADIANS(ABS(W5))))))/2*(U5*TAN(RADIANS(X5))/COS(RADIANS(W5))),IF((L5+M5/2-AC5)/(J5+F5/2-Z5)&gt;=(U5*TAN(RADIANS(X5))/COS(RADIANS(W5)))/(U5*TAN(RADIANS(ABS(W5)))),(J5+F5/2-Z5)*(U5*TAN(RADIANS(X5))/COS(RADIANS(W5)))/(U5*TAN(RADIANS(ABS(W5))))*(J5+F5/2-Z5)/2,IF((L5+M5/2-AC5)/(J5+F5/2-Z5)&lt;(U5*TAN(RADIANS(X5))/COS(RADIANS(W5)))/(U5*TAN(RADIANS(ABS(W5)))),(L5+M5/2-AC5)*((J5+F5/2-Z5)+(J5+F5/2-Z5)-((U5*TAN(RADIANS(ABS(W5))))/(U5*TAN(RADIANS(X5))/COS(RADIANS(W5)))*(L5+M5/2-AC5)))/2,0)
)))</f>
        <v>7.75157853238327E-2</v>
      </c>
      <c r="AH5" s="13">
        <f t="shared" ref="AH5:AH33" si="10">IF(S5=0,0,IF(AND((O5+M5/2-AC5)&gt;=(S5*TAN(RADIANS(X5))/COS(RADIANS(W5))),(G5+F5/2-Z5)&gt;=(S5*TAN(RADIANS(ABS(W5))))),((O5+M5/2-AC5)+((O5+M5/2-AC5)-(S5*TAN(RADIANS(X5))/COS(RADIANS(W5)))))/2*(S5*TAN(RADIANS(ABS(W5)))),IF((G5+F5/2-Z5)/(O5+M5/2-AC5)&gt;=(S5*TAN(RADIANS(ABS(W5))))/(S5*TAN(RADIANS(X5))/COS(RADIANS(W5))),(O5+M5/2-AC5)*(S5*TAN(RADIANS(ABS(W5))))/(S5*TAN(RADIANS(X5))/COS(RADIANS(W5)))*(O5+M5/2-AC5)/2,IF((G5+F5/2-Z5)/(O5+M5/2-AC5)&lt;(S5*TAN(RADIANS(ABS(W5))))/(S5*TAN(RADIANS(X5))/COS(RADIANS(W5))),(G5+F5/2-Z5)*((O5+M5/2-AC5)+(O5+M5/2-AC5)-((S5*TAN(RADIANS(X5))/COS(RADIANS(W5)))/(S5*TAN(RADIANS(ABS(W5))))*(G5+F5/2-Z5)))/2,0
))))</f>
        <v>2.8014402427914851</v>
      </c>
      <c r="AI5" s="4">
        <f t="shared" ref="AI5:AI34" si="11">IF(U5=0,0,IF(AND((J5+F5/2-AA5)&gt;=(U5*TAN(RADIANS(ABS(W5)))),(L5+M5/2-AB5)&gt;=(U5*TAN(RADIANS(X5))/COS(RADIANS(W5)))),((J5+F5/2-AA5)+((J5+F5/2-AA5)-(U5*TAN(RADIANS(ABS(W5))))))/2*(U5*TAN(RADIANS(X5))/COS(RADIANS(W5))),IF((L5+M5/2-AB5)/(J5+F5/2-AA5)&gt;=(U5*TAN(RADIANS(X5))/COS(RADIANS(W5)))/(U5*TAN(RADIANS(ABS(W5)))),(J5+F5/2-AA5)*(U5*TAN(RADIANS(X5))/COS(RADIANS(W5)))/(U5*TAN(RADIANS(ABS(W5))))*(J5+F5/2-AA5)/2,IF((L5+M5/2-AB5)/(J5+F5/2-AA5)&lt;(U5*TAN(RADIANS(X5))/COS(RADIANS(W5)))/(U5*TAN(RADIANS(ABS(W5)))),(L5+M5/2-AB5)*((J5+F5/2-AA5)+(J5+F5/2-AA5)-((U5*TAN(RADIANS(ABS(W5))))/(U5*TAN(RADIANS(X5))/COS(RADIANS(W5)))*(L5+M5/2-AB5)))/2,0)
)))</f>
        <v>6.7596306646970899E-3</v>
      </c>
      <c r="AJ5" s="13">
        <f t="shared" ref="AJ5:AJ34" si="12">IF(S5=0,0,IF(AND((O5+M5/2-AB5)&gt;=(S5*TAN(RADIANS(X5))/COS(RADIANS(W5))),(G5+F5/2-AA5)&gt;=(S5*TAN(RADIANS(ABS(W5))))),((O5+M5/2-AB5)+((O5+M5/2-AB5)-(S5*TAN(RADIANS(X5))/COS(RADIANS(W5)))))/2*(S5*TAN(RADIANS(ABS(W5)))),IF((G5+F5/2-AA5)/(O5+M5/2-AB5)&gt;=(S5*TAN(RADIANS(ABS(W5))))/(S5*TAN(RADIANS(X5))/COS(RADIANS(W5))),(O5+M5/2-AB5)*(S5*TAN(RADIANS(ABS(W5))))/(S5*TAN(RADIANS(X5))/COS(RADIANS(W5)))*(O5+M5/2-AB5)/2,IF((G5+F5/2-AA5)/(O5+M5/2-AB5)&lt;(S5*TAN(RADIANS(ABS(W5))))/(S5*TAN(RADIANS(X5))/COS(RADIANS(W5))),(G5+F5/2-AA5)*((O5+M5/2-AB5)+(O5+M5/2-AB5)-((S5*TAN(RADIANS(X5))/COS(RADIANS(W5)))/(S5*TAN(RADIANS(ABS(W5))))*(G5+F5/2-AA5)))/2,0
))))</f>
        <v>2.7019296218512339</v>
      </c>
      <c r="AK5" s="4">
        <f t="shared" ref="AK5:AK34" si="13">IF(U5=0,0,IF(AND((J5+F5/2-AA5)&gt;=(U5*TAN(RADIANS(ABS(W5)))),(L5+M5/2-AC5)&gt;=(U5*TAN(RADIANS(X5))/COS(RADIANS(W5)))),((J5+F5/2-AA5)+((J5+F5/2-AA5)-(U5*TAN(RADIANS(ABS(W5))))))/2*(U5*TAN(RADIANS(X5))/COS(RADIANS(W5))),IF((L5+M5/2-AC5)/(J5+F5/2-AA5)&gt;=(U5*TAN(RADIANS(X5))/COS(RADIANS(W5)))/(U5*TAN(RADIANS(ABS(W5)))),(J5+F5/2-AA5)*(U5*TAN(RADIANS(X5))/COS(RADIANS(W5)))/(U5*TAN(RADIANS(ABS(W5))))*(J5+F5/2-AA5)/2,IF((L5+M5/2-AC5)/(J5+F5/2-AA5)&lt;(U5*TAN(RADIANS(X5))/COS(RADIANS(W5)))/(U5*TAN(RADIANS(ABS(W5)))),(L5+M5/2-AC5)*((J5+F5/2-AA5)+(J5+F5/2-AA5)-((U5*TAN(RADIANS(ABS(W5))))/(U5*TAN(RADIANS(X5))/COS(RADIANS(W5)))*(L5+M5/2-AC5)))/2,0)
)))</f>
        <v>6.7596306646970899E-3</v>
      </c>
      <c r="AL5" s="13">
        <f t="shared" ref="AL5:AL34" si="14">IF(S5=0,0,IF(AND((O5+M5/2-AC5)&gt;=(S5*TAN(RADIANS(X5))/COS(RADIANS(W5))),(G5+F5/2-AA5)&gt;=(S5*TAN(RADIANS(ABS(W5))))),((O5+M5/2-AC5)+((O5+M5/2-AC5)-(S5*TAN(RADIANS(X5))/COS(RADIANS(W5)))))/2*(S5*TAN(RADIANS(ABS(W5)))),IF((G5+F5/2-AA5)/(O5+M5/2-AC5)&gt;=(S5*TAN(RADIANS(ABS(W5))))/(S5*TAN(RADIANS(X5))/COS(RADIANS(W5))),(O5+M5/2-AC5)*(S5*TAN(RADIANS(ABS(W5))))/(S5*TAN(RADIANS(X5))/COS(RADIANS(W5)))*(O5+M5/2-AC5)/2,IF((G5+F5/2-AA5)/(O5+M5/2-AC5)&lt;(S5*TAN(RADIANS(ABS(W5))))/(S5*TAN(RADIANS(X5))/COS(RADIANS(W5))),(G5+F5/2-AA5)*((O5+M5/2-AC5)+(O5+M5/2-AC5)-((S5*TAN(RADIANS(X5))/COS(RADIANS(W5)))/(S5*TAN(RADIANS(ABS(W5))))*(G5+F5/2-AA5)))/2,0
))))</f>
        <v>0.85692962185123378</v>
      </c>
      <c r="AM5" s="14">
        <f t="shared" ref="AM5:AM34" si="15">MAX(0,MIN(F5*M5,
(F5+G5)*(L5+M5)-AE5-AF5
-((F5+G5)*L5-AG5-AH5)
-(G5*(L5+M5)-AI5-AJ5)
+(G5*L5-AK5-AL5)
))</f>
        <v>6.6613381477509392E-16</v>
      </c>
    </row>
    <row r="6" spans="1:39" x14ac:dyDescent="0.2">
      <c r="A6" s="8" t="str">
        <f t="shared" si="6"/>
        <v>3, 1.1, 2.1, 0.9, 1.05, 1.07, 0.88, 0.85, 0.98, 2.05, 1.02, 0.96, 0.92, 1.01, 0.97, 0.24, 0.28, 0.21, 0.2, -85, 1, 0.526414267041419</v>
      </c>
      <c r="B6" t="str">
        <f>"["&amp;ROW(B6)-ROW($B$3)&amp;", "&amp;E6&amp;", "&amp;F6&amp;", "&amp;G6&amp;", "&amp;H6&amp;", "&amp;I6&amp;", "&amp;J6&amp;", "&amp;K6&amp;", "&amp;L6&amp;", "&amp;M6&amp;", "&amp;N6&amp;", "&amp;O6&amp;", "&amp;P6&amp;", "&amp;Q6&amp;", "&amp;R6&amp;", "&amp;S6&amp;", "&amp;T6&amp;", "&amp;U6&amp;", "&amp;V6&amp;", "&amp;W6&amp;", "&amp;X6&amp;", "&amp;AM6&amp;"]"</f>
        <v>[3, 1.1, 2.1, 0.9, 1.05, 1.07, 0.88, 0.85, 0.98, 2.05, 1.02, 0.96, 0.92, 1.01, 0.97, 0.24, 0.28, 0.21, 0.2, -85, 1, 0.526414267041419]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0.24</v>
      </c>
      <c r="T6">
        <v>0.28000000000000003</v>
      </c>
      <c r="U6">
        <v>0.21</v>
      </c>
      <c r="V6">
        <v>0.2</v>
      </c>
      <c r="W6">
        <v>-85</v>
      </c>
      <c r="X6">
        <v>1</v>
      </c>
      <c r="Z6" s="2">
        <f t="shared" si="0"/>
        <v>-1.05</v>
      </c>
      <c r="AA6">
        <f t="shared" si="7"/>
        <v>1.05</v>
      </c>
      <c r="AB6" s="2">
        <f t="shared" si="1"/>
        <v>-1.0249999999999999</v>
      </c>
      <c r="AC6">
        <f t="shared" si="8"/>
        <v>1.0249999999999999</v>
      </c>
      <c r="AE6" s="4">
        <f t="shared" si="2"/>
        <v>7.4856034719436748E-2</v>
      </c>
      <c r="AF6" s="13">
        <f t="shared" si="3"/>
        <v>8.1911423505644301</v>
      </c>
      <c r="AG6" s="4">
        <f t="shared" si="9"/>
        <v>7.4856034719436748E-2</v>
      </c>
      <c r="AH6" s="13">
        <f t="shared" si="10"/>
        <v>2.5675566176058489</v>
      </c>
      <c r="AI6" s="4">
        <f t="shared" si="11"/>
        <v>6.7844178985817195E-3</v>
      </c>
      <c r="AJ6" s="13">
        <f t="shared" si="12"/>
        <v>2.7019036951215769</v>
      </c>
      <c r="AK6" s="4">
        <f t="shared" si="13"/>
        <v>6.7844178985817195E-3</v>
      </c>
      <c r="AL6" s="13">
        <f t="shared" si="14"/>
        <v>0.8569036951215766</v>
      </c>
      <c r="AM6" s="14">
        <f t="shared" si="15"/>
        <v>0.52641426704141903</v>
      </c>
    </row>
    <row r="7" spans="1:39" x14ac:dyDescent="0.2">
      <c r="A7" s="8" t="str">
        <f t="shared" si="6"/>
        <v>4, 1.1, 2.1, 0.9, 1.05, 1.07, 0.88, 0.85, 0.98, 2.05, 1.02, 0.96, 0.92, 1.01, 0.97, 0.24, 0.28, 0.21, 0.2, -45, 1, 4.305</v>
      </c>
      <c r="B7" t="str">
        <f>"["&amp;ROW(B7)-ROW($B$3)&amp;", "&amp;E7&amp;", "&amp;F7&amp;", "&amp;G7&amp;", "&amp;H7&amp;", "&amp;I7&amp;", "&amp;J7&amp;", "&amp;K7&amp;", "&amp;L7&amp;", "&amp;M7&amp;", "&amp;N7&amp;", "&amp;O7&amp;", "&amp;P7&amp;", "&amp;Q7&amp;", "&amp;R7&amp;", "&amp;S7&amp;", "&amp;T7&amp;", "&amp;U7&amp;", "&amp;V7&amp;", "&amp;W7&amp;", "&amp;X7&amp;", "&amp;AM7&amp;"]"</f>
        <v>[4, 1.1, 2.1, 0.9, 1.05, 1.07, 0.88, 0.85, 0.98, 2.05, 1.02, 0.96, 0.92, 1.01, 0.97, 0.24, 0.28, 0.21, 0.2, -45, 1, 4.305]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0.24</v>
      </c>
      <c r="T7">
        <v>0.28000000000000003</v>
      </c>
      <c r="U7">
        <v>0.21</v>
      </c>
      <c r="V7">
        <v>0.2</v>
      </c>
      <c r="W7">
        <v>-45</v>
      </c>
      <c r="X7">
        <v>1</v>
      </c>
      <c r="Z7" s="2">
        <f t="shared" si="0"/>
        <v>-1.05</v>
      </c>
      <c r="AA7">
        <f t="shared" si="7"/>
        <v>1.05</v>
      </c>
      <c r="AB7" s="2">
        <f t="shared" si="1"/>
        <v>-1.0249999999999999</v>
      </c>
      <c r="AC7">
        <f t="shared" si="8"/>
        <v>1.0249999999999999</v>
      </c>
      <c r="AE7" s="4">
        <f t="shared" si="2"/>
        <v>1.4903683192978915E-2</v>
      </c>
      <c r="AF7" s="13">
        <f t="shared" si="3"/>
        <v>0.72168906654085652</v>
      </c>
      <c r="AG7" s="4">
        <f t="shared" si="9"/>
        <v>1.4903683192978915E-2</v>
      </c>
      <c r="AH7" s="13">
        <f t="shared" si="10"/>
        <v>0.22968906654085663</v>
      </c>
      <c r="AI7" s="4">
        <f t="shared" si="11"/>
        <v>4.01751459984649E-3</v>
      </c>
      <c r="AJ7" s="13">
        <f t="shared" si="12"/>
        <v>0.72168906654085652</v>
      </c>
      <c r="AK7" s="4">
        <f t="shared" si="13"/>
        <v>4.01751459984649E-3</v>
      </c>
      <c r="AL7" s="13">
        <f t="shared" si="14"/>
        <v>0.22968906654085663</v>
      </c>
      <c r="AM7" s="14">
        <f t="shared" si="15"/>
        <v>4.3049999999999997</v>
      </c>
    </row>
    <row r="8" spans="1:39" x14ac:dyDescent="0.2">
      <c r="A8" s="8" t="str">
        <f t="shared" si="6"/>
        <v>5, 1.1, 2.1, 0.9, 1.05, 1.07, 0.88, 0.85, 0.98, 2.05, 1.02, 0.96, 0.92, 1.01, 0.97, 0.24, 0.28, 0.21, 0.2, -30, 1, 4.305</v>
      </c>
      <c r="B8" t="str">
        <f>"["&amp;ROW(B8)-ROW($B$3)&amp;", "&amp;E8&amp;", "&amp;F8&amp;", "&amp;G8&amp;", "&amp;H8&amp;", "&amp;I8&amp;", "&amp;J8&amp;", "&amp;K8&amp;", "&amp;L8&amp;", "&amp;M8&amp;", "&amp;N8&amp;", "&amp;O8&amp;", "&amp;P8&amp;", "&amp;Q8&amp;", "&amp;R8&amp;", "&amp;S8&amp;", "&amp;T8&amp;", "&amp;U8&amp;", "&amp;V8&amp;", "&amp;W8&amp;", "&amp;X8&amp;", "&amp;AM8&amp;"]"</f>
        <v>[5, 1.1, 2.1, 0.9, 1.05, 1.07, 0.88, 0.85, 0.98, 2.05, 1.02, 0.96, 0.92, 1.01, 0.97, 0.24, 0.28, 0.21, 0.2, -30, 1, 4.305]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0.24</v>
      </c>
      <c r="T8">
        <v>0.28000000000000003</v>
      </c>
      <c r="U8">
        <v>0.21</v>
      </c>
      <c r="V8">
        <v>0.2</v>
      </c>
      <c r="W8">
        <v>-30</v>
      </c>
      <c r="X8">
        <v>1</v>
      </c>
      <c r="Z8" s="2">
        <f t="shared" si="0"/>
        <v>-1.05</v>
      </c>
      <c r="AA8">
        <f t="shared" si="7"/>
        <v>1.05</v>
      </c>
      <c r="AB8" s="2">
        <f t="shared" si="1"/>
        <v>-1.0249999999999999</v>
      </c>
      <c r="AC8">
        <f t="shared" si="8"/>
        <v>1.0249999999999999</v>
      </c>
      <c r="AE8" s="4">
        <f t="shared" si="2"/>
        <v>1.2356642887637272E-2</v>
      </c>
      <c r="AF8" s="13">
        <f t="shared" si="3"/>
        <v>0.4167426972159638</v>
      </c>
      <c r="AG8" s="4">
        <f t="shared" si="9"/>
        <v>1.2356642887637272E-2</v>
      </c>
      <c r="AH8" s="13">
        <f t="shared" si="10"/>
        <v>0.13268636477466797</v>
      </c>
      <c r="AI8" s="4">
        <f t="shared" si="11"/>
        <v>3.4681234519418525E-3</v>
      </c>
      <c r="AJ8" s="13">
        <f t="shared" si="12"/>
        <v>0.4167426972159638</v>
      </c>
      <c r="AK8" s="4">
        <f t="shared" si="13"/>
        <v>3.4681234519418525E-3</v>
      </c>
      <c r="AL8" s="13">
        <f t="shared" si="14"/>
        <v>0.13268636477466797</v>
      </c>
      <c r="AM8" s="14">
        <f t="shared" si="15"/>
        <v>4.3049999999999997</v>
      </c>
    </row>
    <row r="9" spans="1:39" x14ac:dyDescent="0.2">
      <c r="A9" s="8" t="str">
        <f t="shared" si="6"/>
        <v>6, 1.1, 2.1, 0.9, 1.05, 1.07, 0.88, 0.85, 0.98, 2.05, 1.02, 0.96, 0.92, 1.01, 0.97, 0.24, 0.28, 0.21, 0.2, -1, 1, 4.305</v>
      </c>
      <c r="B9" t="str">
        <f>"["&amp;ROW(B9)-ROW($B$3)&amp;", "&amp;E9&amp;", "&amp;F9&amp;", "&amp;G9&amp;", "&amp;H9&amp;", "&amp;I9&amp;", "&amp;J9&amp;", "&amp;K9&amp;", "&amp;L9&amp;", "&amp;M9&amp;", "&amp;N9&amp;", "&amp;O9&amp;", "&amp;P9&amp;", "&amp;Q9&amp;", "&amp;R9&amp;", "&amp;S9&amp;", "&amp;T9&amp;", "&amp;U9&amp;", "&amp;V9&amp;", "&amp;W9&amp;", "&amp;X9&amp;", "&amp;AM9&amp;"]"</f>
        <v>[6, 1.1, 2.1, 0.9, 1.05, 1.07, 0.88, 0.85, 0.98, 2.05, 1.02, 0.96, 0.92, 1.01, 0.97, 0.24, 0.28, 0.21, 0.2, -1, 1, 4.305]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0.24</v>
      </c>
      <c r="T9">
        <v>0.28000000000000003</v>
      </c>
      <c r="U9">
        <v>0.21</v>
      </c>
      <c r="V9">
        <v>0.2</v>
      </c>
      <c r="W9">
        <v>-1</v>
      </c>
      <c r="X9">
        <v>1</v>
      </c>
      <c r="Z9" s="2">
        <f t="shared" si="0"/>
        <v>-1.05</v>
      </c>
      <c r="AA9">
        <f t="shared" si="7"/>
        <v>1.05</v>
      </c>
      <c r="AB9" s="2">
        <f t="shared" si="1"/>
        <v>-1.0249999999999999</v>
      </c>
      <c r="AC9">
        <f t="shared" si="8"/>
        <v>1.0249999999999999</v>
      </c>
      <c r="AE9" s="4">
        <f t="shared" si="2"/>
        <v>1.0918324367382966E-2</v>
      </c>
      <c r="AF9" s="13">
        <f t="shared" si="3"/>
        <v>1.2600762803902339E-2</v>
      </c>
      <c r="AG9" s="4">
        <f t="shared" si="9"/>
        <v>1.0918324367382966E-2</v>
      </c>
      <c r="AH9" s="13">
        <f t="shared" si="10"/>
        <v>4.012870859219286E-3</v>
      </c>
      <c r="AI9" s="4">
        <f t="shared" si="11"/>
        <v>3.2194681609485219E-3</v>
      </c>
      <c r="AJ9" s="13">
        <f t="shared" si="12"/>
        <v>1.2600762803902339E-2</v>
      </c>
      <c r="AK9" s="4">
        <f t="shared" si="13"/>
        <v>3.2194681609485219E-3</v>
      </c>
      <c r="AL9" s="13">
        <f t="shared" si="14"/>
        <v>4.012870859219286E-3</v>
      </c>
      <c r="AM9" s="14">
        <f t="shared" si="15"/>
        <v>4.3049999999999997</v>
      </c>
    </row>
    <row r="10" spans="1:39" x14ac:dyDescent="0.2">
      <c r="A10" s="8" t="str">
        <f t="shared" si="6"/>
        <v>7, 1.1, 2.1, 0.9, 1.05, 1.07, 0.88, 0.85, 0.98, 2.05, 1.02, 0.96, 0.92, 1.01, 0.97, 0.24, 0.28, 0.21, 0.2, -89, 10, 1.88737914186277E-15</v>
      </c>
      <c r="B10" t="str">
        <f>"["&amp;ROW(B10)-ROW($B$3)&amp;", "&amp;E10&amp;", "&amp;F10&amp;", "&amp;G10&amp;", "&amp;H10&amp;", "&amp;I10&amp;", "&amp;J10&amp;", "&amp;K10&amp;", "&amp;L10&amp;", "&amp;M10&amp;", "&amp;N10&amp;", "&amp;O10&amp;", "&amp;P10&amp;", "&amp;Q10&amp;", "&amp;R10&amp;", "&amp;S10&amp;", "&amp;T10&amp;", "&amp;U10&amp;", "&amp;V10&amp;", "&amp;W10&amp;", "&amp;X10&amp;", "&amp;AM10&amp;"]"</f>
        <v>[7, 1.1, 2.1, 0.9, 1.05, 1.07, 0.88, 0.85, 0.98, 2.05, 1.02, 0.96, 0.92, 1.01, 0.97, 0.24, 0.28, 0.21, 0.2, -89, 10, 1.88737914186277E-15]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0.24</v>
      </c>
      <c r="T10">
        <v>0.28000000000000003</v>
      </c>
      <c r="U10">
        <v>0.21</v>
      </c>
      <c r="V10">
        <v>0.2</v>
      </c>
      <c r="W10">
        <v>-89</v>
      </c>
      <c r="X10">
        <v>10</v>
      </c>
      <c r="Z10" s="2">
        <f t="shared" si="0"/>
        <v>-1.05</v>
      </c>
      <c r="AA10">
        <f t="shared" si="7"/>
        <v>1.05</v>
      </c>
      <c r="AB10" s="2">
        <f t="shared" si="1"/>
        <v>-1.0249999999999999</v>
      </c>
      <c r="AC10">
        <f t="shared" si="8"/>
        <v>1.0249999999999999</v>
      </c>
      <c r="AE10" s="4">
        <f t="shared" si="2"/>
        <v>0.78304632148925923</v>
      </c>
      <c r="AF10" s="13">
        <f t="shared" si="3"/>
        <v>8.2364077188636386</v>
      </c>
      <c r="AG10" s="4">
        <f t="shared" si="9"/>
        <v>0.78304632148925923</v>
      </c>
      <c r="AH10" s="13">
        <f t="shared" si="10"/>
        <v>2.0864077188636401</v>
      </c>
      <c r="AI10" s="4">
        <f t="shared" si="11"/>
        <v>6.8284206945777498E-2</v>
      </c>
      <c r="AJ10" s="13">
        <f t="shared" si="12"/>
        <v>2.6375766946977275</v>
      </c>
      <c r="AK10" s="4">
        <f t="shared" si="13"/>
        <v>6.8284206945777498E-2</v>
      </c>
      <c r="AL10" s="13">
        <f t="shared" si="14"/>
        <v>0.79257669469772762</v>
      </c>
      <c r="AM10" s="14">
        <f t="shared" si="15"/>
        <v>1.8873791418627661E-15</v>
      </c>
    </row>
    <row r="11" spans="1:39" x14ac:dyDescent="0.2">
      <c r="A11" s="8" t="str">
        <f t="shared" si="6"/>
        <v>8, 1.1, 2.1, 0.9, 1.05, 1.07, 0.88, 0.85, 0.98, 2.05, 1.02, 0.96, 0.92, 1.01, 0.97, 0.24, 0.28, 0.21, 0.2, -85, 10, 0.526414267041418</v>
      </c>
      <c r="B11" t="str">
        <f>"["&amp;ROW(B11)-ROW($B$3)&amp;", "&amp;E11&amp;", "&amp;F11&amp;", "&amp;G11&amp;", "&amp;H11&amp;", "&amp;I11&amp;", "&amp;J11&amp;", "&amp;K11&amp;", "&amp;L11&amp;", "&amp;M11&amp;", "&amp;N11&amp;", "&amp;O11&amp;", "&amp;P11&amp;", "&amp;Q11&amp;", "&amp;R11&amp;", "&amp;S11&amp;", "&amp;T11&amp;", "&amp;U11&amp;", "&amp;V11&amp;", "&amp;W11&amp;", "&amp;X11&amp;", "&amp;AM11&amp;"]"</f>
        <v>[8, 1.1, 2.1, 0.9, 1.05, 1.07, 0.88, 0.85, 0.98, 2.05, 1.02, 0.96, 0.92, 1.01, 0.97, 0.24, 0.28, 0.21, 0.2, -85, 10, 0.526414267041418]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0.24</v>
      </c>
      <c r="T11">
        <v>0.28000000000000003</v>
      </c>
      <c r="U11">
        <v>0.21</v>
      </c>
      <c r="V11">
        <v>0.2</v>
      </c>
      <c r="W11">
        <v>-85</v>
      </c>
      <c r="X11">
        <v>10</v>
      </c>
      <c r="Z11" s="2">
        <f t="shared" si="0"/>
        <v>-1.05</v>
      </c>
      <c r="AA11">
        <f t="shared" si="7"/>
        <v>1.05</v>
      </c>
      <c r="AB11" s="2">
        <f t="shared" si="1"/>
        <v>-1.0249999999999999</v>
      </c>
      <c r="AC11">
        <f t="shared" si="8"/>
        <v>1.0249999999999999</v>
      </c>
      <c r="AE11" s="4">
        <f t="shared" si="2"/>
        <v>0.75617814337366274</v>
      </c>
      <c r="AF11" s="13">
        <f t="shared" si="3"/>
        <v>7.5910862855556891</v>
      </c>
      <c r="AG11" s="4">
        <f t="shared" si="9"/>
        <v>0.75617814337366274</v>
      </c>
      <c r="AH11" s="13">
        <f t="shared" si="10"/>
        <v>1.967500552597107</v>
      </c>
      <c r="AI11" s="4">
        <f t="shared" si="11"/>
        <v>6.8534601781257323E-2</v>
      </c>
      <c r="AJ11" s="13">
        <f t="shared" si="12"/>
        <v>2.6373147889426418</v>
      </c>
      <c r="AK11" s="4">
        <f t="shared" si="13"/>
        <v>6.8534601781257323E-2</v>
      </c>
      <c r="AL11" s="13">
        <f t="shared" si="14"/>
        <v>0.79231478894264162</v>
      </c>
      <c r="AM11" s="14">
        <f t="shared" si="15"/>
        <v>0.52641426704141769</v>
      </c>
    </row>
    <row r="12" spans="1:39" x14ac:dyDescent="0.2">
      <c r="A12" s="8" t="str">
        <f t="shared" si="6"/>
        <v>9, 1.1, 2.1, 0.9, 1.05, 1.07, 0.88, 0.85, 0.98, 2.05, 1.02, 0.96, 0.92, 1.01, 0.97, 0.24, 0.28, 0.21, 0.2, -45, 10, 4.305</v>
      </c>
      <c r="B12" t="str">
        <f>"["&amp;ROW(B12)-ROW($B$3)&amp;", "&amp;E12&amp;", "&amp;F12&amp;", "&amp;G12&amp;", "&amp;H12&amp;", "&amp;I12&amp;", "&amp;J12&amp;", "&amp;K12&amp;", "&amp;L12&amp;", "&amp;M12&amp;", "&amp;N12&amp;", "&amp;O12&amp;", "&amp;P12&amp;", "&amp;Q12&amp;", "&amp;R12&amp;", "&amp;S12&amp;", "&amp;T12&amp;", "&amp;U12&amp;", "&amp;V12&amp;", "&amp;W12&amp;", "&amp;X12&amp;", "&amp;AM12&amp;"]"</f>
        <v>[9, 1.1, 2.1, 0.9, 1.05, 1.07, 0.88, 0.85, 0.98, 2.05, 1.02, 0.96, 0.92, 1.01, 0.97, 0.24, 0.28, 0.21, 0.2, -45, 10, 4.305]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0.24</v>
      </c>
      <c r="T12">
        <v>0.28000000000000003</v>
      </c>
      <c r="U12">
        <v>0.21</v>
      </c>
      <c r="V12">
        <v>0.2</v>
      </c>
      <c r="W12">
        <v>-45</v>
      </c>
      <c r="X12">
        <v>10</v>
      </c>
      <c r="Z12" s="2">
        <f t="shared" si="0"/>
        <v>-1.05</v>
      </c>
      <c r="AA12">
        <f t="shared" si="7"/>
        <v>1.05</v>
      </c>
      <c r="AB12" s="2">
        <f t="shared" si="1"/>
        <v>-1.0249999999999999</v>
      </c>
      <c r="AC12">
        <f t="shared" si="8"/>
        <v>1.0249999999999999</v>
      </c>
      <c r="AE12" s="4">
        <f t="shared" si="2"/>
        <v>0.15055351954636445</v>
      </c>
      <c r="AF12" s="13">
        <f t="shared" si="3"/>
        <v>0.71521831658312984</v>
      </c>
      <c r="AG12" s="4">
        <f t="shared" si="9"/>
        <v>0.15055351954636445</v>
      </c>
      <c r="AH12" s="13">
        <f t="shared" si="10"/>
        <v>0.22321831658312991</v>
      </c>
      <c r="AI12" s="4">
        <f t="shared" si="11"/>
        <v>4.0583992225541723E-2</v>
      </c>
      <c r="AJ12" s="13">
        <f t="shared" si="12"/>
        <v>0.71521831658312984</v>
      </c>
      <c r="AK12" s="4">
        <f t="shared" si="13"/>
        <v>4.0583992225541723E-2</v>
      </c>
      <c r="AL12" s="13">
        <f t="shared" si="14"/>
        <v>0.22321831658312991</v>
      </c>
      <c r="AM12" s="14">
        <f t="shared" si="15"/>
        <v>4.3049999999999997</v>
      </c>
    </row>
    <row r="13" spans="1:39" x14ac:dyDescent="0.2">
      <c r="A13" s="8" t="str">
        <f t="shared" si="6"/>
        <v>10, 1.1, 2.1, 0.9, 1.05, 1.07, 0.88, 0.85, 0.98, 2.05, 1.02, 0.96, 0.92, 1.01, 0.97, 0.24, 0.28, 0.21, 0.2, -30, 10, 4.305</v>
      </c>
      <c r="B13" t="str">
        <f>"["&amp;ROW(B13)-ROW($B$3)&amp;", "&amp;E13&amp;", "&amp;F13&amp;", "&amp;G13&amp;", "&amp;H13&amp;", "&amp;I13&amp;", "&amp;J13&amp;", "&amp;K13&amp;", "&amp;L13&amp;", "&amp;M13&amp;", "&amp;N13&amp;", "&amp;O13&amp;", "&amp;P13&amp;", "&amp;Q13&amp;", "&amp;R13&amp;", "&amp;S13&amp;", "&amp;T13&amp;", "&amp;U13&amp;", "&amp;V13&amp;", "&amp;W13&amp;", "&amp;X13&amp;", "&amp;AM13&amp;"]"</f>
        <v>[10, 1.1, 2.1, 0.9, 1.05, 1.07, 0.88, 0.85, 0.98, 2.05, 1.02, 0.96, 0.92, 1.01, 0.97, 0.24, 0.28, 0.21, 0.2, -30, 10, 4.305]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0.24</v>
      </c>
      <c r="T13">
        <v>0.28000000000000003</v>
      </c>
      <c r="U13">
        <v>0.21</v>
      </c>
      <c r="V13">
        <v>0.2</v>
      </c>
      <c r="W13">
        <v>-30</v>
      </c>
      <c r="X13">
        <v>10</v>
      </c>
      <c r="Z13" s="2">
        <f t="shared" si="0"/>
        <v>-1.05</v>
      </c>
      <c r="AA13">
        <f t="shared" si="7"/>
        <v>1.05</v>
      </c>
      <c r="AB13" s="2">
        <f t="shared" si="1"/>
        <v>-1.0249999999999999</v>
      </c>
      <c r="AC13">
        <f t="shared" si="8"/>
        <v>1.0249999999999999</v>
      </c>
      <c r="AE13" s="4">
        <f t="shared" si="2"/>
        <v>0.12482391449301221</v>
      </c>
      <c r="AF13" s="13">
        <f t="shared" si="3"/>
        <v>0.41369235643298297</v>
      </c>
      <c r="AG13" s="4">
        <f t="shared" si="9"/>
        <v>0.12482391449301221</v>
      </c>
      <c r="AH13" s="13">
        <f t="shared" si="10"/>
        <v>0.12963602399168722</v>
      </c>
      <c r="AI13" s="4">
        <f t="shared" si="11"/>
        <v>3.5034171429322289E-2</v>
      </c>
      <c r="AJ13" s="13">
        <f t="shared" si="12"/>
        <v>0.41369235643298297</v>
      </c>
      <c r="AK13" s="4">
        <f t="shared" si="13"/>
        <v>3.5034171429322289E-2</v>
      </c>
      <c r="AL13" s="13">
        <f t="shared" si="14"/>
        <v>0.12963602399168722</v>
      </c>
      <c r="AM13" s="14">
        <f t="shared" si="15"/>
        <v>4.3049999999999988</v>
      </c>
    </row>
    <row r="14" spans="1:39" x14ac:dyDescent="0.2">
      <c r="A14" s="8" t="str">
        <f t="shared" si="6"/>
        <v>11, 1.1, 2.1, 0.9, 1.05, 1.07, 0.88, 0.85, 0.98, 2.05, 1.02, 0.96, 0.92, 1.01, 0.97, 0.24, 0.28, 0.21, 0.2, -1, 10, 4.305</v>
      </c>
      <c r="B14" t="str">
        <f>"["&amp;ROW(B14)-ROW($B$3)&amp;", "&amp;E14&amp;", "&amp;F14&amp;", "&amp;G14&amp;", "&amp;H14&amp;", "&amp;I14&amp;", "&amp;J14&amp;", "&amp;K14&amp;", "&amp;L14&amp;", "&amp;M14&amp;", "&amp;N14&amp;", "&amp;O14&amp;", "&amp;P14&amp;", "&amp;Q14&amp;", "&amp;R14&amp;", "&amp;S14&amp;", "&amp;T14&amp;", "&amp;U14&amp;", "&amp;V14&amp;", "&amp;W14&amp;", "&amp;X14&amp;", "&amp;AM14&amp;"]"</f>
        <v>[11, 1.1, 2.1, 0.9, 1.05, 1.07, 0.88, 0.85, 0.98, 2.05, 1.02, 0.96, 0.92, 1.01, 0.97, 0.24, 0.28, 0.21, 0.2, -1, 10, 4.305]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0.24</v>
      </c>
      <c r="T14">
        <v>0.28000000000000003</v>
      </c>
      <c r="U14">
        <v>0.21</v>
      </c>
      <c r="V14">
        <v>0.2</v>
      </c>
      <c r="W14">
        <v>-1</v>
      </c>
      <c r="X14">
        <v>10</v>
      </c>
      <c r="Z14" s="2">
        <f t="shared" si="0"/>
        <v>-1.05</v>
      </c>
      <c r="AA14">
        <f t="shared" si="7"/>
        <v>1.05</v>
      </c>
      <c r="AB14" s="2">
        <f t="shared" si="1"/>
        <v>-1.0249999999999999</v>
      </c>
      <c r="AC14">
        <f t="shared" si="8"/>
        <v>1.0249999999999999</v>
      </c>
      <c r="AE14" s="4">
        <f t="shared" si="2"/>
        <v>0.11029435742654035</v>
      </c>
      <c r="AF14" s="13">
        <f t="shared" si="3"/>
        <v>1.2520884793464271E-2</v>
      </c>
      <c r="AG14" s="4">
        <f t="shared" si="9"/>
        <v>0.11029435742654035</v>
      </c>
      <c r="AH14" s="13">
        <f t="shared" si="10"/>
        <v>3.9329928487812195E-3</v>
      </c>
      <c r="AI14" s="4">
        <f t="shared" si="11"/>
        <v>3.252231387517706E-2</v>
      </c>
      <c r="AJ14" s="13">
        <f t="shared" si="12"/>
        <v>1.2520884793464271E-2</v>
      </c>
      <c r="AK14" s="4">
        <f t="shared" si="13"/>
        <v>3.252231387517706E-2</v>
      </c>
      <c r="AL14" s="13">
        <f t="shared" si="14"/>
        <v>3.9329928487812195E-3</v>
      </c>
      <c r="AM14" s="14">
        <f t="shared" si="15"/>
        <v>4.3049999999999997</v>
      </c>
    </row>
    <row r="15" spans="1:39" x14ac:dyDescent="0.2">
      <c r="A15" s="8" t="str">
        <f t="shared" si="6"/>
        <v>12, 1.1, 2.1, 0.9, 1.05, 1.07, 0.88, 0.85, 0.98, 2.05, 1.02, 0.96, 0.92, 1.01, 0.97, 0.24, 0.28, 0.21, 0.2, -89, 30, 0.0413341373543166</v>
      </c>
      <c r="B15" t="str">
        <f>"["&amp;ROW(B15)-ROW($B$3)&amp;", "&amp;E15&amp;", "&amp;F15&amp;", "&amp;G15&amp;", "&amp;H15&amp;", "&amp;I15&amp;", "&amp;J15&amp;", "&amp;K15&amp;", "&amp;L15&amp;", "&amp;M15&amp;", "&amp;N15&amp;", "&amp;O15&amp;", "&amp;P15&amp;", "&amp;Q15&amp;", "&amp;R15&amp;", "&amp;S15&amp;", "&amp;T15&amp;", "&amp;U15&amp;", "&amp;V15&amp;", "&amp;W15&amp;", "&amp;X15&amp;", "&amp;AM15&amp;"]"</f>
        <v>[12, 1.1, 2.1, 0.9, 1.05, 1.07, 0.88, 0.85, 0.98, 2.05, 1.02, 0.96, 0.92, 1.01, 0.97, 0.24, 0.28, 0.21, 0.2, -89, 30, 0.0413341373543166]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0.24</v>
      </c>
      <c r="T15">
        <v>0.28000000000000003</v>
      </c>
      <c r="U15">
        <v>0.21</v>
      </c>
      <c r="V15">
        <v>0.2</v>
      </c>
      <c r="W15">
        <v>-89</v>
      </c>
      <c r="X15">
        <v>30</v>
      </c>
      <c r="Z15" s="2">
        <f t="shared" si="0"/>
        <v>-1.05</v>
      </c>
      <c r="AA15">
        <f t="shared" si="7"/>
        <v>1.05</v>
      </c>
      <c r="AB15" s="2">
        <f t="shared" si="1"/>
        <v>-1.0249999999999999</v>
      </c>
      <c r="AC15">
        <f t="shared" si="8"/>
        <v>1.0249999999999999</v>
      </c>
      <c r="AE15" s="4">
        <f t="shared" si="2"/>
        <v>2.5639411659140734</v>
      </c>
      <c r="AF15" s="13">
        <f t="shared" si="3"/>
        <v>6.4315280287794856</v>
      </c>
      <c r="AG15" s="4">
        <f t="shared" si="9"/>
        <v>2.0887958788345085</v>
      </c>
      <c r="AH15" s="13">
        <f t="shared" si="10"/>
        <v>0.79800745321336697</v>
      </c>
      <c r="AI15" s="4">
        <f t="shared" si="11"/>
        <v>0.22358407716812964</v>
      </c>
      <c r="AJ15" s="13">
        <f t="shared" si="12"/>
        <v>2.475137522590154</v>
      </c>
      <c r="AK15" s="4">
        <f t="shared" si="13"/>
        <v>0.22358407716812964</v>
      </c>
      <c r="AL15" s="13">
        <f t="shared" si="14"/>
        <v>0.63013752259015365</v>
      </c>
      <c r="AM15" s="14">
        <f t="shared" si="15"/>
        <v>4.1334137354316569E-2</v>
      </c>
    </row>
    <row r="16" spans="1:39" x14ac:dyDescent="0.2">
      <c r="A16" s="8" t="str">
        <f t="shared" si="6"/>
        <v>13, 1.1, 2.1, 0.9, 1.05, 1.07, 0.88, 0.85, 0.98, 2.05, 1.02, 0.96, 0.92, 1.01, 0.97, 0.24, 0.28, 0.21, 0.2, -85, 30, 0.484530517477109</v>
      </c>
      <c r="B16" t="str">
        <f>"["&amp;ROW(B16)-ROW($B$3)&amp;",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"&amp;AM16&amp;"]"</f>
        <v>[13, 1.1, 2.1, 0.9, 1.05, 1.07, 0.88, 0.85, 0.98, 2.05, 1.02, 0.96, 0.92, 1.01, 0.97, 0.24, 0.28, 0.21, 0.2, -85, 30, 0.484530517477109]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0.24</v>
      </c>
      <c r="T16">
        <v>0.28000000000000003</v>
      </c>
      <c r="U16">
        <v>0.21</v>
      </c>
      <c r="V16">
        <v>0.2</v>
      </c>
      <c r="W16">
        <v>-85</v>
      </c>
      <c r="X16">
        <v>30</v>
      </c>
      <c r="Z16" s="2">
        <f t="shared" si="0"/>
        <v>-1.05</v>
      </c>
      <c r="AA16">
        <f t="shared" si="7"/>
        <v>1.05</v>
      </c>
      <c r="AB16" s="2">
        <f t="shared" si="1"/>
        <v>-1.0249999999999999</v>
      </c>
      <c r="AC16">
        <f t="shared" si="8"/>
        <v>1.0249999999999999</v>
      </c>
      <c r="AE16" s="4">
        <f t="shared" si="2"/>
        <v>2.4759662581299819</v>
      </c>
      <c r="AF16" s="13">
        <f t="shared" si="3"/>
        <v>6.0764293036651917</v>
      </c>
      <c r="AG16" s="4">
        <f t="shared" si="9"/>
        <v>2.0918341889974275</v>
      </c>
      <c r="AH16" s="13">
        <f t="shared" si="10"/>
        <v>0.79509189027485583</v>
      </c>
      <c r="AI16" s="4">
        <f t="shared" si="11"/>
        <v>0.22440394900559396</v>
      </c>
      <c r="AJ16" s="13">
        <f t="shared" si="12"/>
        <v>2.4742799603634671</v>
      </c>
      <c r="AK16" s="4">
        <f t="shared" si="13"/>
        <v>0.22440394900559396</v>
      </c>
      <c r="AL16" s="13">
        <f t="shared" si="14"/>
        <v>0.62927996036346723</v>
      </c>
      <c r="AM16" s="14">
        <f t="shared" si="15"/>
        <v>0.4845305174771094</v>
      </c>
    </row>
    <row r="17" spans="1:39" x14ac:dyDescent="0.2">
      <c r="A17" s="8" t="str">
        <f t="shared" si="6"/>
        <v>14, 1.1, 2.1, 0.9, 1.05, 1.07, 0.88, 0.85, 0.98, 2.05, 1.02, 0.96, 0.92, 1.01, 0.97, 0.24, 0.28, 0.21, 0.2, -45, 30, 4.305</v>
      </c>
      <c r="B17" t="str">
        <f>"["&amp;ROW(B17)-ROW($B$3)&amp;", "&amp;E17&amp;", "&amp;F17&amp;", "&amp;G17&amp;", "&amp;H17&amp;", "&amp;I17&amp;", "&amp;J17&amp;", "&amp;K17&amp;", "&amp;L17&amp;", "&amp;M17&amp;", "&amp;N17&amp;", "&amp;O17&amp;", "&amp;P17&amp;", "&amp;Q17&amp;", "&amp;R17&amp;", "&amp;S17&amp;", "&amp;T17&amp;", "&amp;U17&amp;", "&amp;V17&amp;", "&amp;W17&amp;", "&amp;X17&amp;", "&amp;AM17&amp;"]"</f>
        <v>[14, 1.1, 2.1, 0.9, 1.05, 1.07, 0.88, 0.85, 0.98, 2.05, 1.02, 0.96, 0.92, 1.01, 0.97, 0.24, 0.28, 0.21, 0.2, -45, 30, 4.305]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0.24</v>
      </c>
      <c r="T17">
        <v>0.28000000000000003</v>
      </c>
      <c r="U17">
        <v>0.21</v>
      </c>
      <c r="V17">
        <v>0.2</v>
      </c>
      <c r="W17">
        <v>-45</v>
      </c>
      <c r="X17">
        <v>30</v>
      </c>
      <c r="Z17" s="2">
        <f t="shared" si="0"/>
        <v>-1.05</v>
      </c>
      <c r="AA17">
        <f t="shared" si="7"/>
        <v>1.05</v>
      </c>
      <c r="AB17" s="2">
        <f t="shared" si="1"/>
        <v>-1.0249999999999999</v>
      </c>
      <c r="AC17">
        <f t="shared" si="8"/>
        <v>1.0249999999999999</v>
      </c>
      <c r="AE17" s="4">
        <f t="shared" si="2"/>
        <v>0.49295981073511458</v>
      </c>
      <c r="AF17" s="13">
        <f t="shared" si="3"/>
        <v>0.69888489846928126</v>
      </c>
      <c r="AG17" s="4">
        <f t="shared" si="9"/>
        <v>0.49295981073511458</v>
      </c>
      <c r="AH17" s="13">
        <f t="shared" si="10"/>
        <v>0.20688489846928146</v>
      </c>
      <c r="AI17" s="4">
        <f t="shared" si="11"/>
        <v>0.13288481854598741</v>
      </c>
      <c r="AJ17" s="13">
        <f t="shared" si="12"/>
        <v>0.69888489846928126</v>
      </c>
      <c r="AK17" s="4">
        <f t="shared" si="13"/>
        <v>0.13288481854598741</v>
      </c>
      <c r="AL17" s="13">
        <f t="shared" si="14"/>
        <v>0.20688489846928146</v>
      </c>
      <c r="AM17" s="14">
        <f t="shared" si="15"/>
        <v>4.3049999999999988</v>
      </c>
    </row>
    <row r="18" spans="1:39" x14ac:dyDescent="0.2">
      <c r="A18" s="8" t="str">
        <f t="shared" si="6"/>
        <v>15, 1.1, 2.1, 0.9, 1.05, 1.07, 0.88, 0.85, 0.98, 2.05, 1.02, 0.96, 0.92, 1.01, 0.97, 0.24, 0.28, 0.21, 0.2, -30, 30, 4.305</v>
      </c>
      <c r="B18" t="str">
        <f>"["&amp;ROW(B18)-ROW($B$3)&amp;", "&amp;E18&amp;", "&amp;F18&amp;", "&amp;G18&amp;", "&amp;H18&amp;", "&amp;I18&amp;", "&amp;J18&amp;", "&amp;K18&amp;", "&amp;L18&amp;", "&amp;M18&amp;", "&amp;N18&amp;", "&amp;O18&amp;", "&amp;P18&amp;", "&amp;Q18&amp;", "&amp;R18&amp;", "&amp;S18&amp;", "&amp;T18&amp;", "&amp;U18&amp;", "&amp;V18&amp;", "&amp;W18&amp;", "&amp;X18&amp;", "&amp;AM18&amp;"]"</f>
        <v>[15, 1.1, 2.1, 0.9, 1.05, 1.07, 0.88, 0.85, 0.98, 2.05, 1.02, 0.96, 0.92, 1.01, 0.97, 0.24, 0.28, 0.21, 0.2, -30, 30, 4.305]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0.24</v>
      </c>
      <c r="T18">
        <v>0.28000000000000003</v>
      </c>
      <c r="U18">
        <v>0.21</v>
      </c>
      <c r="V18">
        <v>0.2</v>
      </c>
      <c r="W18">
        <v>-30</v>
      </c>
      <c r="X18">
        <v>30</v>
      </c>
      <c r="Z18" s="2">
        <f t="shared" si="0"/>
        <v>-1.05</v>
      </c>
      <c r="AA18">
        <f t="shared" si="7"/>
        <v>1.05</v>
      </c>
      <c r="AB18" s="2">
        <f t="shared" si="1"/>
        <v>-1.0249999999999999</v>
      </c>
      <c r="AC18">
        <f t="shared" si="8"/>
        <v>1.0249999999999999</v>
      </c>
      <c r="AE18" s="4">
        <f t="shared" si="2"/>
        <v>0.40871295104291255</v>
      </c>
      <c r="AF18" s="13">
        <f t="shared" si="3"/>
        <v>0.40599270929414472</v>
      </c>
      <c r="AG18" s="4">
        <f t="shared" si="9"/>
        <v>0.40871295104291255</v>
      </c>
      <c r="AH18" s="13">
        <f t="shared" si="10"/>
        <v>0.12193637685284894</v>
      </c>
      <c r="AI18" s="4">
        <f t="shared" si="11"/>
        <v>0.1147129510429125</v>
      </c>
      <c r="AJ18" s="13">
        <f t="shared" si="12"/>
        <v>0.40599270929414472</v>
      </c>
      <c r="AK18" s="4">
        <f t="shared" si="13"/>
        <v>0.1147129510429125</v>
      </c>
      <c r="AL18" s="13">
        <f t="shared" si="14"/>
        <v>0.12193637685284894</v>
      </c>
      <c r="AM18" s="14">
        <f t="shared" si="15"/>
        <v>4.3049999999999988</v>
      </c>
    </row>
    <row r="19" spans="1:39" x14ac:dyDescent="0.2">
      <c r="A19" s="8" t="str">
        <f t="shared" si="6"/>
        <v>16, 1.1, 2.1, 0.9, 1.05, 1.07, 0.88, 0.85, 0.98, 2.05, 1.02, 0.96, 0.92, 1.01, 0.97, 0.24, 0.28, 0.21, 0.2, -1, 30, 4.305</v>
      </c>
      <c r="B19" t="str">
        <f>"["&amp;ROW(B19)-ROW($B$3)&amp;", "&amp;E19&amp;", "&amp;F19&amp;", "&amp;G19&amp;", "&amp;H19&amp;", "&amp;I19&amp;", "&amp;J19&amp;", "&amp;K19&amp;", "&amp;L19&amp;", "&amp;M19&amp;", "&amp;N19&amp;", "&amp;O19&amp;", "&amp;P19&amp;", "&amp;Q19&amp;", "&amp;R19&amp;", "&amp;S19&amp;", "&amp;T19&amp;", "&amp;U19&amp;", "&amp;V19&amp;", "&amp;W19&amp;", "&amp;X19&amp;", "&amp;AM19&amp;"]"</f>
        <v>[16, 1.1, 2.1, 0.9, 1.05, 1.07, 0.88, 0.85, 0.98, 2.05, 1.02, 0.96, 0.92, 1.01, 0.97, 0.24, 0.28, 0.21, 0.2, -1, 30, 4.305]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0.24</v>
      </c>
      <c r="T19">
        <v>0.28000000000000003</v>
      </c>
      <c r="U19">
        <v>0.21</v>
      </c>
      <c r="V19">
        <v>0.2</v>
      </c>
      <c r="W19">
        <v>-1</v>
      </c>
      <c r="X19">
        <v>30</v>
      </c>
      <c r="Z19" s="2">
        <f t="shared" si="0"/>
        <v>-1.05</v>
      </c>
      <c r="AA19">
        <f t="shared" si="7"/>
        <v>1.05</v>
      </c>
      <c r="AB19" s="2">
        <f t="shared" si="1"/>
        <v>-1.0249999999999999</v>
      </c>
      <c r="AC19">
        <f t="shared" si="8"/>
        <v>1.0249999999999999</v>
      </c>
      <c r="AE19" s="4">
        <f t="shared" si="2"/>
        <v>0.3611385886292377</v>
      </c>
      <c r="AF19" s="13">
        <f t="shared" si="3"/>
        <v>1.2319257323524816E-2</v>
      </c>
      <c r="AG19" s="4">
        <f t="shared" si="9"/>
        <v>0.3611385886292377</v>
      </c>
      <c r="AH19" s="13">
        <f t="shared" si="10"/>
        <v>3.731365378841763E-3</v>
      </c>
      <c r="AI19" s="4">
        <f t="shared" si="11"/>
        <v>0.10648833544962727</v>
      </c>
      <c r="AJ19" s="13">
        <f t="shared" si="12"/>
        <v>1.2319257323524816E-2</v>
      </c>
      <c r="AK19" s="4">
        <f t="shared" si="13"/>
        <v>0.10648833544962727</v>
      </c>
      <c r="AL19" s="13">
        <f t="shared" si="14"/>
        <v>3.731365378841763E-3</v>
      </c>
      <c r="AM19" s="14">
        <f t="shared" si="15"/>
        <v>4.3049999999999997</v>
      </c>
    </row>
    <row r="20" spans="1:39" x14ac:dyDescent="0.2">
      <c r="A20" s="8" t="str">
        <f t="shared" si="6"/>
        <v>17, 1.1, 2.1, 0.9, 1.05, 1.07, 0.88, 0.85, 0.98, 2.05, 1.02, 0.96, 0.92, 1.01, 0.97, 0.24, 0.28, 0.21, 0.2, -89, 60, 0.0466314443660587</v>
      </c>
      <c r="B20" t="str">
        <f>"["&amp;ROW(B20)-ROW($B$3)&amp;", "&amp;E20&amp;", "&amp;F20&amp;", "&amp;G20&amp;", "&amp;H20&amp;", "&amp;I20&amp;", "&amp;J20&amp;", "&amp;K20&amp;", "&amp;L20&amp;", "&amp;M20&amp;", "&amp;N20&amp;", "&amp;O20&amp;", "&amp;P20&amp;", "&amp;Q20&amp;", "&amp;R20&amp;", "&amp;S20&amp;", "&amp;T20&amp;", "&amp;U20&amp;", "&amp;V20&amp;", "&amp;W20&amp;", "&amp;X20&amp;", "&amp;AM20&amp;"]"</f>
        <v>[17, 1.1, 2.1, 0.9, 1.05, 1.07, 0.88, 0.85, 0.98, 2.05, 1.02, 0.96, 0.92, 1.01, 0.97, 0.24, 0.28, 0.21, 0.2, -89, 60, 0.0466314443660587]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0.24</v>
      </c>
      <c r="T20">
        <v>0.28000000000000003</v>
      </c>
      <c r="U20">
        <v>0.21</v>
      </c>
      <c r="V20">
        <v>0.2</v>
      </c>
      <c r="W20">
        <v>-89</v>
      </c>
      <c r="X20">
        <v>60</v>
      </c>
      <c r="Z20" s="2">
        <f t="shared" si="0"/>
        <v>-1.05</v>
      </c>
      <c r="AA20">
        <f t="shared" si="7"/>
        <v>1.05</v>
      </c>
      <c r="AB20" s="2">
        <f t="shared" si="1"/>
        <v>-1.0249999999999999</v>
      </c>
      <c r="AC20">
        <f t="shared" si="8"/>
        <v>1.0249999999999999</v>
      </c>
      <c r="AE20" s="4">
        <f t="shared" si="2"/>
        <v>6.3795061099513166</v>
      </c>
      <c r="AF20" s="13">
        <f t="shared" si="3"/>
        <v>2.6150272449574752</v>
      </c>
      <c r="AG20" s="4">
        <f t="shared" si="9"/>
        <v>2.6431986262781697</v>
      </c>
      <c r="AH20" s="13">
        <f t="shared" si="10"/>
        <v>0.26600248440445573</v>
      </c>
      <c r="AI20" s="4">
        <f t="shared" si="11"/>
        <v>0.67075223150438867</v>
      </c>
      <c r="AJ20" s="13">
        <f t="shared" si="12"/>
        <v>2.0074125677704613</v>
      </c>
      <c r="AK20" s="4">
        <f t="shared" si="13"/>
        <v>0.58519862627816932</v>
      </c>
      <c r="AL20" s="13">
        <f t="shared" si="14"/>
        <v>0.26600248440445573</v>
      </c>
      <c r="AM20" s="14">
        <f t="shared" si="15"/>
        <v>4.6631444366058705E-2</v>
      </c>
    </row>
    <row r="21" spans="1:39" x14ac:dyDescent="0.2">
      <c r="A21" s="8" t="str">
        <f t="shared" si="6"/>
        <v>18, 1.1, 2.1, 0.9, 1.05, 1.07, 0.88, 0.85, 0.98, 2.05, 1.02, 0.96, 0.92, 1.01, 0.97, 0.24, 0.28, 0.21, 0.2, -85, 60, 0.0463909860445386</v>
      </c>
      <c r="B21" t="str">
        <f>"["&amp;ROW(B21)-ROW($B$3)&amp;", "&amp;E21&amp;", "&amp;F21&amp;", "&amp;G21&amp;", "&amp;H21&amp;", "&amp;I21&amp;", "&amp;J21&amp;", "&amp;K21&amp;", "&amp;L21&amp;", "&amp;M21&amp;", "&amp;N21&amp;", "&amp;O21&amp;", "&amp;P21&amp;", "&amp;Q21&amp;", "&amp;R21&amp;", "&amp;S21&amp;", "&amp;T21&amp;", "&amp;U21&amp;", "&amp;V21&amp;", "&amp;W21&amp;", "&amp;X21&amp;", "&amp;AM21&amp;"]"</f>
        <v>[18, 1.1, 2.1, 0.9, 1.05, 1.07, 0.88, 0.85, 0.98, 2.05, 1.02, 0.96, 0.92, 1.01, 0.97, 0.24, 0.28, 0.21, 0.2, -85, 60, 0.0463909860445386]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0.24</v>
      </c>
      <c r="T21">
        <v>0.28000000000000003</v>
      </c>
      <c r="U21">
        <v>0.21</v>
      </c>
      <c r="V21">
        <v>0.2</v>
      </c>
      <c r="W21">
        <v>-85</v>
      </c>
      <c r="X21">
        <v>60</v>
      </c>
      <c r="Z21" s="2">
        <f t="shared" si="0"/>
        <v>-1.05</v>
      </c>
      <c r="AA21">
        <f t="shared" si="7"/>
        <v>1.05</v>
      </c>
      <c r="AB21" s="2">
        <f t="shared" si="1"/>
        <v>-1.0249999999999999</v>
      </c>
      <c r="AC21">
        <f t="shared" si="8"/>
        <v>1.0249999999999999</v>
      </c>
      <c r="AE21" s="4">
        <f t="shared" si="2"/>
        <v>6.3891876390970692</v>
      </c>
      <c r="AF21" s="13">
        <f t="shared" si="3"/>
        <v>2.6054731029655755</v>
      </c>
      <c r="AG21" s="4">
        <f t="shared" si="9"/>
        <v>2.6442113963324756</v>
      </c>
      <c r="AH21" s="13">
        <f t="shared" si="10"/>
        <v>0.26503063009161865</v>
      </c>
      <c r="AI21" s="4">
        <f t="shared" si="11"/>
        <v>0.67321184701678172</v>
      </c>
      <c r="AJ21" s="13">
        <f t="shared" si="12"/>
        <v>2.0048398810904016</v>
      </c>
      <c r="AK21" s="4">
        <f t="shared" si="13"/>
        <v>0.58621139633247565</v>
      </c>
      <c r="AL21" s="13">
        <f t="shared" si="14"/>
        <v>0.26503063009161865</v>
      </c>
      <c r="AM21" s="14">
        <f t="shared" si="15"/>
        <v>4.6390986044538618E-2</v>
      </c>
    </row>
    <row r="22" spans="1:39" x14ac:dyDescent="0.2">
      <c r="A22" s="8" t="str">
        <f t="shared" si="6"/>
        <v>19, 1.1, 2.1, 0.9, 1.05, 1.07, 0.88, 0.85, 0.98, 2.05, 1.02, 0.96, 0.92, 1.01, 0.97, 0.24, 0.28, 0.21, 0.2, -45, 60, 4.305</v>
      </c>
      <c r="B22" t="str">
        <f>"["&amp;ROW(B22)-ROW($B$3)&amp;",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"&amp;AM22&amp;"]"</f>
        <v>[19, 1.1, 2.1, 0.9, 1.05, 1.07, 0.88, 0.85, 0.98, 2.05, 1.02, 0.96, 0.92, 1.01, 0.97, 0.24, 0.28, 0.21, 0.2, -45, 60, 4.305]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0.24</v>
      </c>
      <c r="T22">
        <v>0.28000000000000003</v>
      </c>
      <c r="U22">
        <v>0.21</v>
      </c>
      <c r="V22">
        <v>0.2</v>
      </c>
      <c r="W22">
        <v>-45</v>
      </c>
      <c r="X22">
        <v>60</v>
      </c>
      <c r="Z22" s="2">
        <f t="shared" si="0"/>
        <v>-1.05</v>
      </c>
      <c r="AA22">
        <f t="shared" si="7"/>
        <v>1.05</v>
      </c>
      <c r="AB22" s="2">
        <f t="shared" si="1"/>
        <v>-1.0249999999999999</v>
      </c>
      <c r="AC22">
        <f t="shared" si="8"/>
        <v>1.0249999999999999</v>
      </c>
      <c r="AE22" s="4">
        <f t="shared" si="2"/>
        <v>1.4788794322053436</v>
      </c>
      <c r="AF22" s="13">
        <f t="shared" si="3"/>
        <v>0.65185469540784435</v>
      </c>
      <c r="AG22" s="4">
        <f t="shared" si="9"/>
        <v>1.4788794322053436</v>
      </c>
      <c r="AH22" s="13">
        <f t="shared" si="10"/>
        <v>0.15985469540784447</v>
      </c>
      <c r="AI22" s="4">
        <f t="shared" si="11"/>
        <v>0.39865445563796215</v>
      </c>
      <c r="AJ22" s="13">
        <f t="shared" si="12"/>
        <v>0.65185469540784435</v>
      </c>
      <c r="AK22" s="4">
        <f t="shared" si="13"/>
        <v>0.39865445563796215</v>
      </c>
      <c r="AL22" s="13">
        <f t="shared" si="14"/>
        <v>0.15985469540784447</v>
      </c>
      <c r="AM22" s="14">
        <f t="shared" si="15"/>
        <v>4.3049999999999997</v>
      </c>
    </row>
    <row r="23" spans="1:39" x14ac:dyDescent="0.2">
      <c r="A23" s="8" t="str">
        <f t="shared" si="6"/>
        <v>20, 1.1, 2.1, 0.9, 1.05, 1.07, 0.88, 0.85, 0.98, 2.05, 1.02, 0.96, 0.92, 1.01, 0.97, 0.24, 0.28, 0.21, 0.2, -30, 60, 4.305</v>
      </c>
      <c r="B23" t="str">
        <f>"["&amp;ROW(B23)-ROW($B$3)&amp;", "&amp;E23&amp;", "&amp;F23&amp;", "&amp;G23&amp;", "&amp;H23&amp;", "&amp;I23&amp;", "&amp;J23&amp;", "&amp;K23&amp;", "&amp;L23&amp;", "&amp;M23&amp;", "&amp;N23&amp;", "&amp;O23&amp;", "&amp;P23&amp;", "&amp;Q23&amp;", "&amp;R23&amp;", "&amp;S23&amp;", "&amp;T23&amp;", "&amp;U23&amp;", "&amp;V23&amp;", "&amp;W23&amp;", "&amp;X23&amp;", "&amp;AM23&amp;"]"</f>
        <v>[20, 1.1, 2.1, 0.9, 1.05, 1.07, 0.88, 0.85, 0.98, 2.05, 1.02, 0.96, 0.92, 1.01, 0.97, 0.24, 0.28, 0.21, 0.2, -30, 60, 4.305]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0.24</v>
      </c>
      <c r="T23">
        <v>0.28000000000000003</v>
      </c>
      <c r="U23">
        <v>0.21</v>
      </c>
      <c r="V23">
        <v>0.2</v>
      </c>
      <c r="W23">
        <v>-30</v>
      </c>
      <c r="X23">
        <v>60</v>
      </c>
      <c r="Z23" s="2">
        <f t="shared" si="0"/>
        <v>-1.05</v>
      </c>
      <c r="AA23">
        <f t="shared" si="7"/>
        <v>1.05</v>
      </c>
      <c r="AB23" s="2">
        <f t="shared" si="1"/>
        <v>-1.0249999999999999</v>
      </c>
      <c r="AC23">
        <f t="shared" si="8"/>
        <v>1.0249999999999999</v>
      </c>
      <c r="AE23" s="4">
        <f t="shared" si="2"/>
        <v>1.2261388531287372</v>
      </c>
      <c r="AF23" s="13">
        <f t="shared" si="3"/>
        <v>0.38382245895726314</v>
      </c>
      <c r="AG23" s="4">
        <f t="shared" si="9"/>
        <v>1.2261388531287372</v>
      </c>
      <c r="AH23" s="13">
        <f t="shared" si="10"/>
        <v>9.9766126515967321E-2</v>
      </c>
      <c r="AI23" s="4">
        <f t="shared" si="11"/>
        <v>0.34413885312873738</v>
      </c>
      <c r="AJ23" s="13">
        <f t="shared" si="12"/>
        <v>0.38382245895726314</v>
      </c>
      <c r="AK23" s="4">
        <f t="shared" si="13"/>
        <v>0.34413885312873738</v>
      </c>
      <c r="AL23" s="13">
        <f t="shared" si="14"/>
        <v>9.9766126515967321E-2</v>
      </c>
      <c r="AM23" s="14">
        <f t="shared" si="15"/>
        <v>4.3049999999999997</v>
      </c>
    </row>
    <row r="24" spans="1:39" x14ac:dyDescent="0.2">
      <c r="A24" s="8" t="str">
        <f t="shared" si="6"/>
        <v>21, 1.1, 2.1, 0.9, 1.05, 1.07, 0.88, 0.85, 0.98, 2.05, 1.02, 0.96, 0.92, 1.01, 0.97, 0.24, 0.28, 0.21, 0.2, -1, 60, 4.305</v>
      </c>
      <c r="B24" t="str">
        <f>"["&amp;ROW(B24)-ROW($B$3)&amp;", "&amp;E24&amp;", "&amp;F24&amp;", "&amp;G24&amp;", "&amp;H24&amp;", "&amp;I24&amp;", "&amp;J24&amp;", "&amp;K24&amp;", "&amp;L24&amp;", "&amp;M24&amp;", "&amp;N24&amp;", "&amp;O24&amp;", "&amp;P24&amp;", "&amp;Q24&amp;", "&amp;R24&amp;", "&amp;S24&amp;", "&amp;T24&amp;", "&amp;U24&amp;", "&amp;V24&amp;", "&amp;W24&amp;", "&amp;X24&amp;", "&amp;AM24&amp;"]"</f>
        <v>[21, 1.1, 2.1, 0.9, 1.05, 1.07, 0.88, 0.85, 0.98, 2.05, 1.02, 0.96, 0.92, 1.01, 0.97, 0.24, 0.28, 0.21, 0.2, -1, 60, 4.305]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0.24</v>
      </c>
      <c r="T24">
        <v>0.28000000000000003</v>
      </c>
      <c r="U24">
        <v>0.21</v>
      </c>
      <c r="V24">
        <v>0.2</v>
      </c>
      <c r="W24">
        <v>-1</v>
      </c>
      <c r="X24">
        <v>60</v>
      </c>
      <c r="Z24" s="2">
        <f t="shared" si="0"/>
        <v>-1.05</v>
      </c>
      <c r="AA24">
        <f t="shared" si="7"/>
        <v>1.05</v>
      </c>
      <c r="AB24" s="2">
        <f t="shared" si="1"/>
        <v>-1.0249999999999999</v>
      </c>
      <c r="AC24">
        <f t="shared" si="8"/>
        <v>1.0249999999999999</v>
      </c>
      <c r="AE24" s="4">
        <f t="shared" si="2"/>
        <v>1.0834157658877128</v>
      </c>
      <c r="AF24" s="13">
        <f t="shared" si="3"/>
        <v>1.1738694162285679E-2</v>
      </c>
      <c r="AG24" s="4">
        <f t="shared" si="9"/>
        <v>1.0834157658877128</v>
      </c>
      <c r="AH24" s="13">
        <f t="shared" si="10"/>
        <v>3.1508022176026259E-3</v>
      </c>
      <c r="AI24" s="4">
        <f t="shared" si="11"/>
        <v>0.3194650063488817</v>
      </c>
      <c r="AJ24" s="13">
        <f t="shared" si="12"/>
        <v>1.1738694162285679E-2</v>
      </c>
      <c r="AK24" s="4">
        <f t="shared" si="13"/>
        <v>0.3194650063488817</v>
      </c>
      <c r="AL24" s="13">
        <f t="shared" si="14"/>
        <v>3.1508022176026259E-3</v>
      </c>
      <c r="AM24" s="14">
        <f t="shared" si="15"/>
        <v>4.3049999999999997</v>
      </c>
    </row>
    <row r="25" spans="1:39" x14ac:dyDescent="0.2">
      <c r="A25" s="8" t="str">
        <f t="shared" si="6"/>
        <v>22, 1.1, 2.1, 0.9, 1.05, 1.07, 0.88, 0.85, 0.98, 2.05, 1.02, 0.96, 0.92, 1.01, 0.97, 0.24, 0.28, 0.21, 0.2, -89, 85, 0</v>
      </c>
      <c r="B25" t="str">
        <f>"["&amp;ROW(B25)-ROW($B$3)&amp;", "&amp;E25&amp;", "&amp;F25&amp;", "&amp;G25&amp;", "&amp;H25&amp;", "&amp;I25&amp;", "&amp;J25&amp;", "&amp;K25&amp;", "&amp;L25&amp;", "&amp;M25&amp;", "&amp;N25&amp;", "&amp;O25&amp;", "&amp;P25&amp;", "&amp;Q25&amp;", "&amp;R25&amp;", "&amp;S25&amp;", "&amp;T25&amp;", "&amp;U25&amp;", "&amp;V25&amp;", "&amp;W25&amp;", "&amp;X25&amp;", "&amp;AM25&amp;"]"</f>
        <v>[22, 1.1, 2.1, 0.9, 1.05, 1.07, 0.88, 0.85, 0.98, 2.05, 1.02, 0.96, 0.92, 1.01, 0.97, 0.24, 0.28, 0.21, 0.2, -89, 85, 0]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0.24</v>
      </c>
      <c r="T25">
        <v>0.28000000000000003</v>
      </c>
      <c r="U25">
        <v>0.21</v>
      </c>
      <c r="V25">
        <v>0.2</v>
      </c>
      <c r="W25">
        <v>-89</v>
      </c>
      <c r="X25">
        <v>85</v>
      </c>
      <c r="Z25" s="2">
        <f t="shared" si="0"/>
        <v>-1.05</v>
      </c>
      <c r="AA25">
        <f t="shared" si="7"/>
        <v>1.05</v>
      </c>
      <c r="AB25" s="2">
        <f t="shared" si="1"/>
        <v>-1.0249999999999999</v>
      </c>
      <c r="AC25">
        <f t="shared" si="8"/>
        <v>1.0249999999999999</v>
      </c>
      <c r="AE25" s="4">
        <f t="shared" si="2"/>
        <v>8.6278488320213711</v>
      </c>
      <c r="AF25" s="13">
        <f t="shared" si="3"/>
        <v>0.39626765752847676</v>
      </c>
      <c r="AG25" s="4">
        <f t="shared" si="9"/>
        <v>2.8783943424145044</v>
      </c>
      <c r="AH25" s="13">
        <f t="shared" si="10"/>
        <v>4.0308636017068702E-2</v>
      </c>
      <c r="AI25" s="4">
        <f t="shared" si="11"/>
        <v>2.2648488320213698</v>
      </c>
      <c r="AJ25" s="13">
        <f t="shared" si="12"/>
        <v>0.39626765752847676</v>
      </c>
      <c r="AK25" s="4">
        <f t="shared" si="13"/>
        <v>0.82039434241450448</v>
      </c>
      <c r="AL25" s="13">
        <f t="shared" si="14"/>
        <v>4.0308636017068702E-2</v>
      </c>
      <c r="AM25" s="14">
        <f t="shared" si="15"/>
        <v>0</v>
      </c>
    </row>
    <row r="26" spans="1:39" x14ac:dyDescent="0.2">
      <c r="A26" s="8" t="str">
        <f t="shared" si="6"/>
        <v>23, 1.1, 2.1, 0.9, 1.05, 1.07, 0.88, 0.85, 0.98, 2.05, 1.02, 0.96, 0.92, 1.01, 0.97, 0.24, 0.28, 0.21, 0.2, -85, 85, 9.99200722162641E-16</v>
      </c>
      <c r="B26" t="str">
        <f>"["&amp;ROW(B26)-ROW($B$3)&amp;", "&amp;E26&amp;", "&amp;F26&amp;", "&amp;G26&amp;", "&amp;H26&amp;", "&amp;I26&amp;", "&amp;J26&amp;", "&amp;K26&amp;", "&amp;L26&amp;", "&amp;M26&amp;", "&amp;N26&amp;", "&amp;O26&amp;", "&amp;P26&amp;", "&amp;Q26&amp;", "&amp;R26&amp;", "&amp;S26&amp;", "&amp;T26&amp;", "&amp;U26&amp;", "&amp;V26&amp;", "&amp;W26&amp;", "&amp;X26&amp;", "&amp;AM26&amp;"]"</f>
        <v>[23, 1.1, 2.1, 0.9, 1.05, 1.07, 0.88, 0.85, 0.98, 2.05, 1.02, 0.96, 0.92, 1.01, 0.97, 0.24, 0.28, 0.21, 0.2, -85, 85, 9.99200722162641E-16]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0.24</v>
      </c>
      <c r="T26">
        <v>0.28000000000000003</v>
      </c>
      <c r="U26">
        <v>0.21</v>
      </c>
      <c r="V26">
        <v>0.2</v>
      </c>
      <c r="W26">
        <v>-85</v>
      </c>
      <c r="X26">
        <v>85</v>
      </c>
      <c r="Z26" s="2">
        <f t="shared" si="0"/>
        <v>-1.05</v>
      </c>
      <c r="AA26">
        <f t="shared" si="7"/>
        <v>1.05</v>
      </c>
      <c r="AB26" s="2">
        <f t="shared" si="1"/>
        <v>-1.0249999999999999</v>
      </c>
      <c r="AC26">
        <f t="shared" si="8"/>
        <v>1.0249999999999999</v>
      </c>
      <c r="AE26" s="4">
        <f t="shared" si="2"/>
        <v>8.6293159207040127</v>
      </c>
      <c r="AF26" s="13">
        <f t="shared" si="3"/>
        <v>0.39481987243402872</v>
      </c>
      <c r="AG26" s="4">
        <f t="shared" si="9"/>
        <v>2.8785478123325752</v>
      </c>
      <c r="AH26" s="13">
        <f t="shared" si="10"/>
        <v>4.0161366258120869E-2</v>
      </c>
      <c r="AI26" s="4">
        <f t="shared" si="11"/>
        <v>2.2663159207040131</v>
      </c>
      <c r="AJ26" s="13">
        <f t="shared" si="12"/>
        <v>0.39481987243402872</v>
      </c>
      <c r="AK26" s="4">
        <f t="shared" si="13"/>
        <v>0.82054781233257468</v>
      </c>
      <c r="AL26" s="13">
        <f t="shared" si="14"/>
        <v>4.0161366258120869E-2</v>
      </c>
      <c r="AM26" s="14">
        <f t="shared" si="15"/>
        <v>9.9920072216264089E-16</v>
      </c>
    </row>
    <row r="27" spans="1:39" x14ac:dyDescent="0.2">
      <c r="A27" s="8" t="str">
        <f t="shared" si="6"/>
        <v>24, 1.1, 2.1, 0.9, 1.05, 1.07, 0.88, 0.85, 0.98, 2.05, 1.02, 0.96, 0.92, 1.01, 0.97, 0.24, 0.28, 0.21, 0.2, -45, 85, 9.95731275210687E-16</v>
      </c>
      <c r="B27" t="str">
        <f>"["&amp;ROW(B27)-ROW($B$3)&amp;", "&amp;E27&amp;", "&amp;F27&amp;", "&amp;G27&amp;", "&amp;H27&amp;", "&amp;I27&amp;", "&amp;J27&amp;", "&amp;K27&amp;", "&amp;L27&amp;", "&amp;M27&amp;", "&amp;N27&amp;", "&amp;O27&amp;", "&amp;P27&amp;", "&amp;Q27&amp;", "&amp;R27&amp;", "&amp;S27&amp;", "&amp;T27&amp;", "&amp;U27&amp;", "&amp;V27&amp;", "&amp;W27&amp;", "&amp;X27&amp;", "&amp;AM27&amp;"]"</f>
        <v>[24, 1.1, 2.1, 0.9, 1.05, 1.07, 0.88, 0.85, 0.98, 2.05, 1.02, 0.96, 0.92, 1.01, 0.97, 0.24, 0.28, 0.21, 0.2, -45, 85, 9.95731275210687E-16]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0.24</v>
      </c>
      <c r="T27">
        <v>0.28000000000000003</v>
      </c>
      <c r="U27">
        <v>0.21</v>
      </c>
      <c r="V27">
        <v>0.2</v>
      </c>
      <c r="W27">
        <v>-45</v>
      </c>
      <c r="X27">
        <v>85</v>
      </c>
      <c r="Z27" s="2">
        <f t="shared" si="0"/>
        <v>-1.05</v>
      </c>
      <c r="AA27">
        <f t="shared" si="7"/>
        <v>1.05</v>
      </c>
      <c r="AB27" s="2">
        <f t="shared" si="1"/>
        <v>-1.0249999999999999</v>
      </c>
      <c r="AC27">
        <f t="shared" si="8"/>
        <v>1.0249999999999999</v>
      </c>
      <c r="AE27" s="4">
        <f t="shared" si="2"/>
        <v>8.7454171941721022</v>
      </c>
      <c r="AF27" s="13">
        <f t="shared" si="3"/>
        <v>0.28024623066162713</v>
      </c>
      <c r="AG27" s="4">
        <f t="shared" si="9"/>
        <v>2.890692990151607</v>
      </c>
      <c r="AH27" s="13">
        <f t="shared" si="10"/>
        <v>2.8506851599624242E-2</v>
      </c>
      <c r="AI27" s="4">
        <f t="shared" si="11"/>
        <v>2.3824171941721031</v>
      </c>
      <c r="AJ27" s="13">
        <f t="shared" si="12"/>
        <v>0.28024623066162713</v>
      </c>
      <c r="AK27" s="4">
        <f t="shared" si="13"/>
        <v>0.83269299015160692</v>
      </c>
      <c r="AL27" s="13">
        <f t="shared" si="14"/>
        <v>2.8506851599624242E-2</v>
      </c>
      <c r="AM27" s="14">
        <f t="shared" si="15"/>
        <v>9.9573127521068727E-16</v>
      </c>
    </row>
    <row r="28" spans="1:39" x14ac:dyDescent="0.2">
      <c r="A28" s="8" t="str">
        <f t="shared" si="6"/>
        <v>25, 1.1, 2.1, 0.9, 1.05, 1.07, 0.88, 0.85, 0.98, 2.05, 1.02, 0.96, 0.92, 1.01, 0.97, 0.24, 0.28, 0.21, 0.2, -30, 85, 0.542555191463623</v>
      </c>
      <c r="B28" t="str">
        <f>"["&amp;ROW(B28)-ROW($B$3)&amp;", "&amp;E28&amp;", "&amp;F28&amp;", "&amp;G28&amp;", "&amp;H28&amp;", "&amp;I28&amp;", "&amp;J28&amp;", "&amp;K28&amp;", "&amp;L28&amp;", "&amp;M28&amp;", "&amp;N28&amp;", "&amp;O28&amp;", "&amp;P28&amp;", "&amp;Q28&amp;", "&amp;R28&amp;", "&amp;S28&amp;", "&amp;T28&amp;", "&amp;U28&amp;", "&amp;V28&amp;", "&amp;W28&amp;", "&amp;X28&amp;", "&amp;AM28&amp;"]"</f>
        <v>[25, 1.1, 2.1, 0.9, 1.05, 1.07, 0.88, 0.85, 0.98, 2.05, 1.02, 0.96, 0.92, 1.01, 0.97, 0.24, 0.28, 0.21, 0.2, -30, 85, 0.542555191463623]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0.24</v>
      </c>
      <c r="T28">
        <v>0.28000000000000003</v>
      </c>
      <c r="U28">
        <v>0.21</v>
      </c>
      <c r="V28">
        <v>0.2</v>
      </c>
      <c r="W28">
        <v>-30</v>
      </c>
      <c r="X28">
        <v>85</v>
      </c>
      <c r="Z28" s="2">
        <f t="shared" si="0"/>
        <v>-1.05</v>
      </c>
      <c r="AA28">
        <f t="shared" si="7"/>
        <v>1.05</v>
      </c>
      <c r="AB28" s="2">
        <f t="shared" si="1"/>
        <v>-1.0249999999999999</v>
      </c>
      <c r="AC28">
        <f t="shared" si="8"/>
        <v>1.0249999999999999</v>
      </c>
      <c r="AE28" s="4">
        <f t="shared" si="2"/>
        <v>8.0914665785010289</v>
      </c>
      <c r="AF28" s="13">
        <f t="shared" si="3"/>
        <v>0.1981640101028059</v>
      </c>
      <c r="AG28" s="4">
        <f t="shared" si="9"/>
        <v>2.899393971887426</v>
      </c>
      <c r="AH28" s="13">
        <f t="shared" si="10"/>
        <v>2.0157388076372879E-2</v>
      </c>
      <c r="AI28" s="4">
        <f t="shared" si="11"/>
        <v>2.2710217699646513</v>
      </c>
      <c r="AJ28" s="13">
        <f t="shared" si="12"/>
        <v>0.1981640101028059</v>
      </c>
      <c r="AK28" s="4">
        <f t="shared" si="13"/>
        <v>0.84139397188742571</v>
      </c>
      <c r="AL28" s="13">
        <f t="shared" si="14"/>
        <v>2.0157388076372879E-2</v>
      </c>
      <c r="AM28" s="14">
        <f t="shared" si="15"/>
        <v>0.54255519146362274</v>
      </c>
    </row>
    <row r="29" spans="1:39" x14ac:dyDescent="0.2">
      <c r="A29" s="8" t="str">
        <f t="shared" si="6"/>
        <v>26, 1.1, 2.1, 0.9, 1.05, 1.07, 0.88, 0.85, 0.98, 2.05, 1.02, 0.96, 0.92, 1.01, 0.97, 0.24, 0.28, 0.21, 0.2, -1, 85, 1.32157910166076</v>
      </c>
      <c r="B29" t="str">
        <f>"["&amp;ROW(B29)-ROW($B$3)&amp;", "&amp;E29&amp;", "&amp;F29&amp;", "&amp;G29&amp;", "&amp;H29&amp;", "&amp;I29&amp;", "&amp;J29&amp;", "&amp;K29&amp;", "&amp;L29&amp;", "&amp;M29&amp;", "&amp;N29&amp;", "&amp;O29&amp;", "&amp;P29&amp;", "&amp;Q29&amp;", "&amp;R29&amp;", "&amp;S29&amp;", "&amp;T29&amp;", "&amp;U29&amp;", "&amp;V29&amp;", "&amp;W29&amp;", "&amp;X29&amp;", "&amp;AM29&amp;"]"</f>
        <v>[26, 1.1, 2.1, 0.9, 1.05, 1.07, 0.88, 0.85, 0.98, 2.05, 1.02, 0.96, 0.92, 1.01, 0.97, 0.24, 0.28, 0.21, 0.2, -1, 85, 1.32157910166076]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0.24</v>
      </c>
      <c r="T29">
        <v>0.28000000000000003</v>
      </c>
      <c r="U29">
        <v>0.21</v>
      </c>
      <c r="V29">
        <v>0.2</v>
      </c>
      <c r="W29">
        <v>-1</v>
      </c>
      <c r="X29">
        <v>85</v>
      </c>
      <c r="Z29" s="2">
        <f t="shared" si="0"/>
        <v>-1.05</v>
      </c>
      <c r="AA29">
        <f t="shared" si="7"/>
        <v>1.05</v>
      </c>
      <c r="AB29" s="2">
        <f t="shared" si="1"/>
        <v>-1.0249999999999999</v>
      </c>
      <c r="AC29">
        <f t="shared" si="8"/>
        <v>1.0249999999999999</v>
      </c>
      <c r="AE29" s="4">
        <f t="shared" si="2"/>
        <v>7.1496164059496614</v>
      </c>
      <c r="AF29" s="13">
        <f t="shared" si="3"/>
        <v>6.8627092479168249E-3</v>
      </c>
      <c r="AG29" s="4">
        <f t="shared" si="9"/>
        <v>2.9196667885194927</v>
      </c>
      <c r="AH29" s="13">
        <f t="shared" si="10"/>
        <v>7.0358985884582412E-4</v>
      </c>
      <c r="AI29" s="4">
        <f t="shared" si="11"/>
        <v>2.1081955076104189</v>
      </c>
      <c r="AJ29" s="13">
        <f t="shared" si="12"/>
        <v>6.8627092479168249E-3</v>
      </c>
      <c r="AK29" s="4">
        <f t="shared" si="13"/>
        <v>0.86166678851949285</v>
      </c>
      <c r="AL29" s="13">
        <f t="shared" si="14"/>
        <v>7.0358985884582412E-4</v>
      </c>
      <c r="AM29" s="14">
        <f t="shared" si="15"/>
        <v>1.3215791016607574</v>
      </c>
    </row>
    <row r="30" spans="1:39" x14ac:dyDescent="0.2">
      <c r="A30" s="8" t="str">
        <f t="shared" si="6"/>
        <v>27, 1.1, 2.1, 0.9, 1.05, 1.07, 0.88, 0.85, 0.98, 2.05, 1.02, 0.96, 0.92, 1.01, 0.97, 0.24, 0.28, 0.21, 0.2, -89, 89, 0</v>
      </c>
      <c r="B30" t="str">
        <f>"["&amp;ROW(B30)-ROW($B$3)&amp;", "&amp;E30&amp;", "&amp;F30&amp;", "&amp;G30&amp;", "&amp;H30&amp;", "&amp;I30&amp;", "&amp;J30&amp;", "&amp;K30&amp;", "&amp;L30&amp;", "&amp;M30&amp;", "&amp;N30&amp;", "&amp;O30&amp;", "&amp;P30&amp;", "&amp;Q30&amp;", "&amp;R30&amp;", "&amp;S30&amp;", "&amp;T30&amp;", "&amp;U30&amp;", "&amp;V30&amp;", "&amp;W30&amp;", "&amp;X30&amp;", "&amp;AM30&amp;"]"</f>
        <v>[27, 1.1, 2.1, 0.9, 1.05, 1.07, 0.88, 0.85, 0.98, 2.05, 1.02, 0.96, 0.92, 1.01, 0.97, 0.24, 0.28, 0.21, 0.2, -89, 89, 0]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0.24</v>
      </c>
      <c r="T30">
        <v>0.28000000000000003</v>
      </c>
      <c r="U30">
        <v>0.21</v>
      </c>
      <c r="V30">
        <v>0.2</v>
      </c>
      <c r="W30">
        <v>-89</v>
      </c>
      <c r="X30">
        <v>89</v>
      </c>
      <c r="Z30" s="2">
        <f t="shared" si="0"/>
        <v>-1.05</v>
      </c>
      <c r="AA30">
        <f t="shared" si="7"/>
        <v>1.05</v>
      </c>
      <c r="AB30" s="2">
        <f t="shared" si="1"/>
        <v>-1.0249999999999999</v>
      </c>
      <c r="AC30">
        <f t="shared" si="8"/>
        <v>1.0249999999999999</v>
      </c>
      <c r="AE30" s="4">
        <f t="shared" si="2"/>
        <v>8.9492856008699722</v>
      </c>
      <c r="AF30" s="13">
        <f t="shared" si="3"/>
        <v>7.906027378121655E-2</v>
      </c>
      <c r="AG30" s="4">
        <f t="shared" si="9"/>
        <v>2.9120193544288169</v>
      </c>
      <c r="AH30" s="13">
        <f t="shared" si="10"/>
        <v>8.0420688863002809E-3</v>
      </c>
      <c r="AI30" s="4">
        <f t="shared" si="11"/>
        <v>2.5862856008699717</v>
      </c>
      <c r="AJ30" s="13">
        <f t="shared" si="12"/>
        <v>7.906027378121655E-2</v>
      </c>
      <c r="AK30" s="4">
        <f t="shared" si="13"/>
        <v>0.8540193544288166</v>
      </c>
      <c r="AL30" s="13">
        <f t="shared" si="14"/>
        <v>8.0420688863002809E-3</v>
      </c>
      <c r="AM30" s="14">
        <f t="shared" si="15"/>
        <v>0</v>
      </c>
    </row>
    <row r="31" spans="1:39" x14ac:dyDescent="0.2">
      <c r="A31" s="8" t="str">
        <f t="shared" si="6"/>
        <v>28, 1.1, 2.1, 0.9, 1.05, 1.07, 0.88, 0.85, 0.98, 2.05, 1.02, 0.96, 0.92, 1.01, 0.97, 0.24, 0.28, 0.21, 0.2, -85, 89, 0</v>
      </c>
      <c r="B31" t="str">
        <f>"["&amp;ROW(B31)-ROW($B$3)&amp;", "&amp;E31&amp;", "&amp;F31&amp;", "&amp;G31&amp;", "&amp;H31&amp;", "&amp;I31&amp;", "&amp;J31&amp;", "&amp;K31&amp;", "&amp;L31&amp;", "&amp;M31&amp;", "&amp;N31&amp;", "&amp;O31&amp;", "&amp;P31&amp;", "&amp;Q31&amp;", "&amp;R31&amp;", "&amp;S31&amp;", "&amp;T31&amp;", "&amp;U31&amp;", "&amp;V31&amp;", "&amp;W31&amp;", "&amp;X31&amp;", "&amp;AM31&amp;"]"</f>
        <v>[28, 1.1, 2.1, 0.9, 1.05, 1.07, 0.88, 0.85, 0.98, 2.05, 1.02, 0.96, 0.92, 1.01, 0.97, 0.24, 0.28, 0.21, 0.2, -85, 89, 0]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0.24</v>
      </c>
      <c r="T31">
        <v>0.28000000000000003</v>
      </c>
      <c r="U31">
        <v>0.21</v>
      </c>
      <c r="V31">
        <v>0.2</v>
      </c>
      <c r="W31">
        <v>-85</v>
      </c>
      <c r="X31">
        <v>89</v>
      </c>
      <c r="Z31" s="2">
        <f t="shared" si="0"/>
        <v>-1.05</v>
      </c>
      <c r="AA31">
        <f t="shared" si="7"/>
        <v>1.05</v>
      </c>
      <c r="AB31" s="2">
        <f t="shared" si="1"/>
        <v>-1.0249999999999999</v>
      </c>
      <c r="AC31">
        <f t="shared" si="8"/>
        <v>1.0249999999999999</v>
      </c>
      <c r="AE31" s="4">
        <f t="shared" si="2"/>
        <v>8.9495783031147997</v>
      </c>
      <c r="AF31" s="13">
        <f t="shared" si="3"/>
        <v>7.8771422839766223E-2</v>
      </c>
      <c r="AG31" s="4">
        <f t="shared" si="9"/>
        <v>2.9120499735659311</v>
      </c>
      <c r="AH31" s="13">
        <f t="shared" si="10"/>
        <v>8.012686757224375E-3</v>
      </c>
      <c r="AI31" s="4">
        <f t="shared" si="11"/>
        <v>2.5865783031147989</v>
      </c>
      <c r="AJ31" s="13">
        <f t="shared" si="12"/>
        <v>7.8771422839766223E-2</v>
      </c>
      <c r="AK31" s="4">
        <f t="shared" si="13"/>
        <v>0.85404997356593071</v>
      </c>
      <c r="AL31" s="13">
        <f t="shared" si="14"/>
        <v>8.012686757224375E-3</v>
      </c>
      <c r="AM31" s="14">
        <f t="shared" si="15"/>
        <v>0</v>
      </c>
    </row>
    <row r="32" spans="1:39" x14ac:dyDescent="0.2">
      <c r="A32" s="8" t="str">
        <f t="shared" si="6"/>
        <v>29, 1.1, 2.1, 0.9, 1.05, 1.07, 0.88, 0.85, 0.98, 2.05, 1.02, 0.96, 0.92, 1.01, 0.97, 0.24, 0.28, 0.21, 0.2, -45, 89, 0</v>
      </c>
      <c r="B32" t="str">
        <f>"["&amp;ROW(B32)-ROW($B$3)&amp;", "&amp;E32&amp;", "&amp;F32&amp;", "&amp;G32&amp;", "&amp;H32&amp;", "&amp;I32&amp;", "&amp;J32&amp;", "&amp;K32&amp;", "&amp;L32&amp;", "&amp;M32&amp;", "&amp;N32&amp;", "&amp;O32&amp;", "&amp;P32&amp;", "&amp;Q32&amp;", "&amp;R32&amp;", "&amp;S32&amp;", "&amp;T32&amp;", "&amp;U32&amp;", "&amp;V32&amp;", "&amp;W32&amp;", "&amp;X32&amp;", "&amp;AM32&amp;"]"</f>
        <v>[29, 1.1, 2.1, 0.9, 1.05, 1.07, 0.88, 0.85, 0.98, 2.05, 1.02, 0.96, 0.92, 1.01, 0.97, 0.24, 0.28, 0.21, 0.2, -45, 89, 0]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0.24</v>
      </c>
      <c r="T32">
        <v>0.28000000000000003</v>
      </c>
      <c r="U32">
        <v>0.21</v>
      </c>
      <c r="V32">
        <v>0.2</v>
      </c>
      <c r="W32">
        <v>-45</v>
      </c>
      <c r="X32">
        <v>89</v>
      </c>
      <c r="Z32" s="2">
        <f t="shared" si="0"/>
        <v>-1.05</v>
      </c>
      <c r="AA32">
        <f t="shared" si="7"/>
        <v>1.05</v>
      </c>
      <c r="AB32" s="2">
        <f t="shared" si="1"/>
        <v>-1.0249999999999999</v>
      </c>
      <c r="AC32">
        <f t="shared" si="8"/>
        <v>1.0249999999999999</v>
      </c>
      <c r="AE32" s="4">
        <f t="shared" si="2"/>
        <v>8.9727419358068659</v>
      </c>
      <c r="AF32" s="13">
        <f t="shared" si="3"/>
        <v>5.5912571468616522E-2</v>
      </c>
      <c r="AG32" s="4">
        <f t="shared" si="9"/>
        <v>2.9144730859881838</v>
      </c>
      <c r="AH32" s="13">
        <f t="shared" si="10"/>
        <v>5.687467673146763E-3</v>
      </c>
      <c r="AI32" s="4">
        <f t="shared" si="11"/>
        <v>2.609741935806865</v>
      </c>
      <c r="AJ32" s="13">
        <f t="shared" si="12"/>
        <v>5.5912571468616522E-2</v>
      </c>
      <c r="AK32" s="4">
        <f t="shared" si="13"/>
        <v>0.8564730859881835</v>
      </c>
      <c r="AL32" s="13">
        <f t="shared" si="14"/>
        <v>5.687467673146763E-3</v>
      </c>
      <c r="AM32" s="14">
        <f t="shared" si="15"/>
        <v>0</v>
      </c>
    </row>
    <row r="33" spans="1:39" x14ac:dyDescent="0.2">
      <c r="A33" s="8" t="str">
        <f t="shared" si="6"/>
        <v>30, 1.1, 2.1, 0.9, 1.05, 1.07, 0.88, 0.85, 0.98, 2.05, 1.02, 0.96, 0.92, 1.01, 0.97, 0.24, 0.28, 0.21, 0.2, -30, 89, 0</v>
      </c>
      <c r="B33" t="str">
        <f>"["&amp;ROW(B33)-ROW($B$3)&amp;", "&amp;E33&amp;", "&amp;F33&amp;", "&amp;G33&amp;", "&amp;H33&amp;", "&amp;I33&amp;", "&amp;J33&amp;", "&amp;K33&amp;", "&amp;L33&amp;", "&amp;M33&amp;", "&amp;N33&amp;", "&amp;O33&amp;", "&amp;P33&amp;", "&amp;Q33&amp;", "&amp;R33&amp;", "&amp;S33&amp;", "&amp;T33&amp;", "&amp;U33&amp;", "&amp;V33&amp;", "&amp;W33&amp;", "&amp;X33&amp;", "&amp;AM33&amp;"]"</f>
        <v>[30, 1.1, 2.1, 0.9, 1.05, 1.07, 0.88, 0.85, 0.98, 2.05, 1.02, 0.96, 0.92, 1.01, 0.97, 0.24, 0.28, 0.21, 0.2, -30, 89, 0]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0.24</v>
      </c>
      <c r="T33">
        <v>0.28000000000000003</v>
      </c>
      <c r="U33">
        <v>0.21</v>
      </c>
      <c r="V33">
        <v>0.2</v>
      </c>
      <c r="W33">
        <v>-30</v>
      </c>
      <c r="X33">
        <v>89</v>
      </c>
      <c r="Z33" s="2">
        <f t="shared" si="0"/>
        <v>-1.05</v>
      </c>
      <c r="AA33">
        <f t="shared" si="7"/>
        <v>1.05</v>
      </c>
      <c r="AB33" s="2">
        <f t="shared" si="1"/>
        <v>-1.0249999999999999</v>
      </c>
      <c r="AC33">
        <f t="shared" si="8"/>
        <v>1.0249999999999999</v>
      </c>
      <c r="AE33" s="4">
        <f t="shared" si="2"/>
        <v>8.9893366986001322</v>
      </c>
      <c r="AF33" s="13">
        <f t="shared" si="3"/>
        <v>3.9536158439036219E-2</v>
      </c>
      <c r="AG33" s="4">
        <f t="shared" si="9"/>
        <v>2.9162090389107354</v>
      </c>
      <c r="AH33" s="13">
        <f t="shared" si="10"/>
        <v>4.02164695946135E-3</v>
      </c>
      <c r="AI33" s="4">
        <f t="shared" si="11"/>
        <v>2.6263366986001317</v>
      </c>
      <c r="AJ33" s="13">
        <f t="shared" si="12"/>
        <v>3.9536158439036219E-2</v>
      </c>
      <c r="AK33" s="4">
        <f t="shared" si="13"/>
        <v>0.85820903891073508</v>
      </c>
      <c r="AL33" s="13">
        <f t="shared" si="14"/>
        <v>4.02164695946135E-3</v>
      </c>
      <c r="AM33" s="14">
        <f t="shared" si="15"/>
        <v>0</v>
      </c>
    </row>
    <row r="34" spans="1:39" x14ac:dyDescent="0.2">
      <c r="A34" s="8" t="str">
        <f t="shared" si="6"/>
        <v>31, 1.1, 2.1, 0.9, 1.05, 1.07, 0.88, 0.85, 0.98, 2.05, 1.02, 0.96, 0.92, 1.01, 0.97, 0.24, 0.28, 0.21, 0.2, -1, 89, 6.6266436782314E-16</v>
      </c>
      <c r="B34" t="str">
        <f>"["&amp;ROW(B34)-ROW($B$3)&amp;", "&amp;E34&amp;", "&amp;F34&amp;", "&amp;G34&amp;", "&amp;H34&amp;", "&amp;I34&amp;", "&amp;J34&amp;", "&amp;K34&amp;", "&amp;L34&amp;", "&amp;M34&amp;", "&amp;N34&amp;", "&amp;O34&amp;", "&amp;P34&amp;", "&amp;Q34&amp;", "&amp;R34&amp;", "&amp;S34&amp;", "&amp;T34&amp;", "&amp;U34&amp;", "&amp;V34&amp;", "&amp;W34&amp;", "&amp;X34&amp;", "&amp;AM34&amp;"]"</f>
        <v>[31, 1.1, 2.1, 0.9, 1.05, 1.07, 0.88, 0.85, 0.98, 2.05, 1.02, 0.96, 0.92, 1.01, 0.97, 0.24, 0.28, 0.21, 0.2, -1, 89, 6.6266436782314E-16]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0.24</v>
      </c>
      <c r="T34">
        <v>0.28000000000000003</v>
      </c>
      <c r="U34">
        <v>0.21</v>
      </c>
      <c r="V34">
        <v>0.2</v>
      </c>
      <c r="W34">
        <v>-1</v>
      </c>
      <c r="X34">
        <v>89</v>
      </c>
      <c r="Z34" s="2">
        <f t="shared" si="0"/>
        <v>-1.05</v>
      </c>
      <c r="AA34">
        <f t="shared" si="7"/>
        <v>1.05</v>
      </c>
      <c r="AB34" s="2">
        <f t="shared" si="1"/>
        <v>-1.0249999999999999</v>
      </c>
      <c r="AC34">
        <f t="shared" si="8"/>
        <v>1.0249999999999999</v>
      </c>
      <c r="AE34" s="4">
        <f t="shared" si="2"/>
        <v>9.0280015979615005</v>
      </c>
      <c r="AF34" s="13">
        <f t="shared" si="3"/>
        <v>1.3800022120937934E-3</v>
      </c>
      <c r="AG34" s="4">
        <f t="shared" si="9"/>
        <v>2.9202537152874153</v>
      </c>
      <c r="AH34" s="13">
        <f>IF(S34=0,0,IF(AND((O34+M34/2-AC34)&gt;=(S34*TAN(RADIANS(X34))/COS(RADIANS(W34))),(G34+F34/2-Z34)&gt;=(S34*TAN(RADIANS(ABS(W34))))),((O34+M34/2-AC34)+((O34+M34/2-AC34)-(S34*TAN(RADIANS(X34))/COS(RADIANS(W34)))))/2*(S34*TAN(RADIANS(ABS(W34)))),IF((G34+F34/2-Z34)/(O34+M34/2-AC34)&gt;=(S34*TAN(RADIANS(ABS(W34))))/(S34*TAN(RADIANS(X34))/COS(RADIANS(W34))),(O34+M34/2-AC34)*(S34*TAN(RADIANS(ABS(W34))))/(S34*TAN(RADIANS(X34))/COS(RADIANS(W34)))*(O34+M34/2-AC34)/2,IF((G34+F34/2-Z34)/(O34+M34/2-AC34)&lt;(S34*TAN(RADIANS(ABS(W34))))/(S34*TAN(RADIANS(X34))/COS(RADIANS(W34))),(G34+F34/2-Z34)*((O34+M34/2-AC34)+(O34+M34/2-AC34)-((S34*TAN(RADIANS(X34))/COS(RADIANS(W34)))/(S34*TAN(RADIANS(ABS(W34))))*(G34+F34/2-Z34)))/2,0
))))</f>
        <v>1.4037483456756991E-4</v>
      </c>
      <c r="AI34" s="4">
        <f t="shared" si="11"/>
        <v>2.6650015979615005</v>
      </c>
      <c r="AJ34" s="13">
        <f t="shared" si="12"/>
        <v>1.3800022120937934E-3</v>
      </c>
      <c r="AK34" s="4">
        <f t="shared" si="13"/>
        <v>0.86225371528741468</v>
      </c>
      <c r="AL34" s="13">
        <f t="shared" si="14"/>
        <v>1.4037483456756991E-4</v>
      </c>
      <c r="AM34" s="14">
        <f t="shared" si="15"/>
        <v>6.6266436782314031E-16</v>
      </c>
    </row>
    <row r="36" spans="1:39" x14ac:dyDescent="0.2">
      <c r="B36" s="9" t="s">
        <v>39</v>
      </c>
    </row>
    <row r="38" spans="1:39" x14ac:dyDescent="0.2">
      <c r="B38" t="s">
        <v>52</v>
      </c>
    </row>
    <row r="39" spans="1:39" x14ac:dyDescent="0.2">
      <c r="A39">
        <f>ROW(A4)</f>
        <v>4</v>
      </c>
      <c r="B39" t="str">
        <f ca="1">INDIRECT(ADDRESS(A39,COLUMN($B$3)))</f>
        <v>[1, 1.1, 2.1, 0.9, 1.05, 1.07, 0.88, 0.85, 0.98, 2.05, 1.02, 0.96, 0.92, 1.01, 0.97, 0, 0.28, 0, 0.2, -89, 10, 4.305]</v>
      </c>
    </row>
    <row r="40" spans="1:39" x14ac:dyDescent="0.2">
      <c r="B40" t="s">
        <v>51</v>
      </c>
    </row>
    <row r="41" spans="1:39" x14ac:dyDescent="0.2">
      <c r="B41" t="s">
        <v>53</v>
      </c>
    </row>
    <row r="43" spans="1:39" x14ac:dyDescent="0.2">
      <c r="B43" s="1" t="str">
        <f>B38</f>
        <v>[case, X1, X2, X3, X1yp, X1ym, X3yp, X3ym, Y1, Y2, Y3, Y1xp, Y1xm, Y3xp, Y3xm, Zxp, Zxm, Zyp, Zym, Azw, hs, AxpA] = \</v>
      </c>
    </row>
    <row r="44" spans="1:39" x14ac:dyDescent="0.2">
      <c r="A44">
        <f>A39+1</f>
        <v>5</v>
      </c>
      <c r="B44" t="str">
        <f ca="1">INDIRECT(ADDRESS(A44,COLUMN($B$3)))</f>
        <v>[2, 1.1, 2.1, 0.9, 1.05, 1.07, 0.88, 0.85, 0.98, 2.05, 1.02, 0.96, 0.92, 1.01, 0.97, 0.24, 0.28, 0.21, 0.2, -89, 1, 6.66133814775094E-16]</v>
      </c>
    </row>
    <row r="45" spans="1:39" x14ac:dyDescent="0.2">
      <c r="B45" s="1" t="str">
        <f>B40</f>
        <v>Axp = calc_Axp(X1, X2, X3, X1yp, X1ym, X3yp, X3ym, Y1, Y2, Y3, Y1xp, Y1xm, Y3xp, Y3xm, Zxp, Zxm, Zyp, Zym, Azw, hs)</v>
      </c>
    </row>
    <row r="46" spans="1:39" x14ac:dyDescent="0.2">
      <c r="B46" s="1" t="str">
        <f>B41</f>
        <v>print('case{}: Axp = {}, 期待値 = {}, 残差 = {}'.format( case, Axp, AxpA, Axp - AxpA ))</v>
      </c>
    </row>
    <row r="48" spans="1:39" x14ac:dyDescent="0.2">
      <c r="B48" s="1" t="str">
        <f t="shared" ref="B48" si="16">B43</f>
        <v>[case, X1, X2, X3, X1yp, X1ym, X3yp, X3ym, Y1, Y2, Y3, Y1xp, Y1xm, Y3xp, Y3xm, Zxp, Zxm, Zyp, Zym, Azw, hs, AxpA] = \</v>
      </c>
    </row>
    <row r="49" spans="1:2" x14ac:dyDescent="0.2">
      <c r="A49">
        <f t="shared" ref="A49" si="17">A44+1</f>
        <v>6</v>
      </c>
      <c r="B49" t="str">
        <f t="shared" ref="B49" ca="1" si="18">INDIRECT(ADDRESS(A49,COLUMN($B$3)))</f>
        <v>[3, 1.1, 2.1, 0.9, 1.05, 1.07, 0.88, 0.85, 0.98, 2.05, 1.02, 0.96, 0.92, 1.01, 0.97, 0.24, 0.28, 0.21, 0.2, -85, 1, 0.526414267041419]</v>
      </c>
    </row>
    <row r="50" spans="1:2" x14ac:dyDescent="0.2">
      <c r="B50" s="1" t="str">
        <f t="shared" ref="B50:B51" si="19">B45</f>
        <v>Axp = calc_Axp(X1, X2, X3, X1yp, X1ym, X3yp, X3ym, Y1, Y2, Y3, Y1xp, Y1xm, Y3xp, Y3xm, Zxp, Zxm, Zyp, Zym, Azw, hs)</v>
      </c>
    </row>
    <row r="51" spans="1:2" x14ac:dyDescent="0.2">
      <c r="B51" s="1" t="str">
        <f t="shared" si="19"/>
        <v>print('case{}: Axp = {}, 期待値 = {}, 残差 = {}'.format( case, Axp, AxpA, Axp - AxpA ))</v>
      </c>
    </row>
    <row r="53" spans="1:2" x14ac:dyDescent="0.2">
      <c r="B53" s="1" t="str">
        <f t="shared" ref="B53" si="20">B48</f>
        <v>[case, X1, X2, X3, X1yp, X1ym, X3yp, X3ym, Y1, Y2, Y3, Y1xp, Y1xm, Y3xp, Y3xm, Zxp, Zxm, Zyp, Zym, Azw, hs, AxpA] = \</v>
      </c>
    </row>
    <row r="54" spans="1:2" x14ac:dyDescent="0.2">
      <c r="A54">
        <f t="shared" ref="A54" si="21">A49+1</f>
        <v>7</v>
      </c>
      <c r="B54" t="str">
        <f t="shared" ref="B54" ca="1" si="22">INDIRECT(ADDRESS(A54,COLUMN($B$3)))</f>
        <v>[4, 1.1, 2.1, 0.9, 1.05, 1.07, 0.88, 0.85, 0.98, 2.05, 1.02, 0.96, 0.92, 1.01, 0.97, 0.24, 0.28, 0.21, 0.2, -45, 1, 4.305]</v>
      </c>
    </row>
    <row r="55" spans="1:2" x14ac:dyDescent="0.2">
      <c r="B55" s="1" t="str">
        <f t="shared" ref="B55:B56" si="23">B50</f>
        <v>Axp = calc_Axp(X1, X2, X3, X1yp, X1ym, X3yp, X3ym, Y1, Y2, Y3, Y1xp, Y1xm, Y3xp, Y3xm, Zxp, Zxm, Zyp, Zym, Azw, hs)</v>
      </c>
    </row>
    <row r="56" spans="1:2" x14ac:dyDescent="0.2">
      <c r="B56" s="1" t="str">
        <f t="shared" si="23"/>
        <v>print('case{}: Axp = {}, 期待値 = {}, 残差 = {}'.format( case, Axp, AxpA, Axp - AxpA ))</v>
      </c>
    </row>
    <row r="58" spans="1:2" x14ac:dyDescent="0.2">
      <c r="B58" s="1" t="str">
        <f t="shared" ref="B58" si="24">B53</f>
        <v>[case, X1, X2, X3, X1yp, X1ym, X3yp, X3ym, Y1, Y2, Y3, Y1xp, Y1xm, Y3xp, Y3xm, Zxp, Zxm, Zyp, Zym, Azw, hs, AxpA] = \</v>
      </c>
    </row>
    <row r="59" spans="1:2" x14ac:dyDescent="0.2">
      <c r="A59">
        <f t="shared" ref="A59" si="25">A54+1</f>
        <v>8</v>
      </c>
      <c r="B59" t="str">
        <f t="shared" ref="B59" ca="1" si="26">INDIRECT(ADDRESS(A59,COLUMN($B$3)))</f>
        <v>[5, 1.1, 2.1, 0.9, 1.05, 1.07, 0.88, 0.85, 0.98, 2.05, 1.02, 0.96, 0.92, 1.01, 0.97, 0.24, 0.28, 0.21, 0.2, -30, 1, 4.305]</v>
      </c>
    </row>
    <row r="60" spans="1:2" x14ac:dyDescent="0.2">
      <c r="B60" s="1" t="str">
        <f t="shared" ref="B60:B61" si="27">B55</f>
        <v>Axp = calc_Axp(X1, X2, X3, X1yp, X1ym, X3yp, X3ym, Y1, Y2, Y3, Y1xp, Y1xm, Y3xp, Y3xm, Zxp, Zxm, Zyp, Zym, Azw, hs)</v>
      </c>
    </row>
    <row r="61" spans="1:2" x14ac:dyDescent="0.2">
      <c r="B61" s="1" t="str">
        <f t="shared" si="27"/>
        <v>print('case{}: Axp = {}, 期待値 = {}, 残差 = {}'.format( case, Axp, AxpA, Axp - AxpA ))</v>
      </c>
    </row>
    <row r="63" spans="1:2" x14ac:dyDescent="0.2">
      <c r="B63" s="1" t="str">
        <f t="shared" ref="B63" si="28">B58</f>
        <v>[case, X1, X2, X3, X1yp, X1ym, X3yp, X3ym, Y1, Y2, Y3, Y1xp, Y1xm, Y3xp, Y3xm, Zxp, Zxm, Zyp, Zym, Azw, hs, AxpA] = \</v>
      </c>
    </row>
    <row r="64" spans="1:2" x14ac:dyDescent="0.2">
      <c r="A64">
        <f t="shared" ref="A64" si="29">A59+1</f>
        <v>9</v>
      </c>
      <c r="B64" t="str">
        <f t="shared" ref="B64" ca="1" si="30">INDIRECT(ADDRESS(A64,COLUMN($B$3)))</f>
        <v>[6, 1.1, 2.1, 0.9, 1.05, 1.07, 0.88, 0.85, 0.98, 2.05, 1.02, 0.96, 0.92, 1.01, 0.97, 0.24, 0.28, 0.21, 0.2, -1, 1, 4.305]</v>
      </c>
    </row>
    <row r="65" spans="1:2" x14ac:dyDescent="0.2">
      <c r="B65" s="1" t="str">
        <f t="shared" ref="B65:B66" si="31">B60</f>
        <v>Axp = calc_Axp(X1, X2, X3, X1yp, X1ym, X3yp, X3ym, Y1, Y2, Y3, Y1xp, Y1xm, Y3xp, Y3xm, Zxp, Zxm, Zyp, Zym, Azw, hs)</v>
      </c>
    </row>
    <row r="66" spans="1:2" x14ac:dyDescent="0.2">
      <c r="B66" s="1" t="str">
        <f t="shared" si="31"/>
        <v>print('case{}: Axp = {}, 期待値 = {}, 残差 = {}'.format( case, Axp, AxpA, Axp - AxpA ))</v>
      </c>
    </row>
    <row r="68" spans="1:2" x14ac:dyDescent="0.2">
      <c r="B68" s="1" t="str">
        <f t="shared" ref="B68" si="32">B63</f>
        <v>[case, X1, X2, X3, X1yp, X1ym, X3yp, X3ym, Y1, Y2, Y3, Y1xp, Y1xm, Y3xp, Y3xm, Zxp, Zxm, Zyp, Zym, Azw, hs, AxpA] = \</v>
      </c>
    </row>
    <row r="69" spans="1:2" x14ac:dyDescent="0.2">
      <c r="A69">
        <f t="shared" ref="A69" si="33">A64+1</f>
        <v>10</v>
      </c>
      <c r="B69" t="str">
        <f t="shared" ref="B69" ca="1" si="34">INDIRECT(ADDRESS(A69,COLUMN($B$3)))</f>
        <v>[7, 1.1, 2.1, 0.9, 1.05, 1.07, 0.88, 0.85, 0.98, 2.05, 1.02, 0.96, 0.92, 1.01, 0.97, 0.24, 0.28, 0.21, 0.2, -89, 10, 1.88737914186277E-15]</v>
      </c>
    </row>
    <row r="70" spans="1:2" x14ac:dyDescent="0.2">
      <c r="B70" s="1" t="str">
        <f t="shared" ref="B70:B71" si="35">B65</f>
        <v>Axp = calc_Axp(X1, X2, X3, X1yp, X1ym, X3yp, X3ym, Y1, Y2, Y3, Y1xp, Y1xm, Y3xp, Y3xm, Zxp, Zxm, Zyp, Zym, Azw, hs)</v>
      </c>
    </row>
    <row r="71" spans="1:2" x14ac:dyDescent="0.2">
      <c r="B71" s="1" t="str">
        <f t="shared" si="35"/>
        <v>print('case{}: Axp = {}, 期待値 = {}, 残差 = {}'.format( case, Axp, AxpA, Axp - AxpA ))</v>
      </c>
    </row>
    <row r="73" spans="1:2" x14ac:dyDescent="0.2">
      <c r="B73" s="1" t="str">
        <f t="shared" ref="B73" si="36">B68</f>
        <v>[case, X1, X2, X3, X1yp, X1ym, X3yp, X3ym, Y1, Y2, Y3, Y1xp, Y1xm, Y3xp, Y3xm, Zxp, Zxm, Zyp, Zym, Azw, hs, AxpA] = \</v>
      </c>
    </row>
    <row r="74" spans="1:2" x14ac:dyDescent="0.2">
      <c r="A74">
        <f t="shared" ref="A74" si="37">A69+1</f>
        <v>11</v>
      </c>
      <c r="B74" t="str">
        <f t="shared" ref="B74" ca="1" si="38">INDIRECT(ADDRESS(A74,COLUMN($B$3)))</f>
        <v>[8, 1.1, 2.1, 0.9, 1.05, 1.07, 0.88, 0.85, 0.98, 2.05, 1.02, 0.96, 0.92, 1.01, 0.97, 0.24, 0.28, 0.21, 0.2, -85, 10, 0.526414267041418]</v>
      </c>
    </row>
    <row r="75" spans="1:2" x14ac:dyDescent="0.2">
      <c r="B75" s="1" t="str">
        <f t="shared" ref="B75:B76" si="39">B70</f>
        <v>Axp = calc_Axp(X1, X2, X3, X1yp, X1ym, X3yp, X3ym, Y1, Y2, Y3, Y1xp, Y1xm, Y3xp, Y3xm, Zxp, Zxm, Zyp, Zym, Azw, hs)</v>
      </c>
    </row>
    <row r="76" spans="1:2" x14ac:dyDescent="0.2">
      <c r="B76" s="1" t="str">
        <f t="shared" si="39"/>
        <v>print('case{}: Axp = {}, 期待値 = {}, 残差 = {}'.format( case, Axp, AxpA, Axp - AxpA ))</v>
      </c>
    </row>
    <row r="78" spans="1:2" x14ac:dyDescent="0.2">
      <c r="B78" s="1" t="str">
        <f t="shared" ref="B78" si="40">B73</f>
        <v>[case, X1, X2, X3, X1yp, X1ym, X3yp, X3ym, Y1, Y2, Y3, Y1xp, Y1xm, Y3xp, Y3xm, Zxp, Zxm, Zyp, Zym, Azw, hs, AxpA] = \</v>
      </c>
    </row>
    <row r="79" spans="1:2" x14ac:dyDescent="0.2">
      <c r="A79">
        <f t="shared" ref="A79" si="41">A74+1</f>
        <v>12</v>
      </c>
      <c r="B79" t="str">
        <f t="shared" ref="B79" ca="1" si="42">INDIRECT(ADDRESS(A79,COLUMN($B$3)))</f>
        <v>[9, 1.1, 2.1, 0.9, 1.05, 1.07, 0.88, 0.85, 0.98, 2.05, 1.02, 0.96, 0.92, 1.01, 0.97, 0.24, 0.28, 0.21, 0.2, -45, 10, 4.305]</v>
      </c>
    </row>
    <row r="80" spans="1:2" x14ac:dyDescent="0.2">
      <c r="B80" s="1" t="str">
        <f t="shared" ref="B80:B81" si="43">B75</f>
        <v>Axp = calc_Axp(X1, X2, X3, X1yp, X1ym, X3yp, X3ym, Y1, Y2, Y3, Y1xp, Y1xm, Y3xp, Y3xm, Zxp, Zxm, Zyp, Zym, Azw, hs)</v>
      </c>
    </row>
    <row r="81" spans="1:2" x14ac:dyDescent="0.2">
      <c r="B81" s="1" t="str">
        <f t="shared" si="43"/>
        <v>print('case{}: Axp = {}, 期待値 = {}, 残差 = {}'.format( case, Axp, AxpA, Axp - AxpA ))</v>
      </c>
    </row>
    <row r="83" spans="1:2" x14ac:dyDescent="0.2">
      <c r="B83" s="1" t="str">
        <f t="shared" ref="B83" si="44">B78</f>
        <v>[case, X1, X2, X3, X1yp, X1ym, X3yp, X3ym, Y1, Y2, Y3, Y1xp, Y1xm, Y3xp, Y3xm, Zxp, Zxm, Zyp, Zym, Azw, hs, AxpA] = \</v>
      </c>
    </row>
    <row r="84" spans="1:2" x14ac:dyDescent="0.2">
      <c r="A84">
        <f t="shared" ref="A84" si="45">A79+1</f>
        <v>13</v>
      </c>
      <c r="B84" t="str">
        <f t="shared" ref="B84" ca="1" si="46">INDIRECT(ADDRESS(A84,COLUMN($B$3)))</f>
        <v>[10, 1.1, 2.1, 0.9, 1.05, 1.07, 0.88, 0.85, 0.98, 2.05, 1.02, 0.96, 0.92, 1.01, 0.97, 0.24, 0.28, 0.21, 0.2, -30, 10, 4.305]</v>
      </c>
    </row>
    <row r="85" spans="1:2" x14ac:dyDescent="0.2">
      <c r="B85" s="1" t="str">
        <f t="shared" ref="B85:B86" si="47">B80</f>
        <v>Axp = calc_Axp(X1, X2, X3, X1yp, X1ym, X3yp, X3ym, Y1, Y2, Y3, Y1xp, Y1xm, Y3xp, Y3xm, Zxp, Zxm, Zyp, Zym, Azw, hs)</v>
      </c>
    </row>
    <row r="86" spans="1:2" x14ac:dyDescent="0.2">
      <c r="B86" s="1" t="str">
        <f t="shared" si="47"/>
        <v>print('case{}: Axp = {}, 期待値 = {}, 残差 = {}'.format( case, Axp, AxpA, Axp - AxpA ))</v>
      </c>
    </row>
    <row r="88" spans="1:2" x14ac:dyDescent="0.2">
      <c r="B88" s="1" t="str">
        <f t="shared" ref="B88" si="48">B83</f>
        <v>[case, X1, X2, X3, X1yp, X1ym, X3yp, X3ym, Y1, Y2, Y3, Y1xp, Y1xm, Y3xp, Y3xm, Zxp, Zxm, Zyp, Zym, Azw, hs, AxpA] = \</v>
      </c>
    </row>
    <row r="89" spans="1:2" x14ac:dyDescent="0.2">
      <c r="A89">
        <f t="shared" ref="A89" si="49">A84+1</f>
        <v>14</v>
      </c>
      <c r="B89" t="str">
        <f t="shared" ref="B89" ca="1" si="50">INDIRECT(ADDRESS(A89,COLUMN($B$3)))</f>
        <v>[11, 1.1, 2.1, 0.9, 1.05, 1.07, 0.88, 0.85, 0.98, 2.05, 1.02, 0.96, 0.92, 1.01, 0.97, 0.24, 0.28, 0.21, 0.2, -1, 10, 4.305]</v>
      </c>
    </row>
    <row r="90" spans="1:2" x14ac:dyDescent="0.2">
      <c r="B90" s="1" t="str">
        <f t="shared" ref="B90:B91" si="51">B85</f>
        <v>Axp = calc_Axp(X1, X2, X3, X1yp, X1ym, X3yp, X3ym, Y1, Y2, Y3, Y1xp, Y1xm, Y3xp, Y3xm, Zxp, Zxm, Zyp, Zym, Azw, hs)</v>
      </c>
    </row>
    <row r="91" spans="1:2" x14ac:dyDescent="0.2">
      <c r="B91" s="1" t="str">
        <f t="shared" si="51"/>
        <v>print('case{}: Axp = {}, 期待値 = {}, 残差 = {}'.format( case, Axp, AxpA, Axp - AxpA ))</v>
      </c>
    </row>
    <row r="93" spans="1:2" x14ac:dyDescent="0.2">
      <c r="B93" s="1" t="str">
        <f t="shared" ref="B93" si="52">B88</f>
        <v>[case, X1, X2, X3, X1yp, X1ym, X3yp, X3ym, Y1, Y2, Y3, Y1xp, Y1xm, Y3xp, Y3xm, Zxp, Zxm, Zyp, Zym, Azw, hs, AxpA] = \</v>
      </c>
    </row>
    <row r="94" spans="1:2" x14ac:dyDescent="0.2">
      <c r="A94">
        <f t="shared" ref="A94" si="53">A89+1</f>
        <v>15</v>
      </c>
      <c r="B94" t="str">
        <f t="shared" ref="B94" ca="1" si="54">INDIRECT(ADDRESS(A94,COLUMN($B$3)))</f>
        <v>[12, 1.1, 2.1, 0.9, 1.05, 1.07, 0.88, 0.85, 0.98, 2.05, 1.02, 0.96, 0.92, 1.01, 0.97, 0.24, 0.28, 0.21, 0.2, -89, 30, 0.0413341373543166]</v>
      </c>
    </row>
    <row r="95" spans="1:2" x14ac:dyDescent="0.2">
      <c r="B95" s="1" t="str">
        <f t="shared" ref="B95:B96" si="55">B90</f>
        <v>Axp = calc_Axp(X1, X2, X3, X1yp, X1ym, X3yp, X3ym, Y1, Y2, Y3, Y1xp, Y1xm, Y3xp, Y3xm, Zxp, Zxm, Zyp, Zym, Azw, hs)</v>
      </c>
    </row>
    <row r="96" spans="1:2" x14ac:dyDescent="0.2">
      <c r="B96" s="1" t="str">
        <f t="shared" si="55"/>
        <v>print('case{}: Axp = {}, 期待値 = {}, 残差 = {}'.format( case, Axp, AxpA, Axp - AxpA ))</v>
      </c>
    </row>
    <row r="98" spans="1:2" x14ac:dyDescent="0.2">
      <c r="B98" s="1" t="str">
        <f t="shared" ref="B98" si="56">B93</f>
        <v>[case, X1, X2, X3, X1yp, X1ym, X3yp, X3ym, Y1, Y2, Y3, Y1xp, Y1xm, Y3xp, Y3xm, Zxp, Zxm, Zyp, Zym, Azw, hs, AxpA] = \</v>
      </c>
    </row>
    <row r="99" spans="1:2" x14ac:dyDescent="0.2">
      <c r="A99">
        <f t="shared" ref="A99" si="57">A94+1</f>
        <v>16</v>
      </c>
      <c r="B99" t="str">
        <f t="shared" ref="B99" ca="1" si="58">INDIRECT(ADDRESS(A99,COLUMN($B$3)))</f>
        <v>[13, 1.1, 2.1, 0.9, 1.05, 1.07, 0.88, 0.85, 0.98, 2.05, 1.02, 0.96, 0.92, 1.01, 0.97, 0.24, 0.28, 0.21, 0.2, -85, 30, 0.484530517477109]</v>
      </c>
    </row>
    <row r="100" spans="1:2" x14ac:dyDescent="0.2">
      <c r="B100" s="1" t="str">
        <f t="shared" ref="B100:B101" si="59">B95</f>
        <v>Axp = calc_Axp(X1, X2, X3, X1yp, X1ym, X3yp, X3ym, Y1, Y2, Y3, Y1xp, Y1xm, Y3xp, Y3xm, Zxp, Zxm, Zyp, Zym, Azw, hs)</v>
      </c>
    </row>
    <row r="101" spans="1:2" x14ac:dyDescent="0.2">
      <c r="B101" s="1" t="str">
        <f t="shared" si="59"/>
        <v>print('case{}: Axp = {}, 期待値 = {}, 残差 = {}'.format( case, Axp, AxpA, Axp - AxpA ))</v>
      </c>
    </row>
    <row r="103" spans="1:2" x14ac:dyDescent="0.2">
      <c r="B103" s="1" t="str">
        <f t="shared" ref="B103" si="60">B98</f>
        <v>[case, X1, X2, X3, X1yp, X1ym, X3yp, X3ym, Y1, Y2, Y3, Y1xp, Y1xm, Y3xp, Y3xm, Zxp, Zxm, Zyp, Zym, Azw, hs, AxpA] = \</v>
      </c>
    </row>
    <row r="104" spans="1:2" x14ac:dyDescent="0.2">
      <c r="A104">
        <f t="shared" ref="A104" si="61">A99+1</f>
        <v>17</v>
      </c>
      <c r="B104" t="str">
        <f t="shared" ref="B104" ca="1" si="62">INDIRECT(ADDRESS(A104,COLUMN($B$3)))</f>
        <v>[14, 1.1, 2.1, 0.9, 1.05, 1.07, 0.88, 0.85, 0.98, 2.05, 1.02, 0.96, 0.92, 1.01, 0.97, 0.24, 0.28, 0.21, 0.2, -45, 30, 4.305]</v>
      </c>
    </row>
    <row r="105" spans="1:2" x14ac:dyDescent="0.2">
      <c r="B105" s="1" t="str">
        <f t="shared" ref="B105:B106" si="63">B100</f>
        <v>Axp = calc_Axp(X1, X2, X3, X1yp, X1ym, X3yp, X3ym, Y1, Y2, Y3, Y1xp, Y1xm, Y3xp, Y3xm, Zxp, Zxm, Zyp, Zym, Azw, hs)</v>
      </c>
    </row>
    <row r="106" spans="1:2" x14ac:dyDescent="0.2">
      <c r="B106" s="1" t="str">
        <f t="shared" si="63"/>
        <v>print('case{}: Axp = {}, 期待値 = {}, 残差 = {}'.format( case, Axp, AxpA, Axp - AxpA ))</v>
      </c>
    </row>
    <row r="108" spans="1:2" x14ac:dyDescent="0.2">
      <c r="B108" s="1" t="str">
        <f t="shared" ref="B108" si="64">B103</f>
        <v>[case, X1, X2, X3, X1yp, X1ym, X3yp, X3ym, Y1, Y2, Y3, Y1xp, Y1xm, Y3xp, Y3xm, Zxp, Zxm, Zyp, Zym, Azw, hs, AxpA] = \</v>
      </c>
    </row>
    <row r="109" spans="1:2" x14ac:dyDescent="0.2">
      <c r="A109">
        <f t="shared" ref="A109" si="65">A104+1</f>
        <v>18</v>
      </c>
      <c r="B109" t="str">
        <f t="shared" ref="B109" ca="1" si="66">INDIRECT(ADDRESS(A109,COLUMN($B$3)))</f>
        <v>[15, 1.1, 2.1, 0.9, 1.05, 1.07, 0.88, 0.85, 0.98, 2.05, 1.02, 0.96, 0.92, 1.01, 0.97, 0.24, 0.28, 0.21, 0.2, -30, 30, 4.305]</v>
      </c>
    </row>
    <row r="110" spans="1:2" x14ac:dyDescent="0.2">
      <c r="B110" s="1" t="str">
        <f t="shared" ref="B110:B111" si="67">B105</f>
        <v>Axp = calc_Axp(X1, X2, X3, X1yp, X1ym, X3yp, X3ym, Y1, Y2, Y3, Y1xp, Y1xm, Y3xp, Y3xm, Zxp, Zxm, Zyp, Zym, Azw, hs)</v>
      </c>
    </row>
    <row r="111" spans="1:2" x14ac:dyDescent="0.2">
      <c r="B111" s="1" t="str">
        <f t="shared" si="67"/>
        <v>print('case{}: Axp = {}, 期待値 = {}, 残差 = {}'.format( case, Axp, AxpA, Axp - AxpA ))</v>
      </c>
    </row>
    <row r="113" spans="1:2" x14ac:dyDescent="0.2">
      <c r="B113" s="1" t="str">
        <f t="shared" ref="B113" si="68">B108</f>
        <v>[case, X1, X2, X3, X1yp, X1ym, X3yp, X3ym, Y1, Y2, Y3, Y1xp, Y1xm, Y3xp, Y3xm, Zxp, Zxm, Zyp, Zym, Azw, hs, AxpA] = \</v>
      </c>
    </row>
    <row r="114" spans="1:2" x14ac:dyDescent="0.2">
      <c r="A114">
        <f t="shared" ref="A114" si="69">A109+1</f>
        <v>19</v>
      </c>
      <c r="B114" t="str">
        <f t="shared" ref="B114" ca="1" si="70">INDIRECT(ADDRESS(A114,COLUMN($B$3)))</f>
        <v>[16, 1.1, 2.1, 0.9, 1.05, 1.07, 0.88, 0.85, 0.98, 2.05, 1.02, 0.96, 0.92, 1.01, 0.97, 0.24, 0.28, 0.21, 0.2, -1, 30, 4.305]</v>
      </c>
    </row>
    <row r="115" spans="1:2" x14ac:dyDescent="0.2">
      <c r="B115" s="1" t="str">
        <f t="shared" ref="B115:B116" si="71">B110</f>
        <v>Axp = calc_Axp(X1, X2, X3, X1yp, X1ym, X3yp, X3ym, Y1, Y2, Y3, Y1xp, Y1xm, Y3xp, Y3xm, Zxp, Zxm, Zyp, Zym, Azw, hs)</v>
      </c>
    </row>
    <row r="116" spans="1:2" x14ac:dyDescent="0.2">
      <c r="B116" s="1" t="str">
        <f t="shared" si="71"/>
        <v>print('case{}: Axp = {}, 期待値 = {}, 残差 = {}'.format( case, Axp, AxpA, Axp - AxpA ))</v>
      </c>
    </row>
    <row r="118" spans="1:2" x14ac:dyDescent="0.2">
      <c r="B118" s="1" t="str">
        <f t="shared" ref="B118" si="72">B113</f>
        <v>[case, X1, X2, X3, X1yp, X1ym, X3yp, X3ym, Y1, Y2, Y3, Y1xp, Y1xm, Y3xp, Y3xm, Zxp, Zxm, Zyp, Zym, Azw, hs, AxpA] = \</v>
      </c>
    </row>
    <row r="119" spans="1:2" x14ac:dyDescent="0.2">
      <c r="A119">
        <f t="shared" ref="A119" si="73">A114+1</f>
        <v>20</v>
      </c>
      <c r="B119" t="str">
        <f t="shared" ref="B119" ca="1" si="74">INDIRECT(ADDRESS(A119,COLUMN($B$3)))</f>
        <v>[17, 1.1, 2.1, 0.9, 1.05, 1.07, 0.88, 0.85, 0.98, 2.05, 1.02, 0.96, 0.92, 1.01, 0.97, 0.24, 0.28, 0.21, 0.2, -89, 60, 0.0466314443660587]</v>
      </c>
    </row>
    <row r="120" spans="1:2" x14ac:dyDescent="0.2">
      <c r="B120" s="1" t="str">
        <f t="shared" ref="B120:B121" si="75">B115</f>
        <v>Axp = calc_Axp(X1, X2, X3, X1yp, X1ym, X3yp, X3ym, Y1, Y2, Y3, Y1xp, Y1xm, Y3xp, Y3xm, Zxp, Zxm, Zyp, Zym, Azw, hs)</v>
      </c>
    </row>
    <row r="121" spans="1:2" x14ac:dyDescent="0.2">
      <c r="B121" s="1" t="str">
        <f t="shared" si="75"/>
        <v>print('case{}: Axp = {}, 期待値 = {}, 残差 = {}'.format( case, Axp, AxpA, Axp - AxpA ))</v>
      </c>
    </row>
    <row r="123" spans="1:2" x14ac:dyDescent="0.2">
      <c r="B123" s="1" t="str">
        <f t="shared" ref="B123" si="76">B118</f>
        <v>[case, X1, X2, X3, X1yp, X1ym, X3yp, X3ym, Y1, Y2, Y3, Y1xp, Y1xm, Y3xp, Y3xm, Zxp, Zxm, Zyp, Zym, Azw, hs, AxpA] = \</v>
      </c>
    </row>
    <row r="124" spans="1:2" x14ac:dyDescent="0.2">
      <c r="A124">
        <f t="shared" ref="A124" si="77">A119+1</f>
        <v>21</v>
      </c>
      <c r="B124" t="str">
        <f t="shared" ref="B124" ca="1" si="78">INDIRECT(ADDRESS(A124,COLUMN($B$3)))</f>
        <v>[18, 1.1, 2.1, 0.9, 1.05, 1.07, 0.88, 0.85, 0.98, 2.05, 1.02, 0.96, 0.92, 1.01, 0.97, 0.24, 0.28, 0.21, 0.2, -85, 60, 0.0463909860445386]</v>
      </c>
    </row>
    <row r="125" spans="1:2" x14ac:dyDescent="0.2">
      <c r="B125" s="1" t="str">
        <f t="shared" ref="B125:B126" si="79">B120</f>
        <v>Axp = calc_Axp(X1, X2, X3, X1yp, X1ym, X3yp, X3ym, Y1, Y2, Y3, Y1xp, Y1xm, Y3xp, Y3xm, Zxp, Zxm, Zyp, Zym, Azw, hs)</v>
      </c>
    </row>
    <row r="126" spans="1:2" x14ac:dyDescent="0.2">
      <c r="B126" s="1" t="str">
        <f t="shared" si="79"/>
        <v>print('case{}: Axp = {}, 期待値 = {}, 残差 = {}'.format( case, Axp, AxpA, Axp - AxpA ))</v>
      </c>
    </row>
    <row r="128" spans="1:2" x14ac:dyDescent="0.2">
      <c r="B128" s="1" t="str">
        <f t="shared" ref="B128" si="80">B123</f>
        <v>[case, X1, X2, X3, X1yp, X1ym, X3yp, X3ym, Y1, Y2, Y3, Y1xp, Y1xm, Y3xp, Y3xm, Zxp, Zxm, Zyp, Zym, Azw, hs, AxpA] = \</v>
      </c>
    </row>
    <row r="129" spans="1:2" x14ac:dyDescent="0.2">
      <c r="A129">
        <f t="shared" ref="A129" si="81">A124+1</f>
        <v>22</v>
      </c>
      <c r="B129" t="str">
        <f t="shared" ref="B129" ca="1" si="82">INDIRECT(ADDRESS(A129,COLUMN($B$3)))</f>
        <v>[19, 1.1, 2.1, 0.9, 1.05, 1.07, 0.88, 0.85, 0.98, 2.05, 1.02, 0.96, 0.92, 1.01, 0.97, 0.24, 0.28, 0.21, 0.2, -45, 60, 4.305]</v>
      </c>
    </row>
    <row r="130" spans="1:2" x14ac:dyDescent="0.2">
      <c r="B130" s="1" t="str">
        <f t="shared" ref="B130:B131" si="83">B125</f>
        <v>Axp = calc_Axp(X1, X2, X3, X1yp, X1ym, X3yp, X3ym, Y1, Y2, Y3, Y1xp, Y1xm, Y3xp, Y3xm, Zxp, Zxm, Zyp, Zym, Azw, hs)</v>
      </c>
    </row>
    <row r="131" spans="1:2" x14ac:dyDescent="0.2">
      <c r="B131" s="1" t="str">
        <f t="shared" si="83"/>
        <v>print('case{}: Axp = {}, 期待値 = {}, 残差 = {}'.format( case, Axp, AxpA, Axp - AxpA ))</v>
      </c>
    </row>
    <row r="133" spans="1:2" x14ac:dyDescent="0.2">
      <c r="B133" s="1" t="str">
        <f t="shared" ref="B133" si="84">B128</f>
        <v>[case, X1, X2, X3, X1yp, X1ym, X3yp, X3ym, Y1, Y2, Y3, Y1xp, Y1xm, Y3xp, Y3xm, Zxp, Zxm, Zyp, Zym, Azw, hs, AxpA] = \</v>
      </c>
    </row>
    <row r="134" spans="1:2" x14ac:dyDescent="0.2">
      <c r="A134">
        <f t="shared" ref="A134" si="85">A129+1</f>
        <v>23</v>
      </c>
      <c r="B134" t="str">
        <f t="shared" ref="B134" ca="1" si="86">INDIRECT(ADDRESS(A134,COLUMN($B$3)))</f>
        <v>[20, 1.1, 2.1, 0.9, 1.05, 1.07, 0.88, 0.85, 0.98, 2.05, 1.02, 0.96, 0.92, 1.01, 0.97, 0.24, 0.28, 0.21, 0.2, -30, 60, 4.305]</v>
      </c>
    </row>
    <row r="135" spans="1:2" x14ac:dyDescent="0.2">
      <c r="B135" s="1" t="str">
        <f t="shared" ref="B135:B136" si="87">B130</f>
        <v>Axp = calc_Axp(X1, X2, X3, X1yp, X1ym, X3yp, X3ym, Y1, Y2, Y3, Y1xp, Y1xm, Y3xp, Y3xm, Zxp, Zxm, Zyp, Zym, Azw, hs)</v>
      </c>
    </row>
    <row r="136" spans="1:2" x14ac:dyDescent="0.2">
      <c r="B136" s="1" t="str">
        <f t="shared" si="87"/>
        <v>print('case{}: Axp = {}, 期待値 = {}, 残差 = {}'.format( case, Axp, AxpA, Axp - AxpA ))</v>
      </c>
    </row>
    <row r="138" spans="1:2" x14ac:dyDescent="0.2">
      <c r="B138" s="1" t="str">
        <f t="shared" ref="B138" si="88">B133</f>
        <v>[case, X1, X2, X3, X1yp, X1ym, X3yp, X3ym, Y1, Y2, Y3, Y1xp, Y1xm, Y3xp, Y3xm, Zxp, Zxm, Zyp, Zym, Azw, hs, AxpA] = \</v>
      </c>
    </row>
    <row r="139" spans="1:2" x14ac:dyDescent="0.2">
      <c r="A139">
        <f t="shared" ref="A139" si="89">A134+1</f>
        <v>24</v>
      </c>
      <c r="B139" t="str">
        <f t="shared" ref="B139" ca="1" si="90">INDIRECT(ADDRESS(A139,COLUMN($B$3)))</f>
        <v>[21, 1.1, 2.1, 0.9, 1.05, 1.07, 0.88, 0.85, 0.98, 2.05, 1.02, 0.96, 0.92, 1.01, 0.97, 0.24, 0.28, 0.21, 0.2, -1, 60, 4.305]</v>
      </c>
    </row>
    <row r="140" spans="1:2" x14ac:dyDescent="0.2">
      <c r="B140" s="1" t="str">
        <f t="shared" ref="B140:B141" si="91">B135</f>
        <v>Axp = calc_Axp(X1, X2, X3, X1yp, X1ym, X3yp, X3ym, Y1, Y2, Y3, Y1xp, Y1xm, Y3xp, Y3xm, Zxp, Zxm, Zyp, Zym, Azw, hs)</v>
      </c>
    </row>
    <row r="141" spans="1:2" x14ac:dyDescent="0.2">
      <c r="B141" s="1" t="str">
        <f t="shared" si="91"/>
        <v>print('case{}: Axp = {}, 期待値 = {}, 残差 = {}'.format( case, Axp, AxpA, Axp - AxpA ))</v>
      </c>
    </row>
    <row r="143" spans="1:2" x14ac:dyDescent="0.2">
      <c r="B143" s="1" t="str">
        <f t="shared" ref="B143" si="92">B138</f>
        <v>[case, X1, X2, X3, X1yp, X1ym, X3yp, X3ym, Y1, Y2, Y3, Y1xp, Y1xm, Y3xp, Y3xm, Zxp, Zxm, Zyp, Zym, Azw, hs, AxpA] = \</v>
      </c>
    </row>
    <row r="144" spans="1:2" x14ac:dyDescent="0.2">
      <c r="A144">
        <f t="shared" ref="A144" si="93">A139+1</f>
        <v>25</v>
      </c>
      <c r="B144" t="str">
        <f t="shared" ref="B144" ca="1" si="94">INDIRECT(ADDRESS(A144,COLUMN($B$3)))</f>
        <v>[22, 1.1, 2.1, 0.9, 1.05, 1.07, 0.88, 0.85, 0.98, 2.05, 1.02, 0.96, 0.92, 1.01, 0.97, 0.24, 0.28, 0.21, 0.2, -89, 85, 0]</v>
      </c>
    </row>
    <row r="145" spans="1:2" x14ac:dyDescent="0.2">
      <c r="B145" s="1" t="str">
        <f t="shared" ref="B145:B146" si="95">B140</f>
        <v>Axp = calc_Axp(X1, X2, X3, X1yp, X1ym, X3yp, X3ym, Y1, Y2, Y3, Y1xp, Y1xm, Y3xp, Y3xm, Zxp, Zxm, Zyp, Zym, Azw, hs)</v>
      </c>
    </row>
    <row r="146" spans="1:2" x14ac:dyDescent="0.2">
      <c r="B146" s="1" t="str">
        <f t="shared" si="95"/>
        <v>print('case{}: Axp = {}, 期待値 = {}, 残差 = {}'.format( case, Axp, AxpA, Axp - AxpA ))</v>
      </c>
    </row>
    <row r="148" spans="1:2" x14ac:dyDescent="0.2">
      <c r="B148" s="1" t="str">
        <f t="shared" ref="B148" si="96">B143</f>
        <v>[case, X1, X2, X3, X1yp, X1ym, X3yp, X3ym, Y1, Y2, Y3, Y1xp, Y1xm, Y3xp, Y3xm, Zxp, Zxm, Zyp, Zym, Azw, hs, AxpA] = \</v>
      </c>
    </row>
    <row r="149" spans="1:2" x14ac:dyDescent="0.2">
      <c r="A149">
        <f t="shared" ref="A149" si="97">A144+1</f>
        <v>26</v>
      </c>
      <c r="B149" t="str">
        <f t="shared" ref="B149" ca="1" si="98">INDIRECT(ADDRESS(A149,COLUMN($B$3)))</f>
        <v>[23, 1.1, 2.1, 0.9, 1.05, 1.07, 0.88, 0.85, 0.98, 2.05, 1.02, 0.96, 0.92, 1.01, 0.97, 0.24, 0.28, 0.21, 0.2, -85, 85, 9.99200722162641E-16]</v>
      </c>
    </row>
    <row r="150" spans="1:2" x14ac:dyDescent="0.2">
      <c r="B150" s="1" t="str">
        <f t="shared" ref="B150:B151" si="99">B145</f>
        <v>Axp = calc_Axp(X1, X2, X3, X1yp, X1ym, X3yp, X3ym, Y1, Y2, Y3, Y1xp, Y1xm, Y3xp, Y3xm, Zxp, Zxm, Zyp, Zym, Azw, hs)</v>
      </c>
    </row>
    <row r="151" spans="1:2" x14ac:dyDescent="0.2">
      <c r="B151" s="1" t="str">
        <f t="shared" si="99"/>
        <v>print('case{}: Axp = {}, 期待値 = {}, 残差 = {}'.format( case, Axp, AxpA, Axp - AxpA ))</v>
      </c>
    </row>
    <row r="153" spans="1:2" x14ac:dyDescent="0.2">
      <c r="B153" s="1" t="str">
        <f t="shared" ref="B153" si="100">B148</f>
        <v>[case, X1, X2, X3, X1yp, X1ym, X3yp, X3ym, Y1, Y2, Y3, Y1xp, Y1xm, Y3xp, Y3xm, Zxp, Zxm, Zyp, Zym, Azw, hs, AxpA] = \</v>
      </c>
    </row>
    <row r="154" spans="1:2" x14ac:dyDescent="0.2">
      <c r="A154">
        <f t="shared" ref="A154" si="101">A149+1</f>
        <v>27</v>
      </c>
      <c r="B154" t="str">
        <f t="shared" ref="B154" ca="1" si="102">INDIRECT(ADDRESS(A154,COLUMN($B$3)))</f>
        <v>[24, 1.1, 2.1, 0.9, 1.05, 1.07, 0.88, 0.85, 0.98, 2.05, 1.02, 0.96, 0.92, 1.01, 0.97, 0.24, 0.28, 0.21, 0.2, -45, 85, 9.95731275210687E-16]</v>
      </c>
    </row>
    <row r="155" spans="1:2" x14ac:dyDescent="0.2">
      <c r="B155" s="1" t="str">
        <f t="shared" ref="B155:B156" si="103">B150</f>
        <v>Axp = calc_Axp(X1, X2, X3, X1yp, X1ym, X3yp, X3ym, Y1, Y2, Y3, Y1xp, Y1xm, Y3xp, Y3xm, Zxp, Zxm, Zyp, Zym, Azw, hs)</v>
      </c>
    </row>
    <row r="156" spans="1:2" x14ac:dyDescent="0.2">
      <c r="B156" s="1" t="str">
        <f t="shared" si="103"/>
        <v>print('case{}: Axp = {}, 期待値 = {}, 残差 = {}'.format( case, Axp, AxpA, Axp - AxpA ))</v>
      </c>
    </row>
    <row r="158" spans="1:2" x14ac:dyDescent="0.2">
      <c r="B158" s="1" t="str">
        <f t="shared" ref="B158" si="104">B153</f>
        <v>[case, X1, X2, X3, X1yp, X1ym, X3yp, X3ym, Y1, Y2, Y3, Y1xp, Y1xm, Y3xp, Y3xm, Zxp, Zxm, Zyp, Zym, Azw, hs, AxpA] = \</v>
      </c>
    </row>
    <row r="159" spans="1:2" x14ac:dyDescent="0.2">
      <c r="A159">
        <f t="shared" ref="A159" si="105">A154+1</f>
        <v>28</v>
      </c>
      <c r="B159" t="str">
        <f t="shared" ref="B159" ca="1" si="106">INDIRECT(ADDRESS(A159,COLUMN($B$3)))</f>
        <v>[25, 1.1, 2.1, 0.9, 1.05, 1.07, 0.88, 0.85, 0.98, 2.05, 1.02, 0.96, 0.92, 1.01, 0.97, 0.24, 0.28, 0.21, 0.2, -30, 85, 0.542555191463623]</v>
      </c>
    </row>
    <row r="160" spans="1:2" x14ac:dyDescent="0.2">
      <c r="B160" s="1" t="str">
        <f t="shared" ref="B160:B161" si="107">B155</f>
        <v>Axp = calc_Axp(X1, X2, X3, X1yp, X1ym, X3yp, X3ym, Y1, Y2, Y3, Y1xp, Y1xm, Y3xp, Y3xm, Zxp, Zxm, Zyp, Zym, Azw, hs)</v>
      </c>
    </row>
    <row r="161" spans="1:2" x14ac:dyDescent="0.2">
      <c r="B161" s="1" t="str">
        <f t="shared" si="107"/>
        <v>print('case{}: Axp = {}, 期待値 = {}, 残差 = {}'.format( case, Axp, AxpA, Axp - AxpA ))</v>
      </c>
    </row>
    <row r="163" spans="1:2" x14ac:dyDescent="0.2">
      <c r="B163" s="1" t="str">
        <f t="shared" ref="B163" si="108">B158</f>
        <v>[case, X1, X2, X3, X1yp, X1ym, X3yp, X3ym, Y1, Y2, Y3, Y1xp, Y1xm, Y3xp, Y3xm, Zxp, Zxm, Zyp, Zym, Azw, hs, AxpA] = \</v>
      </c>
    </row>
    <row r="164" spans="1:2" x14ac:dyDescent="0.2">
      <c r="A164">
        <f t="shared" ref="A164" si="109">A159+1</f>
        <v>29</v>
      </c>
      <c r="B164" t="str">
        <f t="shared" ref="B164" ca="1" si="110">INDIRECT(ADDRESS(A164,COLUMN($B$3)))</f>
        <v>[26, 1.1, 2.1, 0.9, 1.05, 1.07, 0.88, 0.85, 0.98, 2.05, 1.02, 0.96, 0.92, 1.01, 0.97, 0.24, 0.28, 0.21, 0.2, -1, 85, 1.32157910166076]</v>
      </c>
    </row>
    <row r="165" spans="1:2" x14ac:dyDescent="0.2">
      <c r="B165" s="1" t="str">
        <f t="shared" ref="B165:B166" si="111">B160</f>
        <v>Axp = calc_Axp(X1, X2, X3, X1yp, X1ym, X3yp, X3ym, Y1, Y2, Y3, Y1xp, Y1xm, Y3xp, Y3xm, Zxp, Zxm, Zyp, Zym, Azw, hs)</v>
      </c>
    </row>
    <row r="166" spans="1:2" x14ac:dyDescent="0.2">
      <c r="B166" s="1" t="str">
        <f t="shared" si="111"/>
        <v>print('case{}: Axp = {}, 期待値 = {}, 残差 = {}'.format( case, Axp, AxpA, Axp - AxpA ))</v>
      </c>
    </row>
    <row r="168" spans="1:2" x14ac:dyDescent="0.2">
      <c r="B168" s="1" t="str">
        <f t="shared" ref="B168" si="112">B163</f>
        <v>[case, X1, X2, X3, X1yp, X1ym, X3yp, X3ym, Y1, Y2, Y3, Y1xp, Y1xm, Y3xp, Y3xm, Zxp, Zxm, Zyp, Zym, Azw, hs, AxpA] = \</v>
      </c>
    </row>
    <row r="169" spans="1:2" x14ac:dyDescent="0.2">
      <c r="A169">
        <f t="shared" ref="A169" si="113">A164+1</f>
        <v>30</v>
      </c>
      <c r="B169" t="str">
        <f t="shared" ref="B169" ca="1" si="114">INDIRECT(ADDRESS(A169,COLUMN($B$3)))</f>
        <v>[27, 1.1, 2.1, 0.9, 1.05, 1.07, 0.88, 0.85, 0.98, 2.05, 1.02, 0.96, 0.92, 1.01, 0.97, 0.24, 0.28, 0.21, 0.2, -89, 89, 0]</v>
      </c>
    </row>
    <row r="170" spans="1:2" x14ac:dyDescent="0.2">
      <c r="B170" s="1" t="str">
        <f t="shared" ref="B170:B171" si="115">B165</f>
        <v>Axp = calc_Axp(X1, X2, X3, X1yp, X1ym, X3yp, X3ym, Y1, Y2, Y3, Y1xp, Y1xm, Y3xp, Y3xm, Zxp, Zxm, Zyp, Zym, Azw, hs)</v>
      </c>
    </row>
    <row r="171" spans="1:2" x14ac:dyDescent="0.2">
      <c r="B171" s="1" t="str">
        <f t="shared" si="115"/>
        <v>print('case{}: Axp = {}, 期待値 = {}, 残差 = {}'.format( case, Axp, AxpA, Axp - AxpA ))</v>
      </c>
    </row>
    <row r="173" spans="1:2" x14ac:dyDescent="0.2">
      <c r="B173" s="1" t="str">
        <f t="shared" ref="B173" si="116">B168</f>
        <v>[case, X1, X2, X3, X1yp, X1ym, X3yp, X3ym, Y1, Y2, Y3, Y1xp, Y1xm, Y3xp, Y3xm, Zxp, Zxm, Zyp, Zym, Azw, hs, AxpA] = \</v>
      </c>
    </row>
    <row r="174" spans="1:2" x14ac:dyDescent="0.2">
      <c r="A174">
        <f t="shared" ref="A174" si="117">A169+1</f>
        <v>31</v>
      </c>
      <c r="B174" t="str">
        <f t="shared" ref="B174" ca="1" si="118">INDIRECT(ADDRESS(A174,COLUMN($B$3)))</f>
        <v>[28, 1.1, 2.1, 0.9, 1.05, 1.07, 0.88, 0.85, 0.98, 2.05, 1.02, 0.96, 0.92, 1.01, 0.97, 0.24, 0.28, 0.21, 0.2, -85, 89, 0]</v>
      </c>
    </row>
    <row r="175" spans="1:2" x14ac:dyDescent="0.2">
      <c r="B175" s="1" t="str">
        <f t="shared" ref="B175:B176" si="119">B170</f>
        <v>Axp = calc_Axp(X1, X2, X3, X1yp, X1ym, X3yp, X3ym, Y1, Y2, Y3, Y1xp, Y1xm, Y3xp, Y3xm, Zxp, Zxm, Zyp, Zym, Azw, hs)</v>
      </c>
    </row>
    <row r="176" spans="1:2" x14ac:dyDescent="0.2">
      <c r="B176" s="1" t="str">
        <f t="shared" si="119"/>
        <v>print('case{}: Axp = {}, 期待値 = {}, 残差 = {}'.format( case, Axp, AxpA, Axp - AxpA ))</v>
      </c>
    </row>
    <row r="178" spans="1:2" x14ac:dyDescent="0.2">
      <c r="B178" s="1" t="str">
        <f t="shared" ref="B178" si="120">B173</f>
        <v>[case, X1, X2, X3, X1yp, X1ym, X3yp, X3ym, Y1, Y2, Y3, Y1xp, Y1xm, Y3xp, Y3xm, Zxp, Zxm, Zyp, Zym, Azw, hs, AxpA] = \</v>
      </c>
    </row>
    <row r="179" spans="1:2" x14ac:dyDescent="0.2">
      <c r="A179">
        <f t="shared" ref="A179" si="121">A174+1</f>
        <v>32</v>
      </c>
      <c r="B179" t="str">
        <f t="shared" ref="B179" ca="1" si="122">INDIRECT(ADDRESS(A179,COLUMN($B$3)))</f>
        <v>[29, 1.1, 2.1, 0.9, 1.05, 1.07, 0.88, 0.85, 0.98, 2.05, 1.02, 0.96, 0.92, 1.01, 0.97, 0.24, 0.28, 0.21, 0.2, -45, 89, 0]</v>
      </c>
    </row>
    <row r="180" spans="1:2" x14ac:dyDescent="0.2">
      <c r="B180" s="1" t="str">
        <f t="shared" ref="B180:B181" si="123">B175</f>
        <v>Axp = calc_Axp(X1, X2, X3, X1yp, X1ym, X3yp, X3ym, Y1, Y2, Y3, Y1xp, Y1xm, Y3xp, Y3xm, Zxp, Zxm, Zyp, Zym, Azw, hs)</v>
      </c>
    </row>
    <row r="181" spans="1:2" x14ac:dyDescent="0.2">
      <c r="B181" s="1" t="str">
        <f t="shared" si="123"/>
        <v>print('case{}: Axp = {}, 期待値 = {}, 残差 = {}'.format( case, Axp, AxpA, Axp - AxpA ))</v>
      </c>
    </row>
    <row r="183" spans="1:2" x14ac:dyDescent="0.2">
      <c r="B183" s="1" t="str">
        <f t="shared" ref="B183" si="124">B178</f>
        <v>[case, X1, X2, X3, X1yp, X1ym, X3yp, X3ym, Y1, Y2, Y3, Y1xp, Y1xm, Y3xp, Y3xm, Zxp, Zxm, Zyp, Zym, Azw, hs, AxpA] = \</v>
      </c>
    </row>
    <row r="184" spans="1:2" x14ac:dyDescent="0.2">
      <c r="A184">
        <f t="shared" ref="A184" si="125">A179+1</f>
        <v>33</v>
      </c>
      <c r="B184" t="str">
        <f t="shared" ref="B184" ca="1" si="126">INDIRECT(ADDRESS(A184,COLUMN($B$3)))</f>
        <v>[30, 1.1, 2.1, 0.9, 1.05, 1.07, 0.88, 0.85, 0.98, 2.05, 1.02, 0.96, 0.92, 1.01, 0.97, 0.24, 0.28, 0.21, 0.2, -30, 89, 0]</v>
      </c>
    </row>
    <row r="185" spans="1:2" x14ac:dyDescent="0.2">
      <c r="B185" s="1" t="str">
        <f t="shared" ref="B185:B186" si="127">B180</f>
        <v>Axp = calc_Axp(X1, X2, X3, X1yp, X1ym, X3yp, X3ym, Y1, Y2, Y3, Y1xp, Y1xm, Y3xp, Y3xm, Zxp, Zxm, Zyp, Zym, Azw, hs)</v>
      </c>
    </row>
    <row r="186" spans="1:2" x14ac:dyDescent="0.2">
      <c r="B186" s="1" t="str">
        <f t="shared" si="127"/>
        <v>print('case{}: Axp = {}, 期待値 = {}, 残差 = {}'.format( case, Axp, AxpA, Axp - AxpA ))</v>
      </c>
    </row>
    <row r="188" spans="1:2" x14ac:dyDescent="0.2">
      <c r="B188" s="1" t="str">
        <f t="shared" ref="B188" si="128">B183</f>
        <v>[case, X1, X2, X3, X1yp, X1ym, X3yp, X3ym, Y1, Y2, Y3, Y1xp, Y1xm, Y3xp, Y3xm, Zxp, Zxm, Zyp, Zym, Azw, hs, AxpA] = \</v>
      </c>
    </row>
    <row r="189" spans="1:2" x14ac:dyDescent="0.2">
      <c r="A189">
        <f t="shared" ref="A189" si="129">A184+1</f>
        <v>34</v>
      </c>
      <c r="B189" t="str">
        <f t="shared" ref="B189" ca="1" si="130">INDIRECT(ADDRESS(A189,COLUMN($B$3)))</f>
        <v>[31, 1.1, 2.1, 0.9, 1.05, 1.07, 0.88, 0.85, 0.98, 2.05, 1.02, 0.96, 0.92, 1.01, 0.97, 0.24, 0.28, 0.21, 0.2, -1, 89, 6.6266436782314E-16]</v>
      </c>
    </row>
    <row r="190" spans="1:2" x14ac:dyDescent="0.2">
      <c r="B190" s="1" t="str">
        <f t="shared" ref="B190:B191" si="131">B185</f>
        <v>Axp = calc_Axp(X1, X2, X3, X1yp, X1ym, X3yp, X3ym, Y1, Y2, Y3, Y1xp, Y1xm, Y3xp, Y3xm, Zxp, Zxm, Zyp, Zym, Azw, hs)</v>
      </c>
    </row>
    <row r="191" spans="1:2" x14ac:dyDescent="0.2">
      <c r="B191" s="1" t="str">
        <f t="shared" si="131"/>
        <v>print('case{}: Axp = {}, 期待値 = {}, 残差 = {}'.format( case, Axp, AxpA, Axp - AxpA ))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23"/>
  <sheetViews>
    <sheetView tabSelected="1" zoomScaleNormal="100" workbookViewId="0">
      <selection activeCell="A2" sqref="A2"/>
    </sheetView>
  </sheetViews>
  <sheetFormatPr defaultRowHeight="13.2" x14ac:dyDescent="0.2"/>
  <cols>
    <col min="1" max="2" width="127.664062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7" x14ac:dyDescent="0.2">
      <c r="W1" t="s">
        <v>25</v>
      </c>
    </row>
    <row r="2" spans="1:37" x14ac:dyDescent="0.2">
      <c r="A2" s="9" t="s">
        <v>69</v>
      </c>
      <c r="C2" s="6" t="s">
        <v>34</v>
      </c>
      <c r="W2" s="3" t="s">
        <v>26</v>
      </c>
      <c r="X2" t="s">
        <v>24</v>
      </c>
      <c r="AE2" s="7" t="s">
        <v>33</v>
      </c>
    </row>
    <row r="3" spans="1:37" x14ac:dyDescent="0.2">
      <c r="A3" s="8" t="str">
        <f>"Aoh0p_case"&amp;",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"&amp;AE3</f>
        <v>Aoh0p_case, XX,  YY,  X1,  X2,  X3,  X1yp,  X1ym,  X3yp,  X3ym,  Y1,  Y2,  Y3,  Y1xp,  Y1xm,  Y3xp,  Y3xm,  Zxp,  Zxm,  Zyp,  Zym,  Azw,  hs, Aoh0p</v>
      </c>
      <c r="B3" t="s">
        <v>32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t="s">
        <v>22</v>
      </c>
      <c r="AA3" t="s">
        <v>23</v>
      </c>
      <c r="AB3" t="s">
        <v>35</v>
      </c>
      <c r="AC3" t="s">
        <v>36</v>
      </c>
      <c r="AD3" t="s">
        <v>27</v>
      </c>
      <c r="AE3" s="4" t="s">
        <v>28</v>
      </c>
      <c r="AG3" t="s">
        <v>30</v>
      </c>
      <c r="AH3" t="s">
        <v>31</v>
      </c>
      <c r="AI3" t="s">
        <v>29</v>
      </c>
    </row>
    <row r="4" spans="1:37" x14ac:dyDescent="0.2">
      <c r="A4" s="8" t="str">
        <f>ROW(A4)-ROW($B$3)&amp;",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</f>
        <v>1, -1.05, -1.025, 1.1, 2.1, 0.9, 1.05, 1.07, 0.88, 0.85, 0.98, 2.05, 1.02, 0.96, 0.92, 1.01, 0.97, 0.48, 0.52, 0, 0.6, -89, 10, 0</v>
      </c>
      <c r="B4" t="str">
        <f>"["&amp;ROW(B4)-ROW($B$3)&amp;",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"&amp;AE4&amp;"]"</f>
        <v>[1, -1.05, -1.025, 1.1, 2.1, 0.9, 1.05, 1.07, 0.88, 0.85, 0.98, 2.05, 1.02, 0.96, 0.92, 1.01, 0.97, 0.48, 0.52, 0, 0.6, -89, 10, 0]</v>
      </c>
      <c r="C4" s="2">
        <f>-F4/2</f>
        <v>-1.05</v>
      </c>
      <c r="D4" s="2">
        <f>-M4/2</f>
        <v>-1.0249999999999999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>
        <v>0.48</v>
      </c>
      <c r="T4">
        <v>0.52</v>
      </c>
      <c r="U4" s="8">
        <v>0</v>
      </c>
      <c r="V4">
        <v>0.6</v>
      </c>
      <c r="W4">
        <v>-89</v>
      </c>
      <c r="X4">
        <v>10</v>
      </c>
      <c r="Z4">
        <f>J4+F4/2-C4</f>
        <v>2.9800000000000004</v>
      </c>
      <c r="AA4">
        <f>L4+M4/2-D4</f>
        <v>3.03</v>
      </c>
      <c r="AB4">
        <f>U4*TAN(RADIANS(ABS(W4)))</f>
        <v>0</v>
      </c>
      <c r="AC4">
        <f>U4*TAN(RADIANS(X4))/COS(RADIANS(W4))</f>
        <v>0</v>
      </c>
      <c r="AD4">
        <f>IF(U4=0,1,IF(AND(Z4&gt;=AB4,AA4&gt;=AC4),4,IF(AA4/Z4&gt;=AC4/AB4,2,IF(AA4/Z4&lt;AC4/AB4,3,0
))))</f>
        <v>1</v>
      </c>
      <c r="AE4" s="11">
        <f>IF(U4=0,0,IF(AND((J4+F4/2-C4)&gt;=(U4*TAN(RADIANS(ABS(W4)))),(L4+M4/2-D4)&gt;=(U4*TAN(RADIANS(X4))/COS(RADIANS(W4)))),((J4+F4/2-C4)+((J4+F4/2-C4)-(U4*TAN(RADIANS(ABS(W4))))))/2*(U4*TAN(RADIANS(X4))/COS(RADIANS(W4))),IF((L4+M4/2-D4)/(J4+F4/2-C4)&gt;=(U4*TAN(RADIANS(X4))/COS(RADIANS(W4)))/(U4*TAN(RADIANS(ABS(W4)))),(J4+F4/2-C4)*(U4*TAN(RADIANS(X4))/COS(RADIANS(W4)))/(U4*TAN(RADIANS(ABS(W4))))*(J4+F4/2-C4)/2,IF((L4+M4/2-D4)/(J4+F4/2-C4)&lt;(U4*TAN(RADIANS(X4))/COS(RADIANS(W4)))/(U4*TAN(RADIANS(ABS(W4)))),(L4+M4/2-D4)*((J4+F4/2-C4)+(J4+F4/2-C4)-((U4*TAN(RADIANS(ABS(W4))))/(U4*TAN(RADIANS(X4))/COS(RADIANS(W4)))*(L4+M4/2-D4)))/2,0)
)))</f>
        <v>0</v>
      </c>
      <c r="AF4" s="4">
        <f>IF(AD4=1,0,0)+IF(AD4=2,Z4*AC4/AB4*Z4/2,0)+IF(AD4=3,AA4*(Z4+Z4-(AB4/AC4*AA4))/2,0)+IF(AD4=4,(Z4+(Z4-AB4))/2*AC4,0)</f>
        <v>0</v>
      </c>
      <c r="AG4" t="e">
        <f>Z4*(Z4/AB4*AC4)/2</f>
        <v>#DIV/0!</v>
      </c>
      <c r="AH4" t="e">
        <f>(Z4+Z4-(AB4/AC4*AA4))/2*AA4</f>
        <v>#DIV/0!</v>
      </c>
      <c r="AI4">
        <f>(Z4+Z4-AB4)/2*AC4</f>
        <v>0</v>
      </c>
      <c r="AK4">
        <f>AE4-AF4</f>
        <v>0</v>
      </c>
    </row>
    <row r="5" spans="1:37" x14ac:dyDescent="0.2">
      <c r="A5" s="8" t="str">
        <f t="shared" ref="A5:A34" si="0">ROW(A5)-ROW($B$3)&amp;",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</f>
        <v>2, -1.05, -1.025, 1.1, 2.1, 0.9, 1.05, 1.07, 0.88, 0.85, 0.98, 2.05, 1.02, 0.96, 0.92, 1.01, 0.97, 0.48, 0.52, 0.55, 0.6, -89, 1, 0.0775157853238327</v>
      </c>
      <c r="B5" t="str">
        <f>"["&amp;ROW(B5)-ROW($B$3)&amp;",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"&amp;AE5&amp;"]"</f>
        <v>[2, -1.05, -1.025, 1.1, 2.1, 0.9, 1.05, 1.07, 0.88, 0.85, 0.98, 2.05, 1.02, 0.96, 0.92, 1.01, 0.97, 0.48, 0.52, 0.55, 0.6, -89, 1, 0.0775157853238327]</v>
      </c>
      <c r="C5" s="2">
        <f t="shared" ref="C5:C27" si="1">-F5/2</f>
        <v>-1.05</v>
      </c>
      <c r="D5" s="2">
        <f t="shared" ref="D5:D27" si="2">-M5/2</f>
        <v>-1.0249999999999999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0.48</v>
      </c>
      <c r="T5">
        <v>0.52</v>
      </c>
      <c r="U5">
        <v>0.55000000000000004</v>
      </c>
      <c r="V5">
        <v>0.6</v>
      </c>
      <c r="W5">
        <v>-89</v>
      </c>
      <c r="X5">
        <v>1</v>
      </c>
      <c r="Z5">
        <f t="shared" ref="Z5:Z27" si="3">J5+F5/2-C5</f>
        <v>2.9800000000000004</v>
      </c>
      <c r="AA5">
        <f t="shared" ref="AA5:AA27" si="4">L5+M5/2-D5</f>
        <v>3.03</v>
      </c>
      <c r="AB5">
        <f t="shared" ref="AB5:AB27" si="5">U5*TAN(RADIANS(ABS(W5)))</f>
        <v>31.509478896917532</v>
      </c>
      <c r="AC5">
        <f t="shared" ref="AC5:AC27" si="6">U5*TAN(RADIANS(X5))/COS(RADIANS(W5))</f>
        <v>0.55008378042414652</v>
      </c>
      <c r="AD5">
        <f>IF(U5=0,1,IF(AND(Z5&gt;=AB5,AA5&gt;=AC5),4,IF(AA5/Z5&gt;=AC5/AB5,2,IF(AA5/Z5&lt;AC5/AB5,3,0
))))</f>
        <v>2</v>
      </c>
      <c r="AE5" s="11">
        <f>IF(U5=0,0,IF(AND((J5+F5/2-C5)&gt;=(U5*TAN(RADIANS(ABS(W5)))),(L5+M5/2-D5)&gt;=(U5*TAN(RADIANS(X5))/COS(RADIANS(W5)))),((J5+F5/2-C5)+((J5+F5/2-C5)-(U5*TAN(RADIANS(ABS(W5))))))/2*(U5*TAN(RADIANS(X5))/COS(RADIANS(W5))),IF((L5+M5/2-D5)/(J5+F5/2-C5)&gt;=(U5*TAN(RADIANS(X5))/COS(RADIANS(W5)))/(U5*TAN(RADIANS(ABS(W5)))),(J5+F5/2-C5)*(U5*TAN(RADIANS(X5))/COS(RADIANS(W5)))/(U5*TAN(RADIANS(ABS(W5))))*(J5+F5/2-C5)/2,IF((L5+M5/2-D5)/(J5+F5/2-C5)&lt;(U5*TAN(RADIANS(X5))/COS(RADIANS(W5)))/(U5*TAN(RADIANS(ABS(W5)))),(L5+M5/2-D5)*((J5+F5/2-C5)+(J5+F5/2-C5)-((U5*TAN(RADIANS(ABS(W5))))/(U5*TAN(RADIANS(X5))/COS(RADIANS(W5)))*(L5+M5/2-D5)))/2,0)
)))</f>
        <v>7.7515785323832687E-2</v>
      </c>
      <c r="AF5" s="4">
        <f>IF(AD5=1,0,0)+IF(AD5=2,Z5*AC5/AB5*Z5/2,0)+IF(AD5=3,AA5*(Z5+Z5-(AB5/AC5*AA5))/2,0)+IF(AD5=4,(Z5+(Z5-AB5))/2*AC5,0)</f>
        <v>7.7515785323832687E-2</v>
      </c>
      <c r="AG5">
        <f t="shared" ref="AG5:AG27" si="7">Z5*(Z5/AB5*AC5)/2</f>
        <v>7.7515785323832687E-2</v>
      </c>
      <c r="AH5">
        <f t="shared" ref="AH5:AH27" si="8">(Z5+Z5-(AB5/AC5*AA5))/2*AA5</f>
        <v>-253.91725021903963</v>
      </c>
      <c r="AI5">
        <f t="shared" ref="AI5:AI27" si="9">(Z5+Z5-AB5)/2*AC5</f>
        <v>-7.0271769697416744</v>
      </c>
      <c r="AK5">
        <f t="shared" ref="AK5:AK34" si="10">AE5-AF5</f>
        <v>0</v>
      </c>
    </row>
    <row r="6" spans="1:37" x14ac:dyDescent="0.2">
      <c r="A6" s="8" t="str">
        <f t="shared" si="0"/>
        <v>3, -1.05, -1.025, 1.1, 2.1, 0.9, 1.05, 1.07, 0.88, 0.85, 0.98, 2.05, 1.02, 0.96, 0.92, 1.01, 0.97, 0.48, 0.52, 0.55, 0.6, -85, 1, 0.0778000319041388</v>
      </c>
      <c r="B6" t="str">
        <f>"["&amp;ROW(B6)-ROW($B$3)&amp;", "&amp;C6&amp;", "&amp;D6&amp;", "&amp;E6&amp;", "&amp;F6&amp;", "&amp;G6&amp;", "&amp;H6&amp;", "&amp;I6&amp;", "&amp;J6&amp;", "&amp;K6&amp;", "&amp;L6&amp;", "&amp;M6&amp;", "&amp;N6&amp;", "&amp;O6&amp;", "&amp;P6&amp;", "&amp;Q6&amp;", "&amp;R6&amp;", "&amp;S6&amp;", "&amp;T6&amp;", "&amp;U6&amp;", "&amp;V6&amp;", "&amp;W6&amp;", "&amp;X6&amp;", "&amp;AE6&amp;"]"</f>
        <v>[3, -1.05, -1.025, 1.1, 2.1, 0.9, 1.05, 1.07, 0.88, 0.85, 0.98, 2.05, 1.02, 0.96, 0.92, 1.01, 0.97, 0.48, 0.52, 0.55, 0.6, -85, 1, 0.0778000319041388]</v>
      </c>
      <c r="C6" s="2">
        <f t="shared" si="1"/>
        <v>-1.05</v>
      </c>
      <c r="D6" s="2">
        <f t="shared" si="2"/>
        <v>-1.0249999999999999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0.48</v>
      </c>
      <c r="T6">
        <v>0.52</v>
      </c>
      <c r="U6">
        <v>0.55000000000000004</v>
      </c>
      <c r="V6">
        <v>0.6</v>
      </c>
      <c r="W6">
        <v>-85</v>
      </c>
      <c r="X6">
        <v>1</v>
      </c>
      <c r="Z6">
        <f t="shared" si="3"/>
        <v>2.9800000000000004</v>
      </c>
      <c r="AA6">
        <f t="shared" si="4"/>
        <v>3.03</v>
      </c>
      <c r="AB6">
        <f t="shared" si="5"/>
        <v>6.2865287665187424</v>
      </c>
      <c r="AC6">
        <f t="shared" si="6"/>
        <v>0.11015092531900465</v>
      </c>
      <c r="AD6">
        <f>IF(U6=0,1,IF(AND(Z6&gt;=AB6,AA6&gt;=AC6),4,IF(AA6/Z6&gt;=AC6/AB6,2,IF(AA6/Z6&lt;AC6/AB6,3,0
))))</f>
        <v>2</v>
      </c>
      <c r="AE6" s="11">
        <f t="shared" ref="AE6:AE34" si="11">IF(U6=0,0,IF(AND((J6+F6/2-C6)&gt;=(U6*TAN(RADIANS(ABS(W6)))),(L6+M6/2-D6)&gt;=(U6*TAN(RADIANS(X6))/COS(RADIANS(W6)))),((J6+F6/2-C6)+((J6+F6/2-C6)-(U6*TAN(RADIANS(ABS(W6))))))/2*(U6*TAN(RADIANS(X6))/COS(RADIANS(W6))),IF((L6+M6/2-D6)/(J6+F6/2-C6)&gt;=(U6*TAN(RADIANS(X6))/COS(RADIANS(W6)))/(U6*TAN(RADIANS(ABS(W6)))),(J6+F6/2-C6)*(U6*TAN(RADIANS(X6))/COS(RADIANS(W6)))/(U6*TAN(RADIANS(ABS(W6))))*(J6+F6/2-C6)/2,IF((L6+M6/2-D6)/(J6+F6/2-C6)&lt;(U6*TAN(RADIANS(X6))/COS(RADIANS(W6)))/(U6*TAN(RADIANS(ABS(W6)))),(L6+M6/2-D6)*((J6+F6/2-C6)+(J6+F6/2-C6)-((U6*TAN(RADIANS(ABS(W6))))/(U6*TAN(RADIANS(X6))/COS(RADIANS(W6)))*(L6+M6/2-D6)))/2,0)
)))</f>
        <v>7.7800031904138811E-2</v>
      </c>
      <c r="AF6" s="4">
        <f t="shared" ref="AF6:AF33" si="12">IF(AD6=1,0,0)+IF(AD6=2,Z6*AC6/AB6*Z6/2,0)+IF(AD6=3,AA6*(Z6+Z6-(AB6/AC6*AA6))/2,0)+IF(AD6=4,(Z6+(Z6-AB6))/2*AC6,0)</f>
        <v>7.7800031904138811E-2</v>
      </c>
      <c r="AG6">
        <f t="shared" si="7"/>
        <v>7.7800031904138825E-2</v>
      </c>
      <c r="AH6">
        <f t="shared" si="8"/>
        <v>-252.95656055994274</v>
      </c>
      <c r="AI6">
        <f t="shared" si="9"/>
        <v>-1.7983722887656303E-2</v>
      </c>
      <c r="AK6">
        <f t="shared" si="10"/>
        <v>0</v>
      </c>
    </row>
    <row r="7" spans="1:37" x14ac:dyDescent="0.2">
      <c r="A7" s="8" t="str">
        <f t="shared" si="0"/>
        <v>4, -1.05, -1.025, 1.1, 2.1, 0.9, 1.05, 1.07, 0.88, 0.85, 0.98, 2.05, 1.02, 0.96, 0.92, 1.01, 0.97, 0.48, 0.52, 0.55, 0.6, -45, 1, 0.0367253907583509</v>
      </c>
      <c r="B7" t="str">
        <f>"["&amp;ROW(B7)-ROW($B$3)&amp;", "&amp;C7&amp;", "&amp;D7&amp;", "&amp;E7&amp;", "&amp;F7&amp;", "&amp;G7&amp;", "&amp;H7&amp;", "&amp;I7&amp;", "&amp;J7&amp;", "&amp;K7&amp;", "&amp;L7&amp;", "&amp;M7&amp;", "&amp;N7&amp;", "&amp;O7&amp;", "&amp;P7&amp;", "&amp;Q7&amp;", "&amp;R7&amp;", "&amp;S7&amp;", "&amp;T7&amp;", "&amp;U7&amp;", "&amp;V7&amp;", "&amp;W7&amp;", "&amp;X7&amp;", "&amp;AE7&amp;"]"</f>
        <v>[4, -1.05, -1.025, 1.1, 2.1, 0.9, 1.05, 1.07, 0.88, 0.85, 0.98, 2.05, 1.02, 0.96, 0.92, 1.01, 0.97, 0.48, 0.52, 0.55, 0.6, -45, 1, 0.0367253907583509]</v>
      </c>
      <c r="C7" s="2">
        <f t="shared" si="1"/>
        <v>-1.05</v>
      </c>
      <c r="D7" s="2">
        <f t="shared" si="2"/>
        <v>-1.0249999999999999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0.48</v>
      </c>
      <c r="T7">
        <v>0.52</v>
      </c>
      <c r="U7">
        <v>0.55000000000000004</v>
      </c>
      <c r="V7">
        <v>0.6</v>
      </c>
      <c r="W7">
        <v>-45</v>
      </c>
      <c r="X7">
        <v>1</v>
      </c>
      <c r="Z7">
        <f t="shared" si="3"/>
        <v>2.9800000000000004</v>
      </c>
      <c r="AA7">
        <f t="shared" si="4"/>
        <v>3.03</v>
      </c>
      <c r="AB7">
        <f t="shared" si="5"/>
        <v>0.54999999999999993</v>
      </c>
      <c r="AC7">
        <f t="shared" si="6"/>
        <v>1.3576854254473546E-2</v>
      </c>
      <c r="AD7">
        <f t="shared" ref="AD7:AD27" si="13">IF(U7=0,1,IF(AND(Z7&gt;=AB7,AA7&gt;=AC7),4,IF(AA7/Z7&gt;=AC7/AB7,2,IF(AA7/Z7&lt;AC7/AB7,3,0
))))</f>
        <v>4</v>
      </c>
      <c r="AE7" s="11">
        <f>IF(U7=0,0,IF(AND((J7+F7/2-C7)&gt;=(U7*TAN(RADIANS(ABS(W7)))),(L7+M7/2-D7)&gt;=(U7*TAN(RADIANS(X7))/COS(RADIANS(W7)))),((J7+F7/2-C7)+((J7+F7/2-C7)-(U7*TAN(RADIANS(ABS(W7))))))/2*(U7*TAN(RADIANS(X7))/COS(RADIANS(W7))),IF((L7+M7/2-D7)/(J7+F7/2-C7)&gt;=(U7*TAN(RADIANS(X7))/COS(RADIANS(W7)))/(U7*TAN(RADIANS(ABS(W7)))),(J7+F7/2-C7)*(U7*TAN(RADIANS(X7))/COS(RADIANS(W7)))/(U7*TAN(RADIANS(ABS(W7))))*(J7+F7/2-C7)/2,IF((L7+M7/2-D7)/(J7+F7/2-C7)&lt;(U7*TAN(RADIANS(X7))/COS(RADIANS(W7)))/(U7*TAN(RADIANS(ABS(W7)))),(L7+M7/2-D7)*((J7+F7/2-C7)+(J7+F7/2-C7)-((U7*TAN(RADIANS(ABS(W7))))/(U7*TAN(RADIANS(X7))/COS(RADIANS(W7)))*(L7+M7/2-D7)))/2,0)
)))</f>
        <v>3.6725390758350948E-2</v>
      </c>
      <c r="AF7" s="4">
        <f t="shared" si="12"/>
        <v>3.6725390758350948E-2</v>
      </c>
      <c r="AG7">
        <f t="shared" si="7"/>
        <v>0.10960717865584266</v>
      </c>
      <c r="AH7">
        <f t="shared" si="8"/>
        <v>-176.93028202045775</v>
      </c>
      <c r="AI7">
        <f t="shared" si="9"/>
        <v>3.6725390758350948E-2</v>
      </c>
      <c r="AK7">
        <f t="shared" si="10"/>
        <v>0</v>
      </c>
    </row>
    <row r="8" spans="1:37" x14ac:dyDescent="0.2">
      <c r="A8" s="8" t="str">
        <f t="shared" si="0"/>
        <v>5, -1.05, -1.025, 1.1, 2.1, 0.9, 1.05, 1.07, 0.88, 0.85, 0.98, 2.05, 1.02, 0.96, 0.92, 1.01, 0.97, 0.48, 0.52, 0.55, 0.6, -30, 1, 0.0312746037537625</v>
      </c>
      <c r="B8" t="str">
        <f>"["&amp;ROW(B8)-ROW($B$3)&amp;", "&amp;C8&amp;", "&amp;D8&amp;", "&amp;E8&amp;", "&amp;F8&amp;", "&amp;G8&amp;", "&amp;H8&amp;", "&amp;I8&amp;", "&amp;J8&amp;", "&amp;K8&amp;", "&amp;L8&amp;", "&amp;M8&amp;", "&amp;N8&amp;", "&amp;O8&amp;", "&amp;P8&amp;", "&amp;Q8&amp;", "&amp;R8&amp;", "&amp;S8&amp;", "&amp;T8&amp;", "&amp;U8&amp;", "&amp;V8&amp;", "&amp;W8&amp;", "&amp;X8&amp;", "&amp;AE8&amp;"]"</f>
        <v>[5, -1.05, -1.025, 1.1, 2.1, 0.9, 1.05, 1.07, 0.88, 0.85, 0.98, 2.05, 1.02, 0.96, 0.92, 1.01, 0.97, 0.48, 0.52, 0.55, 0.6, -30, 1, 0.0312746037537625]</v>
      </c>
      <c r="C8" s="2">
        <f t="shared" si="1"/>
        <v>-1.05</v>
      </c>
      <c r="D8" s="2">
        <f t="shared" si="2"/>
        <v>-1.0249999999999999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0.48</v>
      </c>
      <c r="T8">
        <v>0.52</v>
      </c>
      <c r="U8">
        <v>0.55000000000000004</v>
      </c>
      <c r="V8">
        <v>0.6</v>
      </c>
      <c r="W8">
        <v>-30</v>
      </c>
      <c r="X8">
        <v>1</v>
      </c>
      <c r="Z8">
        <f t="shared" si="3"/>
        <v>2.9800000000000004</v>
      </c>
      <c r="AA8">
        <f t="shared" si="4"/>
        <v>3.03</v>
      </c>
      <c r="AB8">
        <f t="shared" si="5"/>
        <v>0.31754264805429416</v>
      </c>
      <c r="AC8">
        <f t="shared" si="6"/>
        <v>1.1085455078531701E-2</v>
      </c>
      <c r="AD8">
        <f t="shared" si="13"/>
        <v>4</v>
      </c>
      <c r="AE8" s="11">
        <f t="shared" si="11"/>
        <v>3.1274603753762537E-2</v>
      </c>
      <c r="AF8" s="4">
        <f t="shared" si="12"/>
        <v>3.1274603753762537E-2</v>
      </c>
      <c r="AG8">
        <f t="shared" si="7"/>
        <v>0.15500795858854349</v>
      </c>
      <c r="AH8">
        <f t="shared" si="8"/>
        <v>-122.46395218395976</v>
      </c>
      <c r="AI8">
        <f t="shared" si="9"/>
        <v>3.1274603753762537E-2</v>
      </c>
      <c r="AK8">
        <f t="shared" si="10"/>
        <v>0</v>
      </c>
    </row>
    <row r="9" spans="1:37" x14ac:dyDescent="0.2">
      <c r="A9" s="8" t="str">
        <f t="shared" si="0"/>
        <v>6, -1.05, -1.025, 1.1, 2.1, 0.9, 1.05, 1.07, 0.88, 0.85, 0.98, 2.05, 1.02, 0.96, 0.92, 1.01, 0.97, 0.48, 0.52, 0.55, 0.6, -1, 1, 0.0285671195851676</v>
      </c>
      <c r="B9" t="str">
        <f>"["&amp;ROW(B9)-ROW($B$3)&amp;", "&amp;C9&amp;", "&amp;D9&amp;", "&amp;E9&amp;", "&amp;F9&amp;", "&amp;G9&amp;", "&amp;H9&amp;", "&amp;I9&amp;", "&amp;J9&amp;", "&amp;K9&amp;", "&amp;L9&amp;", "&amp;M9&amp;", "&amp;N9&amp;", "&amp;O9&amp;", "&amp;P9&amp;", "&amp;Q9&amp;", "&amp;R9&amp;", "&amp;S9&amp;", "&amp;T9&amp;", "&amp;U9&amp;", "&amp;V9&amp;", "&amp;W9&amp;", "&amp;X9&amp;", "&amp;AE9&amp;"]"</f>
        <v>[6, -1.05, -1.025, 1.1, 2.1, 0.9, 1.05, 1.07, 0.88, 0.85, 0.98, 2.05, 1.02, 0.96, 0.92, 1.01, 0.97, 0.48, 0.52, 0.55, 0.6, -1, 1, 0.0285671195851676]</v>
      </c>
      <c r="C9" s="2">
        <f t="shared" si="1"/>
        <v>-1.05</v>
      </c>
      <c r="D9" s="2">
        <f t="shared" si="2"/>
        <v>-1.0249999999999999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0.48</v>
      </c>
      <c r="T9">
        <v>0.52</v>
      </c>
      <c r="U9">
        <v>0.55000000000000004</v>
      </c>
      <c r="V9">
        <v>0.6</v>
      </c>
      <c r="W9">
        <v>-1</v>
      </c>
      <c r="X9">
        <v>1</v>
      </c>
      <c r="Z9">
        <f t="shared" si="3"/>
        <v>2.9800000000000004</v>
      </c>
      <c r="AA9">
        <f t="shared" si="4"/>
        <v>3.03</v>
      </c>
      <c r="AB9">
        <f t="shared" si="5"/>
        <v>9.6002857105196727E-3</v>
      </c>
      <c r="AC9">
        <f t="shared" si="6"/>
        <v>9.6017481032629106E-3</v>
      </c>
      <c r="AD9">
        <f t="shared" si="13"/>
        <v>4</v>
      </c>
      <c r="AE9" s="11">
        <f t="shared" si="11"/>
        <v>2.8567119585167597E-2</v>
      </c>
      <c r="AF9" s="4">
        <f t="shared" si="12"/>
        <v>2.8567119585167597E-2</v>
      </c>
      <c r="AG9">
        <f t="shared" si="7"/>
        <v>4.4408763669805591</v>
      </c>
      <c r="AH9">
        <f t="shared" si="8"/>
        <v>4.4396491477693445</v>
      </c>
      <c r="AI9">
        <f t="shared" si="9"/>
        <v>2.8567119585167593E-2</v>
      </c>
      <c r="AK9">
        <f t="shared" si="10"/>
        <v>0</v>
      </c>
    </row>
    <row r="10" spans="1:37" x14ac:dyDescent="0.2">
      <c r="A10" s="8" t="str">
        <f t="shared" si="0"/>
        <v>7, -1.05, -1.025, 1.1, 2.1, 0.9, 1.05, 1.07, 0.88, 0.85, 0.98, 2.05, 1.02, 0.96, 0.92, 1.01, 0.97, 0.48, 0.52, 0.55, 0.6, -89, 10, 0.783046321489259</v>
      </c>
      <c r="B10" t="str">
        <f>"["&amp;ROW(B10)-ROW($B$3)&amp;", "&amp;C10&amp;", "&amp;D10&amp;", "&amp;E10&amp;", "&amp;F10&amp;", "&amp;G10&amp;", "&amp;H10&amp;", "&amp;I10&amp;", "&amp;J10&amp;", "&amp;K10&amp;", "&amp;L10&amp;", "&amp;M10&amp;", "&amp;N10&amp;", "&amp;O10&amp;", "&amp;P10&amp;", "&amp;Q10&amp;", "&amp;R10&amp;", "&amp;S10&amp;", "&amp;T10&amp;", "&amp;U10&amp;", "&amp;V10&amp;", "&amp;W10&amp;", "&amp;X10&amp;", "&amp;AE10&amp;"]"</f>
        <v>[7, -1.05, -1.025, 1.1, 2.1, 0.9, 1.05, 1.07, 0.88, 0.85, 0.98, 2.05, 1.02, 0.96, 0.92, 1.01, 0.97, 0.48, 0.52, 0.55, 0.6, -89, 10, 0.783046321489259]</v>
      </c>
      <c r="C10" s="2">
        <f t="shared" si="1"/>
        <v>-1.05</v>
      </c>
      <c r="D10" s="2">
        <f t="shared" si="2"/>
        <v>-1.0249999999999999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0.48</v>
      </c>
      <c r="T10">
        <v>0.52</v>
      </c>
      <c r="U10">
        <v>0.55000000000000004</v>
      </c>
      <c r="V10">
        <v>0.6</v>
      </c>
      <c r="W10">
        <v>-89</v>
      </c>
      <c r="X10">
        <v>10</v>
      </c>
      <c r="Z10">
        <f t="shared" si="3"/>
        <v>2.9800000000000004</v>
      </c>
      <c r="AA10">
        <f t="shared" si="4"/>
        <v>3.03</v>
      </c>
      <c r="AB10">
        <f t="shared" si="5"/>
        <v>31.509478896917532</v>
      </c>
      <c r="AC10">
        <f t="shared" si="6"/>
        <v>5.5568176078272851</v>
      </c>
      <c r="AD10">
        <f t="shared" si="13"/>
        <v>2</v>
      </c>
      <c r="AE10" s="11">
        <f t="shared" si="11"/>
        <v>0.78304632148925923</v>
      </c>
      <c r="AF10" s="4">
        <f t="shared" si="12"/>
        <v>0.78304632148925923</v>
      </c>
      <c r="AG10">
        <f t="shared" si="7"/>
        <v>0.78304632148925923</v>
      </c>
      <c r="AH10">
        <f t="shared" si="8"/>
        <v>-17.0003705648306</v>
      </c>
      <c r="AI10">
        <f t="shared" si="9"/>
        <v>-70.986897102601489</v>
      </c>
      <c r="AK10">
        <f t="shared" si="10"/>
        <v>0</v>
      </c>
    </row>
    <row r="11" spans="1:37" x14ac:dyDescent="0.2">
      <c r="A11" s="8" t="str">
        <f t="shared" si="0"/>
        <v>8, -1.05, -1.025, 1.1, 2.1, 0.9, 1.05, 1.07, 0.88, 0.85, 0.98, 2.05, 1.02, 0.96, 0.92, 1.01, 0.97, 0.48, 0.52, 0.55, 0.6, -85, 10, 0.78591771391823</v>
      </c>
      <c r="B11" t="str">
        <f>"["&amp;ROW(B11)-ROW($B$3)&amp;", "&amp;C11&amp;", "&amp;D11&amp;", "&amp;E11&amp;", "&amp;F11&amp;", "&amp;G11&amp;", "&amp;H11&amp;", "&amp;I11&amp;", "&amp;J11&amp;", "&amp;K11&amp;", "&amp;L11&amp;", "&amp;M11&amp;", "&amp;N11&amp;", "&amp;O11&amp;", "&amp;P11&amp;", "&amp;Q11&amp;", "&amp;R11&amp;", "&amp;S11&amp;", "&amp;T11&amp;", "&amp;U11&amp;", "&amp;V11&amp;", "&amp;W11&amp;", "&amp;X11&amp;", "&amp;AE11&amp;"]"</f>
        <v>[8, -1.05, -1.025, 1.1, 2.1, 0.9, 1.05, 1.07, 0.88, 0.85, 0.98, 2.05, 1.02, 0.96, 0.92, 1.01, 0.97, 0.48, 0.52, 0.55, 0.6, -85, 10, 0.78591771391823]</v>
      </c>
      <c r="C11" s="2">
        <f t="shared" si="1"/>
        <v>-1.05</v>
      </c>
      <c r="D11" s="2">
        <f t="shared" si="2"/>
        <v>-1.0249999999999999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0.48</v>
      </c>
      <c r="T11">
        <v>0.52</v>
      </c>
      <c r="U11">
        <v>0.55000000000000004</v>
      </c>
      <c r="V11">
        <v>0.6</v>
      </c>
      <c r="W11">
        <v>-85</v>
      </c>
      <c r="X11">
        <v>10</v>
      </c>
      <c r="Z11">
        <f t="shared" si="3"/>
        <v>2.9800000000000004</v>
      </c>
      <c r="AA11">
        <f t="shared" si="4"/>
        <v>3.03</v>
      </c>
      <c r="AB11">
        <f t="shared" si="5"/>
        <v>6.2865287665187424</v>
      </c>
      <c r="AC11">
        <f t="shared" si="6"/>
        <v>1.1127188677680289</v>
      </c>
      <c r="AD11">
        <f t="shared" si="13"/>
        <v>2</v>
      </c>
      <c r="AE11" s="11">
        <f t="shared" si="11"/>
        <v>0.7859177139182304</v>
      </c>
      <c r="AF11" s="4">
        <f t="shared" si="12"/>
        <v>0.7859177139182304</v>
      </c>
      <c r="AG11">
        <f t="shared" si="7"/>
        <v>0.78591771391823051</v>
      </c>
      <c r="AH11">
        <f t="shared" si="8"/>
        <v>-16.905269404996599</v>
      </c>
      <c r="AI11">
        <f t="shared" si="9"/>
        <v>-0.18166735968721257</v>
      </c>
      <c r="AK11">
        <f t="shared" si="10"/>
        <v>0</v>
      </c>
    </row>
    <row r="12" spans="1:37" x14ac:dyDescent="0.2">
      <c r="A12" s="8" t="str">
        <f t="shared" si="0"/>
        <v>9, -1.05, -1.025, 1.1, 2.1, 0.9, 1.05, 1.07, 0.88, 0.85, 0.98, 2.05, 1.02, 0.96, 0.92, 1.01, 0.97, 0.48, 0.52, 0.55, 0.6, -45, 10, 0.37099130220307</v>
      </c>
      <c r="B12" t="str">
        <f>"["&amp;ROW(B12)-ROW($B$3)&amp;", "&amp;C12&amp;", "&amp;D12&amp;", "&amp;E12&amp;", "&amp;F12&amp;", "&amp;G12&amp;", "&amp;H12&amp;", "&amp;I12&amp;", "&amp;J12&amp;", "&amp;K12&amp;", "&amp;L12&amp;", "&amp;M12&amp;", "&amp;N12&amp;", "&amp;O12&amp;", "&amp;P12&amp;", "&amp;Q12&amp;", "&amp;R12&amp;", "&amp;S12&amp;", "&amp;T12&amp;", "&amp;U12&amp;", "&amp;V12&amp;", "&amp;W12&amp;", "&amp;X12&amp;", "&amp;AE12&amp;"]"</f>
        <v>[9, -1.05, -1.025, 1.1, 2.1, 0.9, 1.05, 1.07, 0.88, 0.85, 0.98, 2.05, 1.02, 0.96, 0.92, 1.01, 0.97, 0.48, 0.52, 0.55, 0.6, -45, 10, 0.37099130220307]</v>
      </c>
      <c r="C12" s="2">
        <f t="shared" si="1"/>
        <v>-1.05</v>
      </c>
      <c r="D12" s="2">
        <f t="shared" si="2"/>
        <v>-1.0249999999999999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0.48</v>
      </c>
      <c r="T12">
        <v>0.52</v>
      </c>
      <c r="U12">
        <v>0.55000000000000004</v>
      </c>
      <c r="V12">
        <v>0.6</v>
      </c>
      <c r="W12">
        <v>-45</v>
      </c>
      <c r="X12">
        <v>10</v>
      </c>
      <c r="Z12">
        <f t="shared" si="3"/>
        <v>2.9800000000000004</v>
      </c>
      <c r="AA12">
        <f t="shared" si="4"/>
        <v>3.03</v>
      </c>
      <c r="AB12">
        <f t="shared" si="5"/>
        <v>0.54999999999999993</v>
      </c>
      <c r="AC12">
        <f t="shared" si="6"/>
        <v>0.13715020414161566</v>
      </c>
      <c r="AD12">
        <f t="shared" si="13"/>
        <v>4</v>
      </c>
      <c r="AE12" s="11">
        <f t="shared" si="11"/>
        <v>0.37099130220307042</v>
      </c>
      <c r="AF12" s="4">
        <f t="shared" si="12"/>
        <v>0.37099130220307042</v>
      </c>
      <c r="AG12">
        <f t="shared" si="7"/>
        <v>1.1072260662356401</v>
      </c>
      <c r="AH12">
        <f t="shared" si="8"/>
        <v>-9.3792310027876358</v>
      </c>
      <c r="AI12">
        <f t="shared" si="9"/>
        <v>0.37099130220307042</v>
      </c>
      <c r="AK12">
        <f t="shared" si="10"/>
        <v>0</v>
      </c>
    </row>
    <row r="13" spans="1:37" x14ac:dyDescent="0.2">
      <c r="A13" s="8" t="str">
        <f t="shared" si="0"/>
        <v>10, -1.05, -1.025, 1.1, 2.1, 0.9, 1.05, 1.07, 0.88, 0.85, 0.98, 2.05, 1.02, 0.96, 0.92, 1.01, 0.97, 0.48, 0.52, 0.55, 0.6, -30, 10, 0.315928727588966</v>
      </c>
      <c r="B13" t="str">
        <f>"["&amp;ROW(B13)-ROW($B$3)&amp;", "&amp;C13&amp;", "&amp;D13&amp;", "&amp;E13&amp;", "&amp;F13&amp;", "&amp;G13&amp;", "&amp;H13&amp;", "&amp;I13&amp;", "&amp;J13&amp;", "&amp;K13&amp;", "&amp;L13&amp;", "&amp;M13&amp;", "&amp;N13&amp;", "&amp;O13&amp;", "&amp;P13&amp;", "&amp;Q13&amp;", "&amp;R13&amp;", "&amp;S13&amp;", "&amp;T13&amp;", "&amp;U13&amp;", "&amp;V13&amp;", "&amp;W13&amp;", "&amp;X13&amp;", "&amp;AE13&amp;"]"</f>
        <v>[10, -1.05, -1.025, 1.1, 2.1, 0.9, 1.05, 1.07, 0.88, 0.85, 0.98, 2.05, 1.02, 0.96, 0.92, 1.01, 0.97, 0.48, 0.52, 0.55, 0.6, -30, 10, 0.315928727588966]</v>
      </c>
      <c r="C13" s="2">
        <f t="shared" si="1"/>
        <v>-1.05</v>
      </c>
      <c r="D13" s="2">
        <f t="shared" si="2"/>
        <v>-1.0249999999999999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0.48</v>
      </c>
      <c r="T13">
        <v>0.52</v>
      </c>
      <c r="U13">
        <v>0.55000000000000004</v>
      </c>
      <c r="V13">
        <v>0.6</v>
      </c>
      <c r="W13">
        <v>-30</v>
      </c>
      <c r="X13">
        <v>10</v>
      </c>
      <c r="Z13">
        <f t="shared" si="3"/>
        <v>2.9800000000000004</v>
      </c>
      <c r="AA13">
        <f t="shared" si="4"/>
        <v>3.03</v>
      </c>
      <c r="AB13">
        <f t="shared" si="5"/>
        <v>0.31754264805429416</v>
      </c>
      <c r="AC13">
        <f t="shared" si="6"/>
        <v>0.11198267275516884</v>
      </c>
      <c r="AD13">
        <f t="shared" si="13"/>
        <v>4</v>
      </c>
      <c r="AE13" s="11">
        <f t="shared" si="11"/>
        <v>0.31592872758896628</v>
      </c>
      <c r="AF13" s="4">
        <f t="shared" si="12"/>
        <v>0.31592872758896628</v>
      </c>
      <c r="AG13">
        <f t="shared" si="7"/>
        <v>1.565854119483453</v>
      </c>
      <c r="AH13">
        <f t="shared" si="8"/>
        <v>-3.9874678144320517</v>
      </c>
      <c r="AI13">
        <f t="shared" si="9"/>
        <v>0.31592872758896628</v>
      </c>
      <c r="AK13">
        <f t="shared" si="10"/>
        <v>0</v>
      </c>
    </row>
    <row r="14" spans="1:37" x14ac:dyDescent="0.2">
      <c r="A14" s="8" t="str">
        <f t="shared" si="0"/>
        <v>11, -1.05, -1.025, 1.1, 2.1, 0.9, 1.05, 1.07, 0.88, 0.85, 0.98, 2.05, 1.02, 0.96, 0.92, 1.01, 0.97, 0.48, 0.52, 0.55, 0.6, -1, 10, 0.28857835617943</v>
      </c>
      <c r="B14" t="str">
        <f>"["&amp;ROW(B14)-ROW($B$3)&amp;", "&amp;C14&amp;", "&amp;D14&amp;", "&amp;E14&amp;", "&amp;F14&amp;", "&amp;G14&amp;", "&amp;H14&amp;", "&amp;I14&amp;", "&amp;J14&amp;", "&amp;K14&amp;", "&amp;L14&amp;", "&amp;M14&amp;", "&amp;N14&amp;", "&amp;O14&amp;", "&amp;P14&amp;", "&amp;Q14&amp;", "&amp;R14&amp;", "&amp;S14&amp;", "&amp;T14&amp;", "&amp;U14&amp;", "&amp;V14&amp;", "&amp;W14&amp;", "&amp;X14&amp;", "&amp;AE14&amp;"]"</f>
        <v>[11, -1.05, -1.025, 1.1, 2.1, 0.9, 1.05, 1.07, 0.88, 0.85, 0.98, 2.05, 1.02, 0.96, 0.92, 1.01, 0.97, 0.48, 0.52, 0.55, 0.6, -1, 10, 0.28857835617943]</v>
      </c>
      <c r="C14" s="2">
        <f t="shared" si="1"/>
        <v>-1.05</v>
      </c>
      <c r="D14" s="2">
        <f t="shared" si="2"/>
        <v>-1.0249999999999999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0.48</v>
      </c>
      <c r="T14">
        <v>0.52</v>
      </c>
      <c r="U14">
        <v>0.55000000000000004</v>
      </c>
      <c r="V14">
        <v>0.6</v>
      </c>
      <c r="W14">
        <v>-1</v>
      </c>
      <c r="X14">
        <v>10</v>
      </c>
      <c r="Z14">
        <f t="shared" si="3"/>
        <v>2.9800000000000004</v>
      </c>
      <c r="AA14">
        <f t="shared" si="4"/>
        <v>3.03</v>
      </c>
      <c r="AB14">
        <f t="shared" si="5"/>
        <v>9.6002857105196727E-3</v>
      </c>
      <c r="AC14">
        <f t="shared" si="6"/>
        <v>9.699461213888845E-2</v>
      </c>
      <c r="AD14">
        <f t="shared" si="13"/>
        <v>4</v>
      </c>
      <c r="AE14" s="11">
        <f t="shared" si="11"/>
        <v>0.28857835617943045</v>
      </c>
      <c r="AF14" s="4">
        <f t="shared" si="12"/>
        <v>0.28857835617943045</v>
      </c>
      <c r="AG14">
        <f t="shared" si="7"/>
        <v>44.860693713226972</v>
      </c>
      <c r="AH14">
        <f t="shared" si="8"/>
        <v>8.5750486647242763</v>
      </c>
      <c r="AI14">
        <f t="shared" si="9"/>
        <v>0.28857835617943045</v>
      </c>
      <c r="AK14">
        <f t="shared" si="10"/>
        <v>0</v>
      </c>
    </row>
    <row r="15" spans="1:37" x14ac:dyDescent="0.2">
      <c r="A15" s="8" t="str">
        <f t="shared" si="0"/>
        <v>12, -1.05, -1.025, 1.1, 2.1, 0.9, 1.05, 1.07, 0.88, 0.85, 0.98, 2.05, 1.02, 0.96, 0.92, 1.01, 0.97, 0.48, 0.52, 0.55, 0.6, -89, 30, 2.56394116591407</v>
      </c>
      <c r="B15" t="str">
        <f>"["&amp;ROW(B15)-ROW($B$3)&amp;", "&amp;C15&amp;", "&amp;D15&amp;", "&amp;E15&amp;", "&amp;F15&amp;", "&amp;G15&amp;", "&amp;H15&amp;", "&amp;I15&amp;", "&amp;J15&amp;", "&amp;K15&amp;", "&amp;L15&amp;", "&amp;M15&amp;", "&amp;N15&amp;", "&amp;O15&amp;", "&amp;P15&amp;", "&amp;Q15&amp;", "&amp;R15&amp;", "&amp;S15&amp;", "&amp;T15&amp;", "&amp;U15&amp;", "&amp;V15&amp;", "&amp;W15&amp;", "&amp;X15&amp;", "&amp;AE15&amp;"]"</f>
        <v>[12, -1.05, -1.025, 1.1, 2.1, 0.9, 1.05, 1.07, 0.88, 0.85, 0.98, 2.05, 1.02, 0.96, 0.92, 1.01, 0.97, 0.48, 0.52, 0.55, 0.6, -89, 30, 2.56394116591407]</v>
      </c>
      <c r="C15" s="2">
        <f t="shared" si="1"/>
        <v>-1.05</v>
      </c>
      <c r="D15" s="2">
        <f t="shared" si="2"/>
        <v>-1.0249999999999999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0.48</v>
      </c>
      <c r="T15">
        <v>0.52</v>
      </c>
      <c r="U15">
        <v>0.55000000000000004</v>
      </c>
      <c r="V15">
        <v>0.6</v>
      </c>
      <c r="W15">
        <v>-89</v>
      </c>
      <c r="X15">
        <v>30</v>
      </c>
      <c r="Z15">
        <f t="shared" si="3"/>
        <v>2.9800000000000004</v>
      </c>
      <c r="AA15">
        <f t="shared" si="4"/>
        <v>3.03</v>
      </c>
      <c r="AB15">
        <f t="shared" si="5"/>
        <v>31.509478896917532</v>
      </c>
      <c r="AC15">
        <f t="shared" si="6"/>
        <v>18.194777275867665</v>
      </c>
      <c r="AD15">
        <f t="shared" si="13"/>
        <v>2</v>
      </c>
      <c r="AE15" s="11">
        <f>IF(U15=0,0,IF(AND((J15+F15/2-C15)&gt;=(U15*TAN(RADIANS(ABS(W15)))),(L15+M15/2-D15)&gt;=(U15*TAN(RADIANS(X15))/COS(RADIANS(W15)))),((J15+F15/2-C15)+((J15+F15/2-C15)-(U15*TAN(RADIANS(ABS(W15))))))/2*(U15*TAN(RADIANS(X15))/COS(RADIANS(W15))),IF((L15+M15/2-D15)/(J15+F15/2-C15)&gt;=(U15*TAN(RADIANS(X15))/COS(RADIANS(W15)))/(U15*TAN(RADIANS(ABS(W15)))),(J15+F15/2-C15)*(U15*TAN(RADIANS(X15))/COS(RADIANS(W15)))/(U15*TAN(RADIANS(ABS(W15))))*(J15+F15/2-C15)/2,IF((L15+M15/2-D15)/(J15+F15/2-C15)&lt;(U15*TAN(RADIANS(X15))/COS(RADIANS(W15)))/(U15*TAN(RADIANS(ABS(W15)))),(L15+M15/2-D15)*((J15+F15/2-C15)+(J15+F15/2-C15)-((U15*TAN(RADIANS(ABS(W15))))/(U15*TAN(RADIANS(X15))/COS(RADIANS(W15)))*(L15+M15/2-D15)))/2,0)
)))</f>
        <v>2.5639411659140734</v>
      </c>
      <c r="AF15" s="4">
        <f t="shared" si="12"/>
        <v>2.5639411659140734</v>
      </c>
      <c r="AG15">
        <f t="shared" si="7"/>
        <v>2.5639411659140734</v>
      </c>
      <c r="AH15">
        <f t="shared" si="8"/>
        <v>1.0797183298539506</v>
      </c>
      <c r="AI15">
        <f t="shared" si="9"/>
        <v>-232.43353902194778</v>
      </c>
      <c r="AK15">
        <f t="shared" si="10"/>
        <v>0</v>
      </c>
    </row>
    <row r="16" spans="1:37" x14ac:dyDescent="0.2">
      <c r="A16" s="8" t="str">
        <f t="shared" si="0"/>
        <v>13, -1.05, -1.025, 1.1, 2.1, 0.9, 1.05, 1.07, 0.88, 0.85, 0.98, 2.05, 1.02, 0.96, 0.92, 1.01, 0.97, 0.48, 0.52, 0.55, 0.6, -85, 30, 2.57334301233119</v>
      </c>
      <c r="B16" t="str">
        <f>"["&amp;ROW(B16)-ROW($B$3)&amp;",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"&amp;AE16&amp;"]"</f>
        <v>[13, -1.05, -1.025, 1.1, 2.1, 0.9, 1.05, 1.07, 0.88, 0.85, 0.98, 2.05, 1.02, 0.96, 0.92, 1.01, 0.97, 0.48, 0.52, 0.55, 0.6, -85, 30, 2.57334301233119]</v>
      </c>
      <c r="C16" s="2">
        <f t="shared" si="1"/>
        <v>-1.05</v>
      </c>
      <c r="D16" s="2">
        <f t="shared" si="2"/>
        <v>-1.0249999999999999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0.48</v>
      </c>
      <c r="T16">
        <v>0.52</v>
      </c>
      <c r="U16">
        <v>0.55000000000000004</v>
      </c>
      <c r="V16">
        <v>0.6</v>
      </c>
      <c r="W16">
        <v>-85</v>
      </c>
      <c r="X16">
        <v>30</v>
      </c>
      <c r="Z16">
        <f t="shared" si="3"/>
        <v>2.9800000000000004</v>
      </c>
      <c r="AA16">
        <f t="shared" si="4"/>
        <v>3.03</v>
      </c>
      <c r="AB16">
        <f t="shared" si="5"/>
        <v>6.2865287665187424</v>
      </c>
      <c r="AC16">
        <f t="shared" si="6"/>
        <v>3.6433932870456376</v>
      </c>
      <c r="AD16">
        <f t="shared" si="13"/>
        <v>2</v>
      </c>
      <c r="AE16" s="11">
        <f t="shared" si="11"/>
        <v>2.5733430123311938</v>
      </c>
      <c r="AF16" s="4">
        <f t="shared" si="12"/>
        <v>2.5733430123311938</v>
      </c>
      <c r="AG16">
        <f t="shared" si="7"/>
        <v>2.5733430123311938</v>
      </c>
      <c r="AH16">
        <f t="shared" si="8"/>
        <v>1.1087629172912079</v>
      </c>
      <c r="AI16">
        <f t="shared" si="9"/>
        <v>-0.59483635798083756</v>
      </c>
      <c r="AK16">
        <f t="shared" si="10"/>
        <v>0</v>
      </c>
    </row>
    <row r="17" spans="1:37" x14ac:dyDescent="0.2">
      <c r="A17" s="8" t="str">
        <f t="shared" si="0"/>
        <v>14, -1.05, -1.025, 1.1, 2.1, 0.9, 1.05, 1.07, 0.88, 0.85, 0.98, 2.05, 1.02, 0.96, 0.92, 1.01, 0.97, 0.48, 0.52, 0.55, 0.6, -45, 30, 1.21474278827522</v>
      </c>
      <c r="B17" t="str">
        <f>"["&amp;ROW(B17)-ROW($B$3)&amp;", "&amp;C17&amp;", "&amp;D17&amp;", "&amp;E17&amp;", "&amp;F17&amp;", "&amp;G17&amp;", "&amp;H17&amp;", "&amp;I17&amp;", "&amp;J17&amp;", "&amp;K17&amp;", "&amp;L17&amp;", "&amp;M17&amp;", "&amp;N17&amp;", "&amp;O17&amp;", "&amp;P17&amp;", "&amp;Q17&amp;", "&amp;R17&amp;", "&amp;S17&amp;", "&amp;T17&amp;", "&amp;U17&amp;", "&amp;V17&amp;", "&amp;W17&amp;", "&amp;X17&amp;", "&amp;AE17&amp;"]"</f>
        <v>[14, -1.05, -1.025, 1.1, 2.1, 0.9, 1.05, 1.07, 0.88, 0.85, 0.98, 2.05, 1.02, 0.96, 0.92, 1.01, 0.97, 0.48, 0.52, 0.55, 0.6, -45, 30, 1.21474278827522]</v>
      </c>
      <c r="C17" s="2">
        <f t="shared" si="1"/>
        <v>-1.05</v>
      </c>
      <c r="D17" s="2">
        <f t="shared" si="2"/>
        <v>-1.0249999999999999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0.48</v>
      </c>
      <c r="T17">
        <v>0.52</v>
      </c>
      <c r="U17">
        <v>0.55000000000000004</v>
      </c>
      <c r="V17">
        <v>0.6</v>
      </c>
      <c r="W17">
        <v>-45</v>
      </c>
      <c r="X17">
        <v>30</v>
      </c>
      <c r="Z17">
        <f t="shared" si="3"/>
        <v>2.9800000000000004</v>
      </c>
      <c r="AA17">
        <f t="shared" si="4"/>
        <v>3.03</v>
      </c>
      <c r="AB17">
        <f t="shared" si="5"/>
        <v>0.54999999999999993</v>
      </c>
      <c r="AC17">
        <f t="shared" si="6"/>
        <v>0.44907311951024925</v>
      </c>
      <c r="AD17">
        <f t="shared" si="13"/>
        <v>4</v>
      </c>
      <c r="AE17" s="11">
        <f t="shared" si="11"/>
        <v>1.2147427882752244</v>
      </c>
      <c r="AF17" s="4">
        <f t="shared" si="12"/>
        <v>1.2147427882752244</v>
      </c>
      <c r="AG17">
        <f t="shared" si="7"/>
        <v>3.6254081186352898</v>
      </c>
      <c r="AH17">
        <f t="shared" si="8"/>
        <v>3.4072699051204811</v>
      </c>
      <c r="AI17">
        <f t="shared" si="9"/>
        <v>1.2147427882752244</v>
      </c>
      <c r="AK17">
        <f t="shared" si="10"/>
        <v>0</v>
      </c>
    </row>
    <row r="18" spans="1:37" x14ac:dyDescent="0.2">
      <c r="A18" s="8" t="str">
        <f t="shared" si="0"/>
        <v>15, -1.05, -1.025, 1.1, 2.1, 0.9, 1.05, 1.07, 0.88, 0.85, 0.98, 2.05, 1.02, 0.96, 0.92, 1.01, 0.97, 0.48, 0.52, 0.55, 0.6, -30, 30, 1.03445051452338</v>
      </c>
      <c r="B18" t="str">
        <f>"["&amp;ROW(B18)-ROW($B$3)&amp;", "&amp;C18&amp;", "&amp;D18&amp;", "&amp;E18&amp;", "&amp;F18&amp;", "&amp;G18&amp;", "&amp;H18&amp;", "&amp;I18&amp;", "&amp;J18&amp;", "&amp;K18&amp;", "&amp;L18&amp;", "&amp;M18&amp;", "&amp;N18&amp;", "&amp;O18&amp;", "&amp;P18&amp;", "&amp;Q18&amp;", "&amp;R18&amp;", "&amp;S18&amp;", "&amp;T18&amp;", "&amp;U18&amp;", "&amp;V18&amp;", "&amp;W18&amp;", "&amp;X18&amp;", "&amp;AE18&amp;"]"</f>
        <v>[15, -1.05, -1.025, 1.1, 2.1, 0.9, 1.05, 1.07, 0.88, 0.85, 0.98, 2.05, 1.02, 0.96, 0.92, 1.01, 0.97, 0.48, 0.52, 0.55, 0.6, -30, 30, 1.03445051452338]</v>
      </c>
      <c r="C18" s="2">
        <f t="shared" si="1"/>
        <v>-1.05</v>
      </c>
      <c r="D18" s="2">
        <f t="shared" si="2"/>
        <v>-1.0249999999999999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0.48</v>
      </c>
      <c r="T18">
        <v>0.52</v>
      </c>
      <c r="U18">
        <v>0.55000000000000004</v>
      </c>
      <c r="V18">
        <v>0.6</v>
      </c>
      <c r="W18">
        <v>-30</v>
      </c>
      <c r="X18">
        <v>30</v>
      </c>
      <c r="Z18">
        <f t="shared" si="3"/>
        <v>2.9800000000000004</v>
      </c>
      <c r="AA18">
        <f t="shared" si="4"/>
        <v>3.03</v>
      </c>
      <c r="AB18">
        <f t="shared" si="5"/>
        <v>0.31754264805429416</v>
      </c>
      <c r="AC18">
        <f t="shared" si="6"/>
        <v>0.36666666666666664</v>
      </c>
      <c r="AD18">
        <f t="shared" si="13"/>
        <v>4</v>
      </c>
      <c r="AE18" s="11">
        <f t="shared" si="11"/>
        <v>1.0344505145233795</v>
      </c>
      <c r="AF18" s="4">
        <f t="shared" si="12"/>
        <v>1.0344505145233795</v>
      </c>
      <c r="AG18">
        <f t="shared" si="7"/>
        <v>5.1271013305115538</v>
      </c>
      <c r="AH18">
        <f t="shared" si="8"/>
        <v>5.0539536851977243</v>
      </c>
      <c r="AI18">
        <f t="shared" si="9"/>
        <v>1.0344505145233795</v>
      </c>
      <c r="AK18">
        <f t="shared" si="10"/>
        <v>0</v>
      </c>
    </row>
    <row r="19" spans="1:37" x14ac:dyDescent="0.2">
      <c r="A19" s="8" t="str">
        <f t="shared" si="0"/>
        <v>16, -1.05, -1.025, 1.1, 2.1, 0.9, 1.05, 1.07, 0.88, 0.85, 0.98, 2.05, 1.02, 0.96, 0.92, 1.01, 0.97, 0.48, 0.52, 0.55, 0.6, -1, 30, 0.944896753480764</v>
      </c>
      <c r="B19" t="str">
        <f>"["&amp;ROW(B19)-ROW($B$3)&amp;", "&amp;C19&amp;", "&amp;D19&amp;", "&amp;E19&amp;", "&amp;F19&amp;", "&amp;G19&amp;", "&amp;H19&amp;", "&amp;I19&amp;", "&amp;J19&amp;", "&amp;K19&amp;", "&amp;L19&amp;", "&amp;M19&amp;", "&amp;N19&amp;", "&amp;O19&amp;", "&amp;P19&amp;", "&amp;Q19&amp;", "&amp;R19&amp;", "&amp;S19&amp;", "&amp;T19&amp;", "&amp;U19&amp;", "&amp;V19&amp;", "&amp;W19&amp;", "&amp;X19&amp;", "&amp;AE19&amp;"]"</f>
        <v>[16, -1.05, -1.025, 1.1, 2.1, 0.9, 1.05, 1.07, 0.88, 0.85, 0.98, 2.05, 1.02, 0.96, 0.92, 1.01, 0.97, 0.48, 0.52, 0.55, 0.6, -1, 30, 0.944896753480764]</v>
      </c>
      <c r="C19" s="2">
        <f t="shared" si="1"/>
        <v>-1.05</v>
      </c>
      <c r="D19" s="2">
        <f t="shared" si="2"/>
        <v>-1.0249999999999999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0.48</v>
      </c>
      <c r="T19">
        <v>0.52</v>
      </c>
      <c r="U19">
        <v>0.55000000000000004</v>
      </c>
      <c r="V19">
        <v>0.6</v>
      </c>
      <c r="W19">
        <v>-1</v>
      </c>
      <c r="X19">
        <v>30</v>
      </c>
      <c r="Z19">
        <f t="shared" si="3"/>
        <v>2.9800000000000004</v>
      </c>
      <c r="AA19">
        <f t="shared" si="4"/>
        <v>3.03</v>
      </c>
      <c r="AB19">
        <f t="shared" si="5"/>
        <v>9.6002857105196727E-3</v>
      </c>
      <c r="AC19">
        <f t="shared" si="6"/>
        <v>0.3175910187047295</v>
      </c>
      <c r="AD19">
        <f t="shared" si="13"/>
        <v>4</v>
      </c>
      <c r="AE19" s="11">
        <f t="shared" si="11"/>
        <v>0.94489675348076396</v>
      </c>
      <c r="AF19" s="4">
        <f t="shared" si="12"/>
        <v>0.94489675348076396</v>
      </c>
      <c r="AG19">
        <f t="shared" si="7"/>
        <v>146.88809101874182</v>
      </c>
      <c r="AH19">
        <f t="shared" si="8"/>
        <v>8.89063779028894</v>
      </c>
      <c r="AI19">
        <f t="shared" si="9"/>
        <v>0.94489675348076385</v>
      </c>
      <c r="AK19">
        <f t="shared" si="10"/>
        <v>0</v>
      </c>
    </row>
    <row r="20" spans="1:37" x14ac:dyDescent="0.2">
      <c r="A20" s="8" t="str">
        <f t="shared" si="0"/>
        <v>17, -1.05, -1.025, 1.1, 2.1, 0.9, 1.05, 1.07, 0.88, 0.85, 0.98, 2.05, 1.02, 0.96, 0.92, 1.01, 0.97, 0.48, 0.52, 0.55, 0.6, -89, 60, 6.37950610995132</v>
      </c>
      <c r="B20" t="str">
        <f>"["&amp;ROW(B20)-ROW($B$3)&amp;", "&amp;C20&amp;", "&amp;D20&amp;", "&amp;E20&amp;", "&amp;F20&amp;", "&amp;G20&amp;", "&amp;H20&amp;", "&amp;I20&amp;", "&amp;J20&amp;", "&amp;K20&amp;", "&amp;L20&amp;", "&amp;M20&amp;", "&amp;N20&amp;", "&amp;O20&amp;", "&amp;P20&amp;", "&amp;Q20&amp;", "&amp;R20&amp;", "&amp;S20&amp;", "&amp;T20&amp;", "&amp;U20&amp;", "&amp;V20&amp;", "&amp;W20&amp;", "&amp;X20&amp;", "&amp;AE20&amp;"]"</f>
        <v>[17, -1.05, -1.025, 1.1, 2.1, 0.9, 1.05, 1.07, 0.88, 0.85, 0.98, 2.05, 1.02, 0.96, 0.92, 1.01, 0.97, 0.48, 0.52, 0.55, 0.6, -89, 60, 6.37950610995132]</v>
      </c>
      <c r="C20" s="2">
        <f t="shared" si="1"/>
        <v>-1.05</v>
      </c>
      <c r="D20" s="2">
        <f t="shared" si="2"/>
        <v>-1.0249999999999999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0.48</v>
      </c>
      <c r="T20">
        <v>0.52</v>
      </c>
      <c r="U20">
        <v>0.55000000000000004</v>
      </c>
      <c r="V20">
        <v>0.6</v>
      </c>
      <c r="W20">
        <v>-89</v>
      </c>
      <c r="X20">
        <v>60</v>
      </c>
      <c r="Z20">
        <f t="shared" si="3"/>
        <v>2.9800000000000004</v>
      </c>
      <c r="AA20">
        <f t="shared" si="4"/>
        <v>3.03</v>
      </c>
      <c r="AB20">
        <f t="shared" si="5"/>
        <v>31.509478896917532</v>
      </c>
      <c r="AC20">
        <f t="shared" si="6"/>
        <v>54.584331827602988</v>
      </c>
      <c r="AD20">
        <f t="shared" si="13"/>
        <v>3</v>
      </c>
      <c r="AE20" s="11">
        <f t="shared" si="11"/>
        <v>6.3795061099513166</v>
      </c>
      <c r="AF20" s="4">
        <f t="shared" si="12"/>
        <v>6.3795061099513166</v>
      </c>
      <c r="AG20">
        <f t="shared" si="7"/>
        <v>7.6918234977422184</v>
      </c>
      <c r="AH20">
        <f t="shared" si="8"/>
        <v>6.3795061099513166</v>
      </c>
      <c r="AI20">
        <f t="shared" si="9"/>
        <v>-697.3006170658432</v>
      </c>
      <c r="AK20">
        <f t="shared" si="10"/>
        <v>0</v>
      </c>
    </row>
    <row r="21" spans="1:37" x14ac:dyDescent="0.2">
      <c r="A21" s="8" t="str">
        <f t="shared" si="0"/>
        <v>18, -1.05, -1.025, 1.1, 2.1, 0.9, 1.05, 1.07, 0.88, 0.85, 0.98, 2.05, 1.02, 0.96, 0.92, 1.01, 0.97, 0.48, 0.52, 0.55, 0.6, -85, 60, 6.38918763909707</v>
      </c>
      <c r="B21" t="str">
        <f>"["&amp;ROW(B21)-ROW($B$3)&amp;", "&amp;C21&amp;", "&amp;D21&amp;", "&amp;E21&amp;", "&amp;F21&amp;", "&amp;G21&amp;", "&amp;H21&amp;", "&amp;I21&amp;", "&amp;J21&amp;", "&amp;K21&amp;", "&amp;L21&amp;", "&amp;M21&amp;", "&amp;N21&amp;", "&amp;O21&amp;", "&amp;P21&amp;", "&amp;Q21&amp;", "&amp;R21&amp;", "&amp;S21&amp;", "&amp;T21&amp;", "&amp;U21&amp;", "&amp;V21&amp;", "&amp;W21&amp;", "&amp;X21&amp;", "&amp;AE21&amp;"]"</f>
        <v>[18, -1.05, -1.025, 1.1, 2.1, 0.9, 1.05, 1.07, 0.88, 0.85, 0.98, 2.05, 1.02, 0.96, 0.92, 1.01, 0.97, 0.48, 0.52, 0.55, 0.6, -85, 60, 6.38918763909707]</v>
      </c>
      <c r="C21" s="2">
        <f t="shared" si="1"/>
        <v>-1.05</v>
      </c>
      <c r="D21" s="2">
        <f t="shared" si="2"/>
        <v>-1.0249999999999999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0.48</v>
      </c>
      <c r="T21">
        <v>0.52</v>
      </c>
      <c r="U21">
        <v>0.55000000000000004</v>
      </c>
      <c r="V21">
        <v>0.6</v>
      </c>
      <c r="W21">
        <v>-85</v>
      </c>
      <c r="X21">
        <v>60</v>
      </c>
      <c r="Z21">
        <f t="shared" si="3"/>
        <v>2.9800000000000004</v>
      </c>
      <c r="AA21">
        <f t="shared" si="4"/>
        <v>3.03</v>
      </c>
      <c r="AB21">
        <f t="shared" si="5"/>
        <v>6.2865287665187424</v>
      </c>
      <c r="AC21">
        <f t="shared" si="6"/>
        <v>10.93017986113691</v>
      </c>
      <c r="AD21">
        <f t="shared" si="13"/>
        <v>3</v>
      </c>
      <c r="AE21" s="11">
        <f t="shared" si="11"/>
        <v>6.3891876390970692</v>
      </c>
      <c r="AF21" s="4">
        <f t="shared" si="12"/>
        <v>6.3891876390970692</v>
      </c>
      <c r="AG21">
        <f t="shared" si="7"/>
        <v>7.72002903699358</v>
      </c>
      <c r="AH21">
        <f t="shared" si="8"/>
        <v>6.3891876390970692</v>
      </c>
      <c r="AI21">
        <f t="shared" si="9"/>
        <v>-1.7845090739425125</v>
      </c>
      <c r="AK21">
        <f t="shared" si="10"/>
        <v>0</v>
      </c>
    </row>
    <row r="22" spans="1:37" x14ac:dyDescent="0.2">
      <c r="A22" s="8" t="str">
        <f t="shared" si="0"/>
        <v>19, -1.05, -1.025, 1.1, 2.1, 0.9, 1.05, 1.07, 0.88, 0.85, 0.98, 2.05, 1.02, 0.96, 0.92, 1.01, 0.97, 0.48, 0.52, 0.55, 0.6, -45, 60, 3.64422836482567</v>
      </c>
      <c r="B22" t="str">
        <f>"["&amp;ROW(B22)-ROW($B$3)&amp;",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"&amp;AE22&amp;"]"</f>
        <v>[19, -1.05, -1.025, 1.1, 2.1, 0.9, 1.05, 1.07, 0.88, 0.85, 0.98, 2.05, 1.02, 0.96, 0.92, 1.01, 0.97, 0.48, 0.52, 0.55, 0.6, -45, 60, 3.64422836482567]</v>
      </c>
      <c r="C22" s="2">
        <f t="shared" si="1"/>
        <v>-1.05</v>
      </c>
      <c r="D22" s="2">
        <f t="shared" si="2"/>
        <v>-1.0249999999999999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0.48</v>
      </c>
      <c r="T22">
        <v>0.52</v>
      </c>
      <c r="U22">
        <v>0.55000000000000004</v>
      </c>
      <c r="V22">
        <v>0.6</v>
      </c>
      <c r="W22">
        <v>-45</v>
      </c>
      <c r="X22">
        <v>60</v>
      </c>
      <c r="Z22">
        <f t="shared" si="3"/>
        <v>2.9800000000000004</v>
      </c>
      <c r="AA22">
        <f t="shared" si="4"/>
        <v>3.03</v>
      </c>
      <c r="AB22">
        <f t="shared" si="5"/>
        <v>0.54999999999999993</v>
      </c>
      <c r="AC22">
        <f t="shared" si="6"/>
        <v>1.3472193585307477</v>
      </c>
      <c r="AD22">
        <f t="shared" si="13"/>
        <v>4</v>
      </c>
      <c r="AE22" s="11">
        <f t="shared" si="11"/>
        <v>3.6442283648256732</v>
      </c>
      <c r="AF22" s="4">
        <f t="shared" si="12"/>
        <v>3.6442283648256732</v>
      </c>
      <c r="AG22">
        <f t="shared" si="7"/>
        <v>10.876224355905871</v>
      </c>
      <c r="AH22">
        <f t="shared" si="8"/>
        <v>7.1553566350401612</v>
      </c>
      <c r="AI22">
        <f t="shared" si="9"/>
        <v>3.6442283648256732</v>
      </c>
      <c r="AK22">
        <f t="shared" si="10"/>
        <v>0</v>
      </c>
    </row>
    <row r="23" spans="1:37" x14ac:dyDescent="0.2">
      <c r="A23" s="8" t="str">
        <f t="shared" si="0"/>
        <v>20, -1.05, -1.025, 1.1, 2.1, 0.9, 1.05, 1.07, 0.88, 0.85, 0.98, 2.05, 1.02, 0.96, 0.92, 1.01, 0.97, 0.48, 0.52, 0.55, 0.6, -30, 60, 3.10335154357014</v>
      </c>
      <c r="B23" t="str">
        <f>"["&amp;ROW(B23)-ROW($B$3)&amp;", "&amp;C23&amp;", "&amp;D23&amp;", "&amp;E23&amp;", "&amp;F23&amp;", "&amp;G23&amp;", "&amp;H23&amp;", "&amp;I23&amp;", "&amp;J23&amp;", "&amp;K23&amp;", "&amp;L23&amp;", "&amp;M23&amp;", "&amp;N23&amp;", "&amp;O23&amp;", "&amp;P23&amp;", "&amp;Q23&amp;", "&amp;R23&amp;", "&amp;S23&amp;", "&amp;T23&amp;", "&amp;U23&amp;", "&amp;V23&amp;", "&amp;W23&amp;", "&amp;X23&amp;", "&amp;AE23&amp;"]"</f>
        <v>[20, -1.05, -1.025, 1.1, 2.1, 0.9, 1.05, 1.07, 0.88, 0.85, 0.98, 2.05, 1.02, 0.96, 0.92, 1.01, 0.97, 0.48, 0.52, 0.55, 0.6, -30, 60, 3.10335154357014]</v>
      </c>
      <c r="C23" s="2">
        <f t="shared" si="1"/>
        <v>-1.05</v>
      </c>
      <c r="D23" s="2">
        <f t="shared" si="2"/>
        <v>-1.0249999999999999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0.48</v>
      </c>
      <c r="T23">
        <v>0.52</v>
      </c>
      <c r="U23">
        <v>0.55000000000000004</v>
      </c>
      <c r="V23">
        <v>0.6</v>
      </c>
      <c r="W23">
        <v>-30</v>
      </c>
      <c r="X23">
        <v>60</v>
      </c>
      <c r="Z23">
        <f t="shared" si="3"/>
        <v>2.9800000000000004</v>
      </c>
      <c r="AA23">
        <f t="shared" si="4"/>
        <v>3.03</v>
      </c>
      <c r="AB23">
        <f t="shared" si="5"/>
        <v>0.31754264805429416</v>
      </c>
      <c r="AC23">
        <f t="shared" si="6"/>
        <v>1.0999999999999996</v>
      </c>
      <c r="AD23">
        <f t="shared" si="13"/>
        <v>4</v>
      </c>
      <c r="AE23" s="11">
        <f t="shared" si="11"/>
        <v>3.1033515435701378</v>
      </c>
      <c r="AF23" s="4">
        <f t="shared" si="12"/>
        <v>3.1033515435701378</v>
      </c>
      <c r="AG23">
        <f t="shared" si="7"/>
        <v>15.381303991534658</v>
      </c>
      <c r="AH23">
        <f t="shared" si="8"/>
        <v>7.7042512283992419</v>
      </c>
      <c r="AI23">
        <f t="shared" si="9"/>
        <v>3.1033515435701378</v>
      </c>
      <c r="AK23">
        <f t="shared" si="10"/>
        <v>0</v>
      </c>
    </row>
    <row r="24" spans="1:37" x14ac:dyDescent="0.2">
      <c r="A24" s="8" t="str">
        <f t="shared" si="0"/>
        <v>21, -1.05, -1.025, 1.1, 2.1, 0.9, 1.05, 1.07, 0.88, 0.85, 0.98, 2.05, 1.02, 0.96, 0.92, 1.01, 0.97, 0.48, 0.52, 0.55, 0.6, -1, 60, 2.83469026044229</v>
      </c>
      <c r="B24" t="str">
        <f>"["&amp;ROW(B24)-ROW($B$3)&amp;", "&amp;C24&amp;", "&amp;D24&amp;", "&amp;E24&amp;", "&amp;F24&amp;", "&amp;G24&amp;", "&amp;H24&amp;", "&amp;I24&amp;", "&amp;J24&amp;", "&amp;K24&amp;", "&amp;L24&amp;", "&amp;M24&amp;", "&amp;N24&amp;", "&amp;O24&amp;", "&amp;P24&amp;", "&amp;Q24&amp;", "&amp;R24&amp;", "&amp;S24&amp;", "&amp;T24&amp;", "&amp;U24&amp;", "&amp;V24&amp;", "&amp;W24&amp;", "&amp;X24&amp;", "&amp;AE24&amp;"]"</f>
        <v>[21, -1.05, -1.025, 1.1, 2.1, 0.9, 1.05, 1.07, 0.88, 0.85, 0.98, 2.05, 1.02, 0.96, 0.92, 1.01, 0.97, 0.48, 0.52, 0.55, 0.6, -1, 60, 2.83469026044229]</v>
      </c>
      <c r="C24" s="2">
        <f t="shared" si="1"/>
        <v>-1.05</v>
      </c>
      <c r="D24" s="2">
        <f t="shared" si="2"/>
        <v>-1.0249999999999999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0.48</v>
      </c>
      <c r="T24">
        <v>0.52</v>
      </c>
      <c r="U24">
        <v>0.55000000000000004</v>
      </c>
      <c r="V24">
        <v>0.6</v>
      </c>
      <c r="W24">
        <v>-1</v>
      </c>
      <c r="X24">
        <v>60</v>
      </c>
      <c r="Z24">
        <f t="shared" si="3"/>
        <v>2.9800000000000004</v>
      </c>
      <c r="AA24">
        <f t="shared" si="4"/>
        <v>3.03</v>
      </c>
      <c r="AB24">
        <f t="shared" si="5"/>
        <v>9.6002857105196727E-3</v>
      </c>
      <c r="AC24">
        <f t="shared" si="6"/>
        <v>0.95277305611418839</v>
      </c>
      <c r="AD24">
        <f t="shared" si="13"/>
        <v>4</v>
      </c>
      <c r="AE24" s="11">
        <f t="shared" si="11"/>
        <v>2.8346902604422914</v>
      </c>
      <c r="AF24" s="4">
        <f t="shared" si="12"/>
        <v>2.8346902604422914</v>
      </c>
      <c r="AG24">
        <f t="shared" si="7"/>
        <v>440.66427305622545</v>
      </c>
      <c r="AH24">
        <f t="shared" si="8"/>
        <v>8.983145930096315</v>
      </c>
      <c r="AI24">
        <f t="shared" si="9"/>
        <v>2.834690260442291</v>
      </c>
      <c r="AK24">
        <f t="shared" si="10"/>
        <v>0</v>
      </c>
    </row>
    <row r="25" spans="1:37" x14ac:dyDescent="0.2">
      <c r="A25" s="8" t="str">
        <f t="shared" si="0"/>
        <v>22, -1.05, -1.025, 1.1, 2.1, 0.9, 1.05, 1.07, 0.88, 0.85, 0.98, 2.05, 1.02, 0.96, 0.92, 1.01, 0.97, 0.48, 0.52, 0.55, 0.6, -89, 85, 8.62784883202137</v>
      </c>
      <c r="B25" t="str">
        <f>"["&amp;ROW(B25)-ROW($B$3)&amp;", "&amp;C25&amp;", "&amp;D25&amp;", "&amp;E25&amp;", "&amp;F25&amp;", "&amp;G25&amp;", "&amp;H25&amp;", "&amp;I25&amp;", "&amp;J25&amp;", "&amp;K25&amp;", "&amp;L25&amp;", "&amp;M25&amp;", "&amp;N25&amp;", "&amp;O25&amp;", "&amp;P25&amp;", "&amp;Q25&amp;", "&amp;R25&amp;", "&amp;S25&amp;", "&amp;T25&amp;", "&amp;U25&amp;", "&amp;V25&amp;", "&amp;W25&amp;", "&amp;X25&amp;", "&amp;AE25&amp;"]"</f>
        <v>[22, -1.05, -1.025, 1.1, 2.1, 0.9, 1.05, 1.07, 0.88, 0.85, 0.98, 2.05, 1.02, 0.96, 0.92, 1.01, 0.97, 0.48, 0.52, 0.55, 0.6, -89, 85, 8.62784883202137]</v>
      </c>
      <c r="C25" s="2">
        <f t="shared" si="1"/>
        <v>-1.05</v>
      </c>
      <c r="D25" s="2">
        <f t="shared" si="2"/>
        <v>-1.0249999999999999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0.48</v>
      </c>
      <c r="T25">
        <v>0.52</v>
      </c>
      <c r="U25">
        <v>0.55000000000000004</v>
      </c>
      <c r="V25">
        <v>0.6</v>
      </c>
      <c r="W25">
        <v>-89</v>
      </c>
      <c r="X25">
        <v>85</v>
      </c>
      <c r="Z25">
        <f t="shared" si="3"/>
        <v>2.9800000000000004</v>
      </c>
      <c r="AA25">
        <f t="shared" si="4"/>
        <v>3.03</v>
      </c>
      <c r="AB25">
        <f t="shared" si="5"/>
        <v>31.509478896917532</v>
      </c>
      <c r="AC25">
        <f t="shared" si="6"/>
        <v>360.20985352993057</v>
      </c>
      <c r="AD25">
        <f t="shared" si="13"/>
        <v>3</v>
      </c>
      <c r="AE25" s="11">
        <f t="shared" si="11"/>
        <v>8.6278488320213711</v>
      </c>
      <c r="AF25" s="4">
        <f t="shared" si="12"/>
        <v>8.6278488320213711</v>
      </c>
      <c r="AG25">
        <f t="shared" si="7"/>
        <v>50.759449144684602</v>
      </c>
      <c r="AH25">
        <f t="shared" si="8"/>
        <v>8.6278488320213711</v>
      </c>
      <c r="AI25">
        <f t="shared" si="9"/>
        <v>-4601.587025612358</v>
      </c>
      <c r="AK25">
        <f t="shared" si="10"/>
        <v>0</v>
      </c>
    </row>
    <row r="26" spans="1:37" x14ac:dyDescent="0.2">
      <c r="A26" s="8" t="str">
        <f t="shared" si="0"/>
        <v>23, -1.05, -1.025, 1.1, 2.1, 0.9, 1.05, 1.07, 0.88, 0.85, 0.98, 2.05, 1.02, 0.96, 0.92, 1.01, 0.97, 0.48, 0.52, 0.55, 0.6, -85, 85, 8.62931592070401</v>
      </c>
      <c r="B26" t="str">
        <f>"["&amp;ROW(B26)-ROW($B$3)&amp;", "&amp;C26&amp;", "&amp;D26&amp;", "&amp;E26&amp;", "&amp;F26&amp;", "&amp;G26&amp;", "&amp;H26&amp;", "&amp;I26&amp;", "&amp;J26&amp;", "&amp;K26&amp;", "&amp;L26&amp;", "&amp;M26&amp;", "&amp;N26&amp;", "&amp;O26&amp;", "&amp;P26&amp;", "&amp;Q26&amp;", "&amp;R26&amp;", "&amp;S26&amp;", "&amp;T26&amp;", "&amp;U26&amp;", "&amp;V26&amp;", "&amp;W26&amp;", "&amp;X26&amp;", "&amp;AE26&amp;"]"</f>
        <v>[23, -1.05, -1.025, 1.1, 2.1, 0.9, 1.05, 1.07, 0.88, 0.85, 0.98, 2.05, 1.02, 0.96, 0.92, 1.01, 0.97, 0.48, 0.52, 0.55, 0.6, -85, 85, 8.62931592070401]</v>
      </c>
      <c r="C26" s="2">
        <f t="shared" si="1"/>
        <v>-1.05</v>
      </c>
      <c r="D26" s="2">
        <f t="shared" si="2"/>
        <v>-1.0249999999999999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0.48</v>
      </c>
      <c r="T26">
        <v>0.52</v>
      </c>
      <c r="U26">
        <v>0.55000000000000004</v>
      </c>
      <c r="V26">
        <v>0.6</v>
      </c>
      <c r="W26">
        <v>-85</v>
      </c>
      <c r="X26">
        <v>85</v>
      </c>
      <c r="Z26">
        <f t="shared" si="3"/>
        <v>2.9800000000000004</v>
      </c>
      <c r="AA26">
        <f t="shared" si="4"/>
        <v>3.03</v>
      </c>
      <c r="AB26">
        <f t="shared" si="5"/>
        <v>6.2865287665187424</v>
      </c>
      <c r="AC26">
        <f t="shared" si="6"/>
        <v>72.1298283776907</v>
      </c>
      <c r="AD26">
        <f t="shared" si="13"/>
        <v>3</v>
      </c>
      <c r="AE26" s="11">
        <f t="shared" si="11"/>
        <v>8.6293159207040127</v>
      </c>
      <c r="AF26" s="4">
        <f t="shared" si="12"/>
        <v>8.6293159207040127</v>
      </c>
      <c r="AG26">
        <f t="shared" si="7"/>
        <v>50.945581553423331</v>
      </c>
      <c r="AH26">
        <f t="shared" si="8"/>
        <v>8.6293159207040127</v>
      </c>
      <c r="AI26">
        <f t="shared" si="9"/>
        <v>-11.776231944687931</v>
      </c>
      <c r="AK26">
        <f t="shared" si="10"/>
        <v>0</v>
      </c>
    </row>
    <row r="27" spans="1:37" x14ac:dyDescent="0.2">
      <c r="A27" s="8" t="str">
        <f t="shared" si="0"/>
        <v>24, -1.05, -1.025, 1.1, 2.1, 0.9, 1.05, 1.07, 0.88, 0.85, 0.98, 2.05, 1.02, 0.96, 0.92, 1.01, 0.97, 0.48, 0.52, 0.55, 0.6, -45, 85, 8.7454171941721</v>
      </c>
      <c r="B27" t="str">
        <f>"["&amp;ROW(B27)-ROW($B$3)&amp;", "&amp;C27&amp;", "&amp;D27&amp;", "&amp;E27&amp;", "&amp;F27&amp;", "&amp;G27&amp;", "&amp;H27&amp;", "&amp;I27&amp;", "&amp;J27&amp;", "&amp;K27&amp;", "&amp;L27&amp;", "&amp;M27&amp;", "&amp;N27&amp;", "&amp;O27&amp;", "&amp;P27&amp;", "&amp;Q27&amp;", "&amp;R27&amp;", "&amp;S27&amp;", "&amp;T27&amp;", "&amp;U27&amp;", "&amp;V27&amp;", "&amp;W27&amp;", "&amp;X27&amp;", "&amp;AE27&amp;"]"</f>
        <v>[24, -1.05, -1.025, 1.1, 2.1, 0.9, 1.05, 1.07, 0.88, 0.85, 0.98, 2.05, 1.02, 0.96, 0.92, 1.01, 0.97, 0.48, 0.52, 0.55, 0.6, -45, 85, 8.7454171941721]</v>
      </c>
      <c r="C27" s="2">
        <f t="shared" si="1"/>
        <v>-1.05</v>
      </c>
      <c r="D27" s="2">
        <f t="shared" si="2"/>
        <v>-1.0249999999999999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0.48</v>
      </c>
      <c r="T27">
        <v>0.52</v>
      </c>
      <c r="U27">
        <v>0.55000000000000004</v>
      </c>
      <c r="V27">
        <v>0.6</v>
      </c>
      <c r="W27">
        <v>-45</v>
      </c>
      <c r="X27">
        <v>85</v>
      </c>
      <c r="Z27">
        <f t="shared" si="3"/>
        <v>2.9800000000000004</v>
      </c>
      <c r="AA27">
        <f t="shared" si="4"/>
        <v>3.03</v>
      </c>
      <c r="AB27">
        <f t="shared" si="5"/>
        <v>0.54999999999999993</v>
      </c>
      <c r="AC27">
        <f t="shared" si="6"/>
        <v>8.8904942418594093</v>
      </c>
      <c r="AD27">
        <f t="shared" si="13"/>
        <v>3</v>
      </c>
      <c r="AE27" s="11">
        <f t="shared" si="11"/>
        <v>8.7454171941721022</v>
      </c>
      <c r="AF27" s="4">
        <f t="shared" si="12"/>
        <v>8.7454171941721022</v>
      </c>
      <c r="AG27">
        <f t="shared" si="7"/>
        <v>71.773768241280294</v>
      </c>
      <c r="AH27">
        <f t="shared" si="8"/>
        <v>8.7454171941721022</v>
      </c>
      <c r="AI27">
        <f t="shared" si="9"/>
        <v>24.048786924229706</v>
      </c>
      <c r="AK27">
        <f t="shared" si="10"/>
        <v>0</v>
      </c>
    </row>
    <row r="28" spans="1:37" x14ac:dyDescent="0.2">
      <c r="A28" s="8" t="str">
        <f t="shared" si="0"/>
        <v>25, -1.05, -1.025, 1.1, 2.1, 0.9, 1.05, 1.07, 0.88, 0.85, 0.98, 2.05, 1.02, 0.96, 0.92, 1.01, 0.97, 0.48, 0.52, 0.55, 0.6, -30, 85, 8.82859383225871</v>
      </c>
      <c r="B28" t="str">
        <f>"["&amp;ROW(B28)-ROW($B$3)&amp;", "&amp;C28&amp;", "&amp;D28&amp;", "&amp;E28&amp;", "&amp;F28&amp;", "&amp;G28&amp;", "&amp;H28&amp;", "&amp;I28&amp;", "&amp;J28&amp;", "&amp;K28&amp;", "&amp;L28&amp;", "&amp;M28&amp;", "&amp;N28&amp;", "&amp;O28&amp;", "&amp;P28&amp;", "&amp;Q28&amp;", "&amp;R28&amp;", "&amp;S28&amp;", "&amp;T28&amp;", "&amp;U28&amp;", "&amp;V28&amp;", "&amp;W28&amp;", "&amp;X28&amp;", "&amp;AE28&amp;"]"</f>
        <v>[25, -1.05, -1.025, 1.1, 2.1, 0.9, 1.05, 1.07, 0.88, 0.85, 0.98, 2.05, 1.02, 0.96, 0.92, 1.01, 0.97, 0.48, 0.52, 0.55, 0.6, -30, 85, 8.82859383225871]</v>
      </c>
      <c r="C28" s="2">
        <f t="shared" ref="C28:C34" si="14">-F28/2</f>
        <v>-1.05</v>
      </c>
      <c r="D28" s="2">
        <f t="shared" ref="D28:D34" si="15">-M28/2</f>
        <v>-1.0249999999999999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0.48</v>
      </c>
      <c r="T28">
        <v>0.52</v>
      </c>
      <c r="U28">
        <v>0.55000000000000004</v>
      </c>
      <c r="V28">
        <v>0.6</v>
      </c>
      <c r="W28">
        <v>-30</v>
      </c>
      <c r="X28">
        <v>85</v>
      </c>
      <c r="Z28">
        <f t="shared" ref="Z28:Z34" si="16">J28+F28/2-C28</f>
        <v>2.9800000000000004</v>
      </c>
      <c r="AA28">
        <f t="shared" ref="AA28:AA34" si="17">L28+M28/2-D28</f>
        <v>3.03</v>
      </c>
      <c r="AB28">
        <f t="shared" ref="AB28:AB34" si="18">U28*TAN(RADIANS(ABS(W28)))</f>
        <v>0.31754264805429416</v>
      </c>
      <c r="AC28">
        <f t="shared" ref="AC28:AC34" si="19">U28*TAN(RADIANS(X28))/COS(RADIANS(W28))</f>
        <v>7.259058151235843</v>
      </c>
      <c r="AD28">
        <f t="shared" ref="AD28:AD34" si="20">IF(U28=0,1,IF(AND(Z28&gt;=AB28,AA28&gt;=AC28),4,IF(AA28/Z28&gt;=AC28/AB28,2,IF(AA28/Z28&lt;AC28/AB28,3,0
))))</f>
        <v>3</v>
      </c>
      <c r="AE28" s="11">
        <f t="shared" si="11"/>
        <v>8.8285938322587114</v>
      </c>
      <c r="AF28" s="4">
        <f t="shared" si="12"/>
        <v>8.8285938322587114</v>
      </c>
      <c r="AG28">
        <f t="shared" ref="AG28:AG34" si="21">Z28*(Z28/AB28*AC28)/2</f>
        <v>101.50343646944191</v>
      </c>
      <c r="AH28">
        <f t="shared" ref="AH28:AH34" si="22">(Z28+Z28-(AB28/AC28*AA28))/2*AA28</f>
        <v>8.8285938322587114</v>
      </c>
      <c r="AI28">
        <f t="shared" ref="AI28:AI34" si="23">(Z28+Z28-AB28)/2*AC28</f>
        <v>20.479463016821047</v>
      </c>
      <c r="AK28">
        <f t="shared" si="10"/>
        <v>0</v>
      </c>
    </row>
    <row r="29" spans="1:37" x14ac:dyDescent="0.2">
      <c r="A29" s="8" t="str">
        <f t="shared" si="0"/>
        <v>26, -1.05, -1.025, 1.1, 2.1, 0.9, 1.05, 1.07, 0.88, 0.85, 0.98, 2.05, 1.02, 0.96, 0.92, 1.01, 0.97, 0.48, 0.52, 0.55, 0.6, -1, 85, 9.02239089829093</v>
      </c>
      <c r="B29" t="str">
        <f>"["&amp;ROW(B29)-ROW($B$3)&amp;", "&amp;C29&amp;", "&amp;D29&amp;", "&amp;E29&amp;", "&amp;F29&amp;", "&amp;G29&amp;", "&amp;H29&amp;", "&amp;I29&amp;", "&amp;J29&amp;", "&amp;K29&amp;", "&amp;L29&amp;", "&amp;M29&amp;", "&amp;N29&amp;", "&amp;O29&amp;", "&amp;P29&amp;", "&amp;Q29&amp;", "&amp;R29&amp;", "&amp;S29&amp;", "&amp;T29&amp;", "&amp;U29&amp;", "&amp;V29&amp;", "&amp;W29&amp;", "&amp;X29&amp;", "&amp;AE29&amp;"]"</f>
        <v>[26, -1.05, -1.025, 1.1, 2.1, 0.9, 1.05, 1.07, 0.88, 0.85, 0.98, 2.05, 1.02, 0.96, 0.92, 1.01, 0.97, 0.48, 0.52, 0.55, 0.6, -1, 85, 9.02239089829093]</v>
      </c>
      <c r="C29" s="2">
        <f t="shared" si="14"/>
        <v>-1.05</v>
      </c>
      <c r="D29" s="2">
        <f t="shared" si="15"/>
        <v>-1.0249999999999999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0.48</v>
      </c>
      <c r="T29">
        <v>0.52</v>
      </c>
      <c r="U29">
        <v>0.55000000000000004</v>
      </c>
      <c r="V29">
        <v>0.6</v>
      </c>
      <c r="W29">
        <v>-1</v>
      </c>
      <c r="X29">
        <v>85</v>
      </c>
      <c r="Z29">
        <f t="shared" si="16"/>
        <v>2.9800000000000004</v>
      </c>
      <c r="AA29">
        <f t="shared" si="17"/>
        <v>3.03</v>
      </c>
      <c r="AB29">
        <f t="shared" si="18"/>
        <v>9.6002857105196727E-3</v>
      </c>
      <c r="AC29">
        <f t="shared" si="19"/>
        <v>6.2874863811487156</v>
      </c>
      <c r="AD29">
        <f t="shared" si="20"/>
        <v>3</v>
      </c>
      <c r="AE29" s="11">
        <f t="shared" si="11"/>
        <v>9.0223908982909311</v>
      </c>
      <c r="AF29" s="4">
        <f t="shared" si="12"/>
        <v>9.0223908982909311</v>
      </c>
      <c r="AG29">
        <f t="shared" si="21"/>
        <v>2908.006893897465</v>
      </c>
      <c r="AH29">
        <f t="shared" si="22"/>
        <v>9.0223908982909311</v>
      </c>
      <c r="AI29">
        <f t="shared" si="23"/>
        <v>18.706528582993158</v>
      </c>
      <c r="AK29">
        <f t="shared" si="10"/>
        <v>0</v>
      </c>
    </row>
    <row r="30" spans="1:37" x14ac:dyDescent="0.2">
      <c r="A30" s="8" t="str">
        <f t="shared" si="0"/>
        <v>27, -1.05, -1.025, 1.1, 2.1, 0.9, 1.05, 1.07, 0.88, 0.85, 0.98, 2.05, 1.02, 0.96, 0.92, 1.01, 0.97, 0.48, 0.52, 0.55, 0.6, -89, 89, 8.94928560086997</v>
      </c>
      <c r="B30" t="str">
        <f>"["&amp;ROW(B30)-ROW($B$3)&amp;", "&amp;C30&amp;", "&amp;D30&amp;", "&amp;E30&amp;", "&amp;F30&amp;", "&amp;G30&amp;", "&amp;H30&amp;", "&amp;I30&amp;", "&amp;J30&amp;", "&amp;K30&amp;", "&amp;L30&amp;", "&amp;M30&amp;", "&amp;N30&amp;", "&amp;O30&amp;", "&amp;P30&amp;", "&amp;Q30&amp;", "&amp;R30&amp;", "&amp;S30&amp;", "&amp;T30&amp;", "&amp;U30&amp;", "&amp;V30&amp;", "&amp;W30&amp;", "&amp;X30&amp;", "&amp;AE30&amp;"]"</f>
        <v>[27, -1.05, -1.025, 1.1, 2.1, 0.9, 1.05, 1.07, 0.88, 0.85, 0.98, 2.05, 1.02, 0.96, 0.92, 1.01, 0.97, 0.48, 0.52, 0.55, 0.6, -89, 89, 8.94928560086997]</v>
      </c>
      <c r="C30" s="2">
        <f t="shared" si="14"/>
        <v>-1.05</v>
      </c>
      <c r="D30" s="2">
        <f t="shared" si="15"/>
        <v>-1.0249999999999999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0.48</v>
      </c>
      <c r="T30">
        <v>0.52</v>
      </c>
      <c r="U30">
        <v>0.55000000000000004</v>
      </c>
      <c r="V30">
        <v>0.6</v>
      </c>
      <c r="W30">
        <v>-89</v>
      </c>
      <c r="X30">
        <v>89</v>
      </c>
      <c r="Z30">
        <f t="shared" si="16"/>
        <v>2.9800000000000004</v>
      </c>
      <c r="AA30">
        <f t="shared" si="17"/>
        <v>3.03</v>
      </c>
      <c r="AB30">
        <f t="shared" si="18"/>
        <v>31.509478896917532</v>
      </c>
      <c r="AC30">
        <f t="shared" si="19"/>
        <v>1805.4518160661094</v>
      </c>
      <c r="AD30">
        <f t="shared" si="20"/>
        <v>3</v>
      </c>
      <c r="AE30" s="11">
        <f t="shared" si="11"/>
        <v>8.9492856008699722</v>
      </c>
      <c r="AF30" s="4">
        <f t="shared" si="12"/>
        <v>8.9492856008699722</v>
      </c>
      <c r="AG30">
        <f t="shared" si="21"/>
        <v>254.41763667126133</v>
      </c>
      <c r="AH30">
        <f t="shared" si="22"/>
        <v>8.9492856008699722</v>
      </c>
      <c r="AI30">
        <f t="shared" si="23"/>
        <v>-23064.176536991246</v>
      </c>
      <c r="AK30">
        <f t="shared" si="10"/>
        <v>0</v>
      </c>
    </row>
    <row r="31" spans="1:37" x14ac:dyDescent="0.2">
      <c r="A31" s="8" t="str">
        <f t="shared" si="0"/>
        <v>28, -1.05, -1.025, 1.1, 2.1, 0.9, 1.05, 1.07, 0.88, 0.85, 0.98, 2.05, 1.02, 0.96, 0.92, 1.01, 0.97, 0.48, 0.52, 0.55, 0.6, -85, 89, 8.9495783031148</v>
      </c>
      <c r="B31" t="str">
        <f>"["&amp;ROW(B31)-ROW($B$3)&amp;", "&amp;C31&amp;", "&amp;D31&amp;", "&amp;E31&amp;", "&amp;F31&amp;", "&amp;G31&amp;", "&amp;H31&amp;", "&amp;I31&amp;", "&amp;J31&amp;", "&amp;K31&amp;", "&amp;L31&amp;", "&amp;M31&amp;", "&amp;N31&amp;", "&amp;O31&amp;", "&amp;P31&amp;", "&amp;Q31&amp;", "&amp;R31&amp;", "&amp;S31&amp;", "&amp;T31&amp;", "&amp;U31&amp;", "&amp;V31&amp;", "&amp;W31&amp;", "&amp;X31&amp;", "&amp;AE31&amp;"]"</f>
        <v>[28, -1.05, -1.025, 1.1, 2.1, 0.9, 1.05, 1.07, 0.88, 0.85, 0.98, 2.05, 1.02, 0.96, 0.92, 1.01, 0.97, 0.48, 0.52, 0.55, 0.6, -85, 89, 8.9495783031148]</v>
      </c>
      <c r="C31" s="2">
        <f t="shared" si="14"/>
        <v>-1.05</v>
      </c>
      <c r="D31" s="2">
        <f t="shared" si="15"/>
        <v>-1.0249999999999999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0.48</v>
      </c>
      <c r="T31">
        <v>0.52</v>
      </c>
      <c r="U31">
        <v>0.55000000000000004</v>
      </c>
      <c r="V31">
        <v>0.6</v>
      </c>
      <c r="W31">
        <v>-85</v>
      </c>
      <c r="X31">
        <v>89</v>
      </c>
      <c r="Z31">
        <f t="shared" si="16"/>
        <v>2.9800000000000004</v>
      </c>
      <c r="AA31">
        <f t="shared" si="17"/>
        <v>3.03</v>
      </c>
      <c r="AB31">
        <f t="shared" si="18"/>
        <v>6.2865287665187424</v>
      </c>
      <c r="AC31">
        <f t="shared" si="19"/>
        <v>361.53072538371759</v>
      </c>
      <c r="AD31">
        <f t="shared" si="20"/>
        <v>3</v>
      </c>
      <c r="AE31" s="11">
        <f t="shared" si="11"/>
        <v>8.9495783031147997</v>
      </c>
      <c r="AF31" s="4">
        <f t="shared" si="12"/>
        <v>8.9495783031147997</v>
      </c>
      <c r="AG31">
        <f t="shared" si="21"/>
        <v>255.35057365811187</v>
      </c>
      <c r="AH31">
        <f t="shared" si="22"/>
        <v>8.9495783031147997</v>
      </c>
      <c r="AI31">
        <f t="shared" si="23"/>
        <v>-59.025090909085591</v>
      </c>
      <c r="AK31">
        <f t="shared" si="10"/>
        <v>0</v>
      </c>
    </row>
    <row r="32" spans="1:37" x14ac:dyDescent="0.2">
      <c r="A32" s="8" t="str">
        <f t="shared" si="0"/>
        <v>29, -1.05, -1.025, 1.1, 2.1, 0.9, 1.05, 1.07, 0.88, 0.85, 0.98, 2.05, 1.02, 0.96, 0.92, 1.01, 0.97, 0.48, 0.52, 0.55, 0.6, -45, 89, 8.97274193580687</v>
      </c>
      <c r="B32" t="str">
        <f>"["&amp;ROW(B32)-ROW($B$3)&amp;", "&amp;C32&amp;", "&amp;D32&amp;", "&amp;E32&amp;", "&amp;F32&amp;", "&amp;G32&amp;", "&amp;H32&amp;", "&amp;I32&amp;", "&amp;J32&amp;", "&amp;K32&amp;", "&amp;L32&amp;", "&amp;M32&amp;", "&amp;N32&amp;", "&amp;O32&amp;", "&amp;P32&amp;", "&amp;Q32&amp;", "&amp;R32&amp;", "&amp;S32&amp;", "&amp;T32&amp;", "&amp;U32&amp;", "&amp;V32&amp;", "&amp;W32&amp;", "&amp;X32&amp;", "&amp;AE32&amp;"]"</f>
        <v>[29, -1.05, -1.025, 1.1, 2.1, 0.9, 1.05, 1.07, 0.88, 0.85, 0.98, 2.05, 1.02, 0.96, 0.92, 1.01, 0.97, 0.48, 0.52, 0.55, 0.6, -45, 89, 8.97274193580687]</v>
      </c>
      <c r="C32" s="2">
        <f t="shared" si="14"/>
        <v>-1.05</v>
      </c>
      <c r="D32" s="2">
        <f t="shared" si="15"/>
        <v>-1.0249999999999999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0.48</v>
      </c>
      <c r="T32">
        <v>0.52</v>
      </c>
      <c r="U32">
        <v>0.55000000000000004</v>
      </c>
      <c r="V32">
        <v>0.6</v>
      </c>
      <c r="W32">
        <v>-45</v>
      </c>
      <c r="X32">
        <v>89</v>
      </c>
      <c r="Z32">
        <f t="shared" si="16"/>
        <v>2.9800000000000004</v>
      </c>
      <c r="AA32">
        <f t="shared" si="17"/>
        <v>3.03</v>
      </c>
      <c r="AB32">
        <f t="shared" si="18"/>
        <v>0.54999999999999993</v>
      </c>
      <c r="AC32">
        <f t="shared" si="19"/>
        <v>44.561132399329601</v>
      </c>
      <c r="AD32">
        <f t="shared" si="20"/>
        <v>3</v>
      </c>
      <c r="AE32" s="11">
        <f t="shared" si="11"/>
        <v>8.9727419358068659</v>
      </c>
      <c r="AF32" s="4">
        <f t="shared" si="12"/>
        <v>8.9727419358068659</v>
      </c>
      <c r="AG32">
        <f t="shared" si="21"/>
        <v>359.74607287182431</v>
      </c>
      <c r="AH32">
        <f t="shared" si="22"/>
        <v>8.9727419358068659</v>
      </c>
      <c r="AI32">
        <f t="shared" si="23"/>
        <v>120.53786314018659</v>
      </c>
      <c r="AK32">
        <f t="shared" si="10"/>
        <v>0</v>
      </c>
    </row>
    <row r="33" spans="1:37" x14ac:dyDescent="0.2">
      <c r="A33" s="8" t="str">
        <f t="shared" si="0"/>
        <v>30, -1.05, -1.025, 1.1, 2.1, 0.9, 1.05, 1.07, 0.88, 0.85, 0.98, 2.05, 1.02, 0.96, 0.92, 1.01, 0.97, 0.48, 0.52, 0.55, 0.6, -30, 89, 8.98933669860013</v>
      </c>
      <c r="B33" t="str">
        <f>"["&amp;ROW(B33)-ROW($B$3)&amp;", "&amp;C33&amp;", "&amp;D33&amp;", "&amp;E33&amp;", "&amp;F33&amp;", "&amp;G33&amp;", "&amp;H33&amp;", "&amp;I33&amp;", "&amp;J33&amp;", "&amp;K33&amp;", "&amp;L33&amp;", "&amp;M33&amp;", "&amp;N33&amp;", "&amp;O33&amp;", "&amp;P33&amp;", "&amp;Q33&amp;", "&amp;R33&amp;", "&amp;S33&amp;", "&amp;T33&amp;", "&amp;U33&amp;", "&amp;V33&amp;", "&amp;W33&amp;", "&amp;X33&amp;", "&amp;AE33&amp;"]"</f>
        <v>[30, -1.05, -1.025, 1.1, 2.1, 0.9, 1.05, 1.07, 0.88, 0.85, 0.98, 2.05, 1.02, 0.96, 0.92, 1.01, 0.97, 0.48, 0.52, 0.55, 0.6, -30, 89, 8.98933669860013]</v>
      </c>
      <c r="C33" s="2">
        <f t="shared" si="14"/>
        <v>-1.05</v>
      </c>
      <c r="D33" s="2">
        <f t="shared" si="15"/>
        <v>-1.0249999999999999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0.48</v>
      </c>
      <c r="T33">
        <v>0.52</v>
      </c>
      <c r="U33">
        <v>0.55000000000000004</v>
      </c>
      <c r="V33">
        <v>0.6</v>
      </c>
      <c r="W33">
        <v>-30</v>
      </c>
      <c r="X33">
        <v>89</v>
      </c>
      <c r="Z33">
        <f t="shared" si="16"/>
        <v>2.9800000000000004</v>
      </c>
      <c r="AA33">
        <f t="shared" si="17"/>
        <v>3.03</v>
      </c>
      <c r="AB33">
        <f t="shared" si="18"/>
        <v>0.31754264805429416</v>
      </c>
      <c r="AC33">
        <f t="shared" si="19"/>
        <v>36.384012246320339</v>
      </c>
      <c r="AD33">
        <f t="shared" si="20"/>
        <v>3</v>
      </c>
      <c r="AE33" s="11">
        <f t="shared" si="11"/>
        <v>8.9893366986001322</v>
      </c>
      <c r="AF33" s="4">
        <f t="shared" si="12"/>
        <v>8.9893366986001322</v>
      </c>
      <c r="AG33">
        <f t="shared" si="21"/>
        <v>508.75777526579367</v>
      </c>
      <c r="AH33">
        <f t="shared" si="22"/>
        <v>8.9893366986001322</v>
      </c>
      <c r="AI33">
        <f t="shared" si="23"/>
        <v>102.64761869626641</v>
      </c>
      <c r="AK33">
        <f t="shared" si="10"/>
        <v>0</v>
      </c>
    </row>
    <row r="34" spans="1:37" x14ac:dyDescent="0.2">
      <c r="A34" s="8" t="str">
        <f t="shared" si="0"/>
        <v>31, -1.05, -1.025, 1.1, 2.1, 0.9, 1.05, 1.07, 0.88, 0.85, 0.98, 2.05, 1.02, 0.96, 0.92, 1.01, 0.97, 0.48, 0.52, 0.55, 0.6, -1, 89, 9.0280015979615</v>
      </c>
      <c r="B34" t="str">
        <f>"["&amp;ROW(B34)-ROW($B$3)&amp;", "&amp;C34&amp;", "&amp;D34&amp;", "&amp;E34&amp;", "&amp;F34&amp;", "&amp;G34&amp;", "&amp;H34&amp;", "&amp;I34&amp;", "&amp;J34&amp;", "&amp;K34&amp;", "&amp;L34&amp;", "&amp;M34&amp;", "&amp;N34&amp;", "&amp;O34&amp;", "&amp;P34&amp;", "&amp;Q34&amp;", "&amp;R34&amp;", "&amp;S34&amp;", "&amp;T34&amp;", "&amp;U34&amp;", "&amp;V34&amp;", "&amp;W34&amp;", "&amp;X34&amp;", "&amp;AE34&amp;"]"</f>
        <v>[31, -1.05, -1.025, 1.1, 2.1, 0.9, 1.05, 1.07, 0.88, 0.85, 0.98, 2.05, 1.02, 0.96, 0.92, 1.01, 0.97, 0.48, 0.52, 0.55, 0.6, -1, 89, 9.0280015979615]</v>
      </c>
      <c r="C34" s="2">
        <f t="shared" si="14"/>
        <v>-1.05</v>
      </c>
      <c r="D34" s="2">
        <f t="shared" si="15"/>
        <v>-1.0249999999999999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0.48</v>
      </c>
      <c r="T34">
        <v>0.52</v>
      </c>
      <c r="U34">
        <v>0.55000000000000004</v>
      </c>
      <c r="V34">
        <v>0.6</v>
      </c>
      <c r="W34">
        <v>-1</v>
      </c>
      <c r="X34">
        <v>89</v>
      </c>
      <c r="Z34">
        <f t="shared" si="16"/>
        <v>2.9800000000000004</v>
      </c>
      <c r="AA34">
        <f t="shared" si="17"/>
        <v>3.03</v>
      </c>
      <c r="AB34">
        <f t="shared" si="18"/>
        <v>9.6002857105196727E-3</v>
      </c>
      <c r="AC34">
        <f t="shared" si="19"/>
        <v>31.514278674202448</v>
      </c>
      <c r="AD34">
        <f t="shared" si="20"/>
        <v>3</v>
      </c>
      <c r="AE34" s="11">
        <f t="shared" si="11"/>
        <v>9.0280015979615005</v>
      </c>
      <c r="AF34" s="4">
        <f>IF(AD34=1,0,0)+IF(AD34=2,Z34*AC34/AB34*Z34/2,0)+IF(AD34=3,AA34*(Z34+Z34-(AB34/AC34*AA34))/2,0)+IF(AD34=4,(Z34+(Z34-AB34))/2*AC34,0)</f>
        <v>9.0280015979615005</v>
      </c>
      <c r="AG34">
        <f t="shared" si="21"/>
        <v>14575.576643085053</v>
      </c>
      <c r="AH34">
        <f t="shared" si="22"/>
        <v>9.0280015979615005</v>
      </c>
      <c r="AI34">
        <f t="shared" si="23"/>
        <v>93.761277409506661</v>
      </c>
      <c r="AK34">
        <f t="shared" si="10"/>
        <v>0</v>
      </c>
    </row>
    <row r="36" spans="1:37" x14ac:dyDescent="0.2">
      <c r="B36" t="str">
        <f>"["&amp;ROW(B36)-ROW($B$3)&amp;",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"&amp;X36&amp;", "&amp;AE36&amp;"]"</f>
        <v>[33, 1.05, -1.025, 0.9, 2.1, 1.1, 0.88, 0.85, 1.05, 1.07, 0.98, 2.05, 1.02, 0.92, 0.96, 0.97, 1.01, 0.52, 0.48, 0, 0.6, -89, 10, 0]</v>
      </c>
      <c r="C36" s="2">
        <f>F36/2</f>
        <v>1.05</v>
      </c>
      <c r="D36" s="2">
        <f>-M36/2</f>
        <v>-1.0249999999999999</v>
      </c>
      <c r="E36">
        <f>'式(19)Aoh0m'!G4</f>
        <v>0.9</v>
      </c>
      <c r="F36">
        <f>'式(19)Aoh0m'!F4</f>
        <v>2.1</v>
      </c>
      <c r="G36">
        <f>'式(19)Aoh0m'!E4</f>
        <v>1.1000000000000001</v>
      </c>
      <c r="H36" s="1">
        <f>'式(19)Aoh0m'!J4</f>
        <v>0.88</v>
      </c>
      <c r="I36" s="1">
        <f>'式(19)Aoh0m'!K4</f>
        <v>0.85</v>
      </c>
      <c r="J36" s="1">
        <f>'式(19)Aoh0m'!H4</f>
        <v>1.05</v>
      </c>
      <c r="K36" s="1">
        <f>'式(19)Aoh0m'!I4</f>
        <v>1.07</v>
      </c>
      <c r="L36">
        <f>'式(19)Aoh0m'!L4</f>
        <v>0.98</v>
      </c>
      <c r="M36">
        <f>'式(19)Aoh0m'!M4</f>
        <v>2.0499999999999998</v>
      </c>
      <c r="N36">
        <f>'式(19)Aoh0m'!N4</f>
        <v>1.02</v>
      </c>
      <c r="O36" s="1">
        <f>'式(19)Aoh0m'!P4</f>
        <v>0.92</v>
      </c>
      <c r="P36" s="1">
        <f>'式(19)Aoh0m'!O4</f>
        <v>0.96</v>
      </c>
      <c r="Q36" s="1">
        <f>'式(19)Aoh0m'!R4</f>
        <v>0.97</v>
      </c>
      <c r="R36" s="1">
        <f>'式(19)Aoh0m'!Q4</f>
        <v>1.01</v>
      </c>
      <c r="S36">
        <f>'式(19)Aoh0m'!T4</f>
        <v>0.52</v>
      </c>
      <c r="T36">
        <f>'式(19)Aoh0m'!S4</f>
        <v>0.48</v>
      </c>
      <c r="U36" s="8">
        <f>'式(19)Aoh0m'!U4</f>
        <v>0</v>
      </c>
      <c r="V36">
        <f>'式(19)Aoh0m'!V4</f>
        <v>0.6</v>
      </c>
      <c r="W36">
        <f>-'式(19)Aoh0m'!W4</f>
        <v>-89</v>
      </c>
      <c r="X36">
        <f>'式(19)Aoh0m'!X4</f>
        <v>10</v>
      </c>
      <c r="Z36">
        <f>J36+F36/2-C36</f>
        <v>1.05</v>
      </c>
      <c r="AA36">
        <f>L36+M36/2-D36</f>
        <v>3.03</v>
      </c>
      <c r="AB36">
        <f>U36*TAN(RADIANS(ABS(W36)))</f>
        <v>0</v>
      </c>
      <c r="AC36">
        <f>U36*TAN(RADIANS(X36))/COS(RADIANS(W36))</f>
        <v>0</v>
      </c>
      <c r="AD36">
        <f>IF(U36=0,1,IF(AND(Z36&gt;=AB36,AA36&gt;=AC36),4,IF(AA36/Z36&gt;=AC36/AB36,2,IF(AA36/Z36&lt;AC36/AB36,3,0
))))</f>
        <v>1</v>
      </c>
      <c r="AE36" s="11">
        <f>IF(U36=0,0,IF(AND((J36+F36/2-C36)&gt;=(U36*TAN(RADIANS(ABS(W36)))),(L36+M36/2-D36)&gt;=(U36*TAN(RADIANS(X36))/COS(RADIANS(W36)))),((J36+F36/2-C36)+((J36+F36/2-C36)-(U36*TAN(RADIANS(ABS(W36))))))/2*(U36*TAN(RADIANS(X36))/COS(RADIANS(W36))),IF((L36+M36/2-D36)/(J36+F36/2-C36)&gt;=(U36*TAN(RADIANS(X36))/COS(RADIANS(W36)))/(U36*TAN(RADIANS(ABS(W36)))),(J36+F36/2-C36)*(U36*TAN(RADIANS(X36))/COS(RADIANS(W36)))/(U36*TAN(RADIANS(ABS(W36))))*(J36+F36/2-C36)/2,IF((L36+M36/2-D36)/(J36+F36/2-C36)&lt;(U36*TAN(RADIANS(X36))/COS(RADIANS(W36)))/(U36*TAN(RADIANS(ABS(W36)))),(L36+M36/2-D36)*((J36+F36/2-C36)+(J36+F36/2-C36)-((U36*TAN(RADIANS(ABS(W36))))/(U36*TAN(RADIANS(X36))/COS(RADIANS(W36)))*(L36+M36/2-D36)))/2,0)
)))</f>
        <v>0</v>
      </c>
      <c r="AF36" s="4">
        <f>IF(AD36=1,0,0)+IF(AD36=2,Z36*AC36/AB36*Z36/2,0)+IF(AD36=3,AA36*(Z36+Z36-(AB36/AC36*AA36))/2,0)+IF(AD36=4,(Z36+(Z36-AB36))/2*AC36,0)</f>
        <v>0</v>
      </c>
      <c r="AG36" t="e">
        <f>Z36*(Z36/AB36*AC36)/2</f>
        <v>#DIV/0!</v>
      </c>
      <c r="AH36" t="e">
        <f>(Z36+Z36-(AB36/AC36*AA36))/2*AA36</f>
        <v>#DIV/0!</v>
      </c>
      <c r="AI36">
        <f>(Z36+Z36-AB36)/2*AC36</f>
        <v>0</v>
      </c>
      <c r="AK36">
        <f>AE36-AF36</f>
        <v>0</v>
      </c>
    </row>
    <row r="37" spans="1:37" x14ac:dyDescent="0.2">
      <c r="B37" t="str">
        <f>"["&amp;ROW(B37)-ROW($B$3)&amp;", "&amp;C37&amp;", "&amp;D37&amp;", "&amp;E37&amp;", "&amp;F37&amp;", "&amp;G37&amp;", "&amp;H37&amp;", "&amp;I37&amp;", "&amp;J37&amp;", "&amp;K37&amp;", "&amp;L37&amp;", "&amp;M37&amp;", "&amp;N37&amp;", "&amp;O37&amp;", "&amp;P37&amp;", "&amp;Q37&amp;", "&amp;R37&amp;", "&amp;S37&amp;", "&amp;T37&amp;", "&amp;U37&amp;", "&amp;V37&amp;", "&amp;W37&amp;", "&amp;X37&amp;", "&amp;AE37&amp;"]"</f>
        <v>[34, 1.05, -1.025, 0.9, 2.1, 1.1, 0.88, 0.85, 1.05, 1.07, 0.98, 2.05, 1.02, 0.92, 0.96, 0.97, 1.01, 0.52, 0.48, 0.55, 0.6, -89, 1, 0.00962357025804305]</v>
      </c>
      <c r="C37" s="2">
        <f t="shared" ref="C37:C66" si="24">F37/2</f>
        <v>1.05</v>
      </c>
      <c r="D37" s="2">
        <f t="shared" ref="D37:D66" si="25">-M37/2</f>
        <v>-1.0249999999999999</v>
      </c>
      <c r="E37">
        <f>'式(19)Aoh0m'!G5</f>
        <v>0.9</v>
      </c>
      <c r="F37">
        <f>'式(19)Aoh0m'!F5</f>
        <v>2.1</v>
      </c>
      <c r="G37">
        <f>'式(19)Aoh0m'!E5</f>
        <v>1.1000000000000001</v>
      </c>
      <c r="H37" s="1">
        <f>'式(19)Aoh0m'!J5</f>
        <v>0.88</v>
      </c>
      <c r="I37" s="1">
        <f>'式(19)Aoh0m'!K5</f>
        <v>0.85</v>
      </c>
      <c r="J37" s="1">
        <f>'式(19)Aoh0m'!H5</f>
        <v>1.05</v>
      </c>
      <c r="K37" s="1">
        <f>'式(19)Aoh0m'!I5</f>
        <v>1.07</v>
      </c>
      <c r="L37">
        <f>'式(19)Aoh0m'!L5</f>
        <v>0.98</v>
      </c>
      <c r="M37">
        <f>'式(19)Aoh0m'!M5</f>
        <v>2.0499999999999998</v>
      </c>
      <c r="N37">
        <f>'式(19)Aoh0m'!N5</f>
        <v>1.02</v>
      </c>
      <c r="O37" s="1">
        <f>'式(19)Aoh0m'!P5</f>
        <v>0.92</v>
      </c>
      <c r="P37" s="1">
        <f>'式(19)Aoh0m'!O5</f>
        <v>0.96</v>
      </c>
      <c r="Q37" s="1">
        <f>'式(19)Aoh0m'!R5</f>
        <v>0.97</v>
      </c>
      <c r="R37" s="1">
        <f>'式(19)Aoh0m'!Q5</f>
        <v>1.01</v>
      </c>
      <c r="S37">
        <f>'式(19)Aoh0m'!T5</f>
        <v>0.52</v>
      </c>
      <c r="T37">
        <f>'式(19)Aoh0m'!S5</f>
        <v>0.48</v>
      </c>
      <c r="U37">
        <f>'式(19)Aoh0m'!U5</f>
        <v>0.55000000000000004</v>
      </c>
      <c r="V37">
        <f>'式(19)Aoh0m'!V5</f>
        <v>0.6</v>
      </c>
      <c r="W37">
        <f>-'式(19)Aoh0m'!W5</f>
        <v>-89</v>
      </c>
      <c r="X37">
        <f>'式(19)Aoh0m'!X5</f>
        <v>1</v>
      </c>
      <c r="Z37">
        <f t="shared" ref="Z37:Z66" si="26">J37+F37/2-C37</f>
        <v>1.05</v>
      </c>
      <c r="AA37">
        <f t="shared" ref="AA37:AA66" si="27">L37+M37/2-D37</f>
        <v>3.03</v>
      </c>
      <c r="AB37">
        <f t="shared" ref="AB37:AB66" si="28">U37*TAN(RADIANS(ABS(W37)))</f>
        <v>31.509478896917532</v>
      </c>
      <c r="AC37">
        <f t="shared" ref="AC37:AC66" si="29">U37*TAN(RADIANS(X37))/COS(RADIANS(W37))</f>
        <v>0.55008378042414652</v>
      </c>
      <c r="AD37">
        <f>IF(U37=0,1,IF(AND(Z37&gt;=AB37,AA37&gt;=AC37),4,IF(AA37/Z37&gt;=AC37/AB37,2,IF(AA37/Z37&lt;AC37/AB37,3,0
))))</f>
        <v>2</v>
      </c>
      <c r="AE37" s="11">
        <f>IF(U37=0,0,IF(AND((J37+F37/2-C37)&gt;=(U37*TAN(RADIANS(ABS(W37)))),(L37+M37/2-D37)&gt;=(U37*TAN(RADIANS(X37))/COS(RADIANS(W37)))),((J37+F37/2-C37)+((J37+F37/2-C37)-(U37*TAN(RADIANS(ABS(W37))))))/2*(U37*TAN(RADIANS(X37))/COS(RADIANS(W37))),IF((L37+M37/2-D37)/(J37+F37/2-C37)&gt;=(U37*TAN(RADIANS(X37))/COS(RADIANS(W37)))/(U37*TAN(RADIANS(ABS(W37)))),(J37+F37/2-C37)*(U37*TAN(RADIANS(X37))/COS(RADIANS(W37)))/(U37*TAN(RADIANS(ABS(W37))))*(J37+F37/2-C37)/2,IF((L37+M37/2-D37)/(J37+F37/2-C37)&lt;(U37*TAN(RADIANS(X37))/COS(RADIANS(W37)))/(U37*TAN(RADIANS(ABS(W37)))),(L37+M37/2-D37)*((J37+F37/2-C37)+(J37+F37/2-C37)-((U37*TAN(RADIANS(ABS(W37))))/(U37*TAN(RADIANS(X37))/COS(RADIANS(W37)))*(L37+M37/2-D37)))/2,0)
)))</f>
        <v>9.6235702580430536E-3</v>
      </c>
      <c r="AF37" s="4">
        <f>IF(AD37=1,0,0)+IF(AD37=2,Z37*AC37/AB37*Z37/2,0)+IF(AD37=3,AA37*(Z37+Z37-(AB37/AC37*AA37))/2,0)+IF(AD37=4,(Z37+(Z37-AB37))/2*AC37,0)</f>
        <v>9.6235702580430536E-3</v>
      </c>
      <c r="AG37">
        <f t="shared" ref="AG37:AG66" si="30">Z37*(Z37/AB37*AC37)/2</f>
        <v>9.6235702580430554E-3</v>
      </c>
      <c r="AH37">
        <f t="shared" ref="AH37:AH66" si="31">(Z37+Z37-(AB37/AC37*AA37))/2*AA37</f>
        <v>-259.76515021903964</v>
      </c>
      <c r="AI37">
        <f t="shared" ref="AI37:AI66" si="32">(Z37+Z37-AB37)/2*AC37</f>
        <v>-8.0888386659602762</v>
      </c>
      <c r="AK37">
        <f t="shared" ref="AK37:AK66" si="33">AE37-AF37</f>
        <v>0</v>
      </c>
    </row>
    <row r="38" spans="1:37" x14ac:dyDescent="0.2">
      <c r="B38" t="str">
        <f>"["&amp;ROW(B38)-ROW($B$3)&amp;", "&amp;C38&amp;", "&amp;D38&amp;", "&amp;E38&amp;", "&amp;F38&amp;", "&amp;G38&amp;", "&amp;H38&amp;", "&amp;I38&amp;", "&amp;J38&amp;", "&amp;K38&amp;", "&amp;L38&amp;", "&amp;M38&amp;", "&amp;N38&amp;", "&amp;O38&amp;", "&amp;P38&amp;", "&amp;Q38&amp;", "&amp;R38&amp;", "&amp;S38&amp;", "&amp;T38&amp;", "&amp;U38&amp;", "&amp;V38&amp;", "&amp;W38&amp;", "&amp;X38&amp;", "&amp;AE38&amp;"]"</f>
        <v>[35, 1.05, -1.025, 0.9, 2.1, 1.1, 0.88, 0.85, 1.05, 1.07, 0.98, 2.05, 1.02, 0.92, 0.96, 0.97, 1.01, 0.52, 0.48, 0.55, 0.6, -85, 1, 0.00965885941785427]</v>
      </c>
      <c r="C38" s="2">
        <f t="shared" si="24"/>
        <v>1.05</v>
      </c>
      <c r="D38" s="2">
        <f t="shared" si="25"/>
        <v>-1.0249999999999999</v>
      </c>
      <c r="E38">
        <f>'式(19)Aoh0m'!G6</f>
        <v>0.9</v>
      </c>
      <c r="F38">
        <f>'式(19)Aoh0m'!F6</f>
        <v>2.1</v>
      </c>
      <c r="G38">
        <f>'式(19)Aoh0m'!E6</f>
        <v>1.1000000000000001</v>
      </c>
      <c r="H38" s="1">
        <f>'式(19)Aoh0m'!J6</f>
        <v>0.88</v>
      </c>
      <c r="I38" s="1">
        <f>'式(19)Aoh0m'!K6</f>
        <v>0.85</v>
      </c>
      <c r="J38" s="1">
        <f>'式(19)Aoh0m'!H6</f>
        <v>1.05</v>
      </c>
      <c r="K38" s="1">
        <f>'式(19)Aoh0m'!I6</f>
        <v>1.07</v>
      </c>
      <c r="L38">
        <f>'式(19)Aoh0m'!L6</f>
        <v>0.98</v>
      </c>
      <c r="M38">
        <f>'式(19)Aoh0m'!M6</f>
        <v>2.0499999999999998</v>
      </c>
      <c r="N38">
        <f>'式(19)Aoh0m'!N6</f>
        <v>1.02</v>
      </c>
      <c r="O38" s="1">
        <f>'式(19)Aoh0m'!P6</f>
        <v>0.92</v>
      </c>
      <c r="P38" s="1">
        <f>'式(19)Aoh0m'!O6</f>
        <v>0.96</v>
      </c>
      <c r="Q38" s="1">
        <f>'式(19)Aoh0m'!R6</f>
        <v>0.97</v>
      </c>
      <c r="R38" s="1">
        <f>'式(19)Aoh0m'!Q6</f>
        <v>1.01</v>
      </c>
      <c r="S38">
        <f>'式(19)Aoh0m'!T6</f>
        <v>0.52</v>
      </c>
      <c r="T38">
        <f>'式(19)Aoh0m'!S6</f>
        <v>0.48</v>
      </c>
      <c r="U38">
        <f>'式(19)Aoh0m'!U6</f>
        <v>0.55000000000000004</v>
      </c>
      <c r="V38">
        <f>'式(19)Aoh0m'!V6</f>
        <v>0.6</v>
      </c>
      <c r="W38">
        <f>-'式(19)Aoh0m'!W6</f>
        <v>-85</v>
      </c>
      <c r="X38">
        <f>'式(19)Aoh0m'!X6</f>
        <v>1</v>
      </c>
      <c r="Z38">
        <f t="shared" si="26"/>
        <v>1.05</v>
      </c>
      <c r="AA38">
        <f t="shared" si="27"/>
        <v>3.03</v>
      </c>
      <c r="AB38">
        <f t="shared" si="28"/>
        <v>6.2865287665187424</v>
      </c>
      <c r="AC38">
        <f t="shared" si="29"/>
        <v>0.11015092531900465</v>
      </c>
      <c r="AD38">
        <f>IF(U38=0,1,IF(AND(Z38&gt;=AB38,AA38&gt;=AC38),4,IF(AA38/Z38&gt;=AC38/AB38,2,IF(AA38/Z38&lt;AC38/AB38,3,0
))))</f>
        <v>2</v>
      </c>
      <c r="AE38" s="11">
        <f t="shared" ref="AE38" si="34">IF(U38=0,0,IF(AND((J38+F38/2-C38)&gt;=(U38*TAN(RADIANS(ABS(W38)))),(L38+M38/2-D38)&gt;=(U38*TAN(RADIANS(X38))/COS(RADIANS(W38)))),((J38+F38/2-C38)+((J38+F38/2-C38)-(U38*TAN(RADIANS(ABS(W38))))))/2*(U38*TAN(RADIANS(X38))/COS(RADIANS(W38))),IF((L38+M38/2-D38)/(J38+F38/2-C38)&gt;=(U38*TAN(RADIANS(X38))/COS(RADIANS(W38)))/(U38*TAN(RADIANS(ABS(W38)))),(J38+F38/2-C38)*(U38*TAN(RADIANS(X38))/COS(RADIANS(W38)))/(U38*TAN(RADIANS(ABS(W38))))*(J38+F38/2-C38)/2,IF((L38+M38/2-D38)/(J38+F38/2-C38)&lt;(U38*TAN(RADIANS(X38))/COS(RADIANS(W38)))/(U38*TAN(RADIANS(ABS(W38)))),(L38+M38/2-D38)*((J38+F38/2-C38)+(J38+F38/2-C38)-((U38*TAN(RADIANS(ABS(W38))))/(U38*TAN(RADIANS(X38))/COS(RADIANS(W38)))*(L38+M38/2-D38)))/2,0)
)))</f>
        <v>9.6588594178542656E-3</v>
      </c>
      <c r="AF38" s="4">
        <f t="shared" ref="AF38:AF65" si="35">IF(AD38=1,0,0)+IF(AD38=2,Z38*AC38/AB38*Z38/2,0)+IF(AD38=3,AA38*(Z38+Z38-(AB38/AC38*AA38))/2,0)+IF(AD38=4,(Z38+(Z38-AB38))/2*AC38,0)</f>
        <v>9.6588594178542656E-3</v>
      </c>
      <c r="AG38">
        <f t="shared" si="30"/>
        <v>9.6588594178542656E-3</v>
      </c>
      <c r="AH38">
        <f t="shared" si="31"/>
        <v>-258.80446055994275</v>
      </c>
      <c r="AI38">
        <f t="shared" si="32"/>
        <v>-0.23057500875333534</v>
      </c>
      <c r="AK38">
        <f t="shared" si="33"/>
        <v>0</v>
      </c>
    </row>
    <row r="39" spans="1:37" x14ac:dyDescent="0.2">
      <c r="B39" t="str">
        <f>"["&amp;ROW(B39)-ROW($B$3)&amp;", "&amp;C39&amp;", "&amp;D39&amp;", "&amp;E39&amp;", "&amp;F39&amp;", "&amp;G39&amp;", "&amp;H39&amp;", "&amp;I39&amp;", "&amp;J39&amp;", "&amp;K39&amp;", "&amp;L39&amp;", "&amp;M39&amp;", "&amp;N39&amp;", "&amp;O39&amp;", "&amp;P39&amp;", "&amp;Q39&amp;", "&amp;R39&amp;", "&amp;S39&amp;", "&amp;T39&amp;", "&amp;U39&amp;", "&amp;V39&amp;", "&amp;W39&amp;", "&amp;X39&amp;", "&amp;AE39&amp;"]"</f>
        <v>[36, 1.05, -1.025, 0.9, 2.1, 1.1, 0.88, 0.85, 1.05, 1.07, 0.98, 2.05, 1.02, 0.92, 0.96, 0.97, 1.01, 0.52, 0.48, 0.55, 0.6, -45, 1, 0.010522062047217]</v>
      </c>
      <c r="C39" s="2">
        <f t="shared" si="24"/>
        <v>1.05</v>
      </c>
      <c r="D39" s="2">
        <f t="shared" si="25"/>
        <v>-1.0249999999999999</v>
      </c>
      <c r="E39">
        <f>'式(19)Aoh0m'!G7</f>
        <v>0.9</v>
      </c>
      <c r="F39">
        <f>'式(19)Aoh0m'!F7</f>
        <v>2.1</v>
      </c>
      <c r="G39">
        <f>'式(19)Aoh0m'!E7</f>
        <v>1.1000000000000001</v>
      </c>
      <c r="H39" s="1">
        <f>'式(19)Aoh0m'!J7</f>
        <v>0.88</v>
      </c>
      <c r="I39" s="1">
        <f>'式(19)Aoh0m'!K7</f>
        <v>0.85</v>
      </c>
      <c r="J39" s="1">
        <f>'式(19)Aoh0m'!H7</f>
        <v>1.05</v>
      </c>
      <c r="K39" s="1">
        <f>'式(19)Aoh0m'!I7</f>
        <v>1.07</v>
      </c>
      <c r="L39">
        <f>'式(19)Aoh0m'!L7</f>
        <v>0.98</v>
      </c>
      <c r="M39">
        <f>'式(19)Aoh0m'!M7</f>
        <v>2.0499999999999998</v>
      </c>
      <c r="N39">
        <f>'式(19)Aoh0m'!N7</f>
        <v>1.02</v>
      </c>
      <c r="O39" s="1">
        <f>'式(19)Aoh0m'!P7</f>
        <v>0.92</v>
      </c>
      <c r="P39" s="1">
        <f>'式(19)Aoh0m'!O7</f>
        <v>0.96</v>
      </c>
      <c r="Q39" s="1">
        <f>'式(19)Aoh0m'!R7</f>
        <v>0.97</v>
      </c>
      <c r="R39" s="1">
        <f>'式(19)Aoh0m'!Q7</f>
        <v>1.01</v>
      </c>
      <c r="S39">
        <f>'式(19)Aoh0m'!T7</f>
        <v>0.52</v>
      </c>
      <c r="T39">
        <f>'式(19)Aoh0m'!S7</f>
        <v>0.48</v>
      </c>
      <c r="U39">
        <f>'式(19)Aoh0m'!U7</f>
        <v>0.55000000000000004</v>
      </c>
      <c r="V39">
        <f>'式(19)Aoh0m'!V7</f>
        <v>0.6</v>
      </c>
      <c r="W39">
        <f>-'式(19)Aoh0m'!W7</f>
        <v>-45</v>
      </c>
      <c r="X39">
        <f>'式(19)Aoh0m'!X7</f>
        <v>1</v>
      </c>
      <c r="Z39">
        <f t="shared" si="26"/>
        <v>1.05</v>
      </c>
      <c r="AA39">
        <f t="shared" si="27"/>
        <v>3.03</v>
      </c>
      <c r="AB39">
        <f t="shared" si="28"/>
        <v>0.54999999999999993</v>
      </c>
      <c r="AC39">
        <f t="shared" si="29"/>
        <v>1.3576854254473546E-2</v>
      </c>
      <c r="AD39">
        <f t="shared" ref="AD39:AD66" si="36">IF(U39=0,1,IF(AND(Z39&gt;=AB39,AA39&gt;=AC39),4,IF(AA39/Z39&gt;=AC39/AB39,2,IF(AA39/Z39&lt;AC39/AB39,3,0
))))</f>
        <v>4</v>
      </c>
      <c r="AE39" s="11">
        <f>IF(U39=0,0,IF(AND((J39+F39/2-C39)&gt;=(U39*TAN(RADIANS(ABS(W39)))),(L39+M39/2-D39)&gt;=(U39*TAN(RADIANS(X39))/COS(RADIANS(W39)))),((J39+F39/2-C39)+((J39+F39/2-C39)-(U39*TAN(RADIANS(ABS(W39))))))/2*(U39*TAN(RADIANS(X39))/COS(RADIANS(W39))),IF((L39+M39/2-D39)/(J39+F39/2-C39)&gt;=(U39*TAN(RADIANS(X39))/COS(RADIANS(W39)))/(U39*TAN(RADIANS(ABS(W39)))),(J39+F39/2-C39)*(U39*TAN(RADIANS(X39))/COS(RADIANS(W39)))/(U39*TAN(RADIANS(ABS(W39))))*(J39+F39/2-C39)/2,IF((L39+M39/2-D39)/(J39+F39/2-C39)&lt;(U39*TAN(RADIANS(X39))/COS(RADIANS(W39)))/(U39*TAN(RADIANS(ABS(W39)))),(L39+M39/2-D39)*((J39+F39/2-C39)+(J39+F39/2-C39)-((U39*TAN(RADIANS(ABS(W39))))/(U39*TAN(RADIANS(X39))/COS(RADIANS(W39)))*(L39+M39/2-D39)))/2,0)
)))</f>
        <v>1.0522062047217E-2</v>
      </c>
      <c r="AF39" s="4">
        <f t="shared" si="35"/>
        <v>1.0522062047217E-2</v>
      </c>
      <c r="AG39">
        <f t="shared" si="30"/>
        <v>1.3607710741415535E-2</v>
      </c>
      <c r="AH39">
        <f t="shared" si="31"/>
        <v>-182.77818202045776</v>
      </c>
      <c r="AI39">
        <f t="shared" si="32"/>
        <v>1.0522062047217E-2</v>
      </c>
      <c r="AK39">
        <f t="shared" si="33"/>
        <v>0</v>
      </c>
    </row>
    <row r="40" spans="1:37" x14ac:dyDescent="0.2">
      <c r="B40" t="str">
        <f>"["&amp;ROW(B40)-ROW($B$3)&amp;", "&amp;C40&amp;", "&amp;D40&amp;", "&amp;E40&amp;", "&amp;F40&amp;", "&amp;G40&amp;", "&amp;H40&amp;", "&amp;I40&amp;", "&amp;J40&amp;", "&amp;K40&amp;", "&amp;L40&amp;", "&amp;M40&amp;", "&amp;N40&amp;", "&amp;O40&amp;", "&amp;P40&amp;", "&amp;Q40&amp;", "&amp;R40&amp;", "&amp;S40&amp;", "&amp;T40&amp;", "&amp;U40&amp;", "&amp;V40&amp;", "&amp;W40&amp;", "&amp;X40&amp;", "&amp;AE40&amp;"]"</f>
        <v>[37, 1.05, -1.025, 0.9, 2.1, 1.1, 0.88, 0.85, 1.05, 1.07, 0.98, 2.05, 1.02, 0.92, 0.96, 0.97, 1.01, 0.52, 0.48, 0.55, 0.6, -30, 1, 0.00987967545219635]</v>
      </c>
      <c r="C40" s="2">
        <f t="shared" si="24"/>
        <v>1.05</v>
      </c>
      <c r="D40" s="2">
        <f t="shared" si="25"/>
        <v>-1.0249999999999999</v>
      </c>
      <c r="E40">
        <f>'式(19)Aoh0m'!G8</f>
        <v>0.9</v>
      </c>
      <c r="F40">
        <f>'式(19)Aoh0m'!F8</f>
        <v>2.1</v>
      </c>
      <c r="G40">
        <f>'式(19)Aoh0m'!E8</f>
        <v>1.1000000000000001</v>
      </c>
      <c r="H40" s="1">
        <f>'式(19)Aoh0m'!J8</f>
        <v>0.88</v>
      </c>
      <c r="I40" s="1">
        <f>'式(19)Aoh0m'!K8</f>
        <v>0.85</v>
      </c>
      <c r="J40" s="1">
        <f>'式(19)Aoh0m'!H8</f>
        <v>1.05</v>
      </c>
      <c r="K40" s="1">
        <f>'式(19)Aoh0m'!I8</f>
        <v>1.07</v>
      </c>
      <c r="L40">
        <f>'式(19)Aoh0m'!L8</f>
        <v>0.98</v>
      </c>
      <c r="M40">
        <f>'式(19)Aoh0m'!M8</f>
        <v>2.0499999999999998</v>
      </c>
      <c r="N40">
        <f>'式(19)Aoh0m'!N8</f>
        <v>1.02</v>
      </c>
      <c r="O40" s="1">
        <f>'式(19)Aoh0m'!P8</f>
        <v>0.92</v>
      </c>
      <c r="P40" s="1">
        <f>'式(19)Aoh0m'!O8</f>
        <v>0.96</v>
      </c>
      <c r="Q40" s="1">
        <f>'式(19)Aoh0m'!R8</f>
        <v>0.97</v>
      </c>
      <c r="R40" s="1">
        <f>'式(19)Aoh0m'!Q8</f>
        <v>1.01</v>
      </c>
      <c r="S40">
        <f>'式(19)Aoh0m'!T8</f>
        <v>0.52</v>
      </c>
      <c r="T40">
        <f>'式(19)Aoh0m'!S8</f>
        <v>0.48</v>
      </c>
      <c r="U40">
        <f>'式(19)Aoh0m'!U8</f>
        <v>0.55000000000000004</v>
      </c>
      <c r="V40">
        <f>'式(19)Aoh0m'!V8</f>
        <v>0.6</v>
      </c>
      <c r="W40">
        <f>-'式(19)Aoh0m'!W8</f>
        <v>-30</v>
      </c>
      <c r="X40">
        <f>'式(19)Aoh0m'!X8</f>
        <v>1</v>
      </c>
      <c r="Z40">
        <f t="shared" si="26"/>
        <v>1.05</v>
      </c>
      <c r="AA40">
        <f t="shared" si="27"/>
        <v>3.03</v>
      </c>
      <c r="AB40">
        <f t="shared" si="28"/>
        <v>0.31754264805429416</v>
      </c>
      <c r="AC40">
        <f t="shared" si="29"/>
        <v>1.1085455078531701E-2</v>
      </c>
      <c r="AD40">
        <f t="shared" si="36"/>
        <v>4</v>
      </c>
      <c r="AE40" s="11">
        <f t="shared" ref="AE40:AE46" si="37">IF(U40=0,0,IF(AND((J40+F40/2-C40)&gt;=(U40*TAN(RADIANS(ABS(W40)))),(L40+M40/2-D40)&gt;=(U40*TAN(RADIANS(X40))/COS(RADIANS(W40)))),((J40+F40/2-C40)+((J40+F40/2-C40)-(U40*TAN(RADIANS(ABS(W40))))))/2*(U40*TAN(RADIANS(X40))/COS(RADIANS(W40))),IF((L40+M40/2-D40)/(J40+F40/2-C40)&gt;=(U40*TAN(RADIANS(X40))/COS(RADIANS(W40)))/(U40*TAN(RADIANS(ABS(W40)))),(J40+F40/2-C40)*(U40*TAN(RADIANS(X40))/COS(RADIANS(W40)))/(U40*TAN(RADIANS(ABS(W40))))*(J40+F40/2-C40)/2,IF((L40+M40/2-D40)/(J40+F40/2-C40)&lt;(U40*TAN(RADIANS(X40))/COS(RADIANS(W40)))/(U40*TAN(RADIANS(ABS(W40)))),(L40+M40/2-D40)*((J40+F40/2-C40)+(J40+F40/2-C40)-((U40*TAN(RADIANS(ABS(W40))))/(U40*TAN(RADIANS(X40))/COS(RADIANS(W40)))*(L40+M40/2-D40)))/2,0)
)))</f>
        <v>9.8796754521963473E-3</v>
      </c>
      <c r="AF40" s="4">
        <f t="shared" si="35"/>
        <v>9.8796754521963473E-3</v>
      </c>
      <c r="AG40">
        <f t="shared" si="30"/>
        <v>1.924420908335989E-2</v>
      </c>
      <c r="AH40">
        <f t="shared" si="31"/>
        <v>-128.31185218395979</v>
      </c>
      <c r="AI40">
        <f t="shared" si="32"/>
        <v>9.8796754521963473E-3</v>
      </c>
      <c r="AK40">
        <f t="shared" si="33"/>
        <v>0</v>
      </c>
    </row>
    <row r="41" spans="1:37" x14ac:dyDescent="0.2">
      <c r="B41" t="str">
        <f>"["&amp;ROW(B41)-ROW($B$3)&amp;", "&amp;C41&amp;", "&amp;D41&amp;", "&amp;E41&amp;", "&amp;F41&amp;", "&amp;G41&amp;", "&amp;H41&amp;", "&amp;I41&amp;", "&amp;J41&amp;", "&amp;K41&amp;", "&amp;L41&amp;", "&amp;M41&amp;", "&amp;N41&amp;", "&amp;O41&amp;", "&amp;P41&amp;", "&amp;Q41&amp;", "&amp;R41&amp;", "&amp;S41&amp;", "&amp;T41&amp;", "&amp;U41&amp;", "&amp;V41&amp;", "&amp;W41&amp;", "&amp;X41&amp;", "&amp;AE41&amp;"]"</f>
        <v>[38, 1.05, -1.025, 0.9, 2.1, 1.1, 0.88, 0.85, 1.05, 1.07, 0.98, 2.05, 1.02, 0.92, 0.96, 0.97, 1.01, 0.52, 0.48, 0.55, 0.6, -1, 1, 0.0100357457458702]</v>
      </c>
      <c r="C41" s="2">
        <f t="shared" si="24"/>
        <v>1.05</v>
      </c>
      <c r="D41" s="2">
        <f t="shared" si="25"/>
        <v>-1.0249999999999999</v>
      </c>
      <c r="E41">
        <f>'式(19)Aoh0m'!G9</f>
        <v>0.9</v>
      </c>
      <c r="F41">
        <f>'式(19)Aoh0m'!F9</f>
        <v>2.1</v>
      </c>
      <c r="G41">
        <f>'式(19)Aoh0m'!E9</f>
        <v>1.1000000000000001</v>
      </c>
      <c r="H41" s="1">
        <f>'式(19)Aoh0m'!J9</f>
        <v>0.88</v>
      </c>
      <c r="I41" s="1">
        <f>'式(19)Aoh0m'!K9</f>
        <v>0.85</v>
      </c>
      <c r="J41" s="1">
        <f>'式(19)Aoh0m'!H9</f>
        <v>1.05</v>
      </c>
      <c r="K41" s="1">
        <f>'式(19)Aoh0m'!I9</f>
        <v>1.07</v>
      </c>
      <c r="L41">
        <f>'式(19)Aoh0m'!L9</f>
        <v>0.98</v>
      </c>
      <c r="M41">
        <f>'式(19)Aoh0m'!M9</f>
        <v>2.0499999999999998</v>
      </c>
      <c r="N41">
        <f>'式(19)Aoh0m'!N9</f>
        <v>1.02</v>
      </c>
      <c r="O41" s="1">
        <f>'式(19)Aoh0m'!P9</f>
        <v>0.92</v>
      </c>
      <c r="P41" s="1">
        <f>'式(19)Aoh0m'!O9</f>
        <v>0.96</v>
      </c>
      <c r="Q41" s="1">
        <f>'式(19)Aoh0m'!R9</f>
        <v>0.97</v>
      </c>
      <c r="R41" s="1">
        <f>'式(19)Aoh0m'!Q9</f>
        <v>1.01</v>
      </c>
      <c r="S41">
        <f>'式(19)Aoh0m'!T9</f>
        <v>0.52</v>
      </c>
      <c r="T41">
        <f>'式(19)Aoh0m'!S9</f>
        <v>0.48</v>
      </c>
      <c r="U41">
        <f>'式(19)Aoh0m'!U9</f>
        <v>0.55000000000000004</v>
      </c>
      <c r="V41">
        <f>'式(19)Aoh0m'!V9</f>
        <v>0.6</v>
      </c>
      <c r="W41">
        <f>-'式(19)Aoh0m'!W9</f>
        <v>-1</v>
      </c>
      <c r="X41">
        <f>'式(19)Aoh0m'!X9</f>
        <v>1</v>
      </c>
      <c r="Z41">
        <f t="shared" si="26"/>
        <v>1.05</v>
      </c>
      <c r="AA41">
        <f t="shared" si="27"/>
        <v>3.03</v>
      </c>
      <c r="AB41">
        <f t="shared" si="28"/>
        <v>9.6002857105196727E-3</v>
      </c>
      <c r="AC41">
        <f t="shared" si="29"/>
        <v>9.6017481032629106E-3</v>
      </c>
      <c r="AD41">
        <f t="shared" si="36"/>
        <v>4</v>
      </c>
      <c r="AE41" s="11">
        <f t="shared" si="37"/>
        <v>1.0035745745870175E-2</v>
      </c>
      <c r="AF41" s="4">
        <f t="shared" si="35"/>
        <v>1.0035745745870175E-2</v>
      </c>
      <c r="AG41">
        <f t="shared" si="30"/>
        <v>0.55133397083420421</v>
      </c>
      <c r="AH41">
        <f t="shared" si="31"/>
        <v>-1.408250852230656</v>
      </c>
      <c r="AI41">
        <f t="shared" si="32"/>
        <v>1.0035745745870175E-2</v>
      </c>
      <c r="AK41">
        <f t="shared" si="33"/>
        <v>0</v>
      </c>
    </row>
    <row r="42" spans="1:37" x14ac:dyDescent="0.2">
      <c r="B42" t="str">
        <f>"["&amp;ROW(B42)-ROW($B$3)&amp;", "&amp;C42&amp;", "&amp;D42&amp;", "&amp;E42&amp;", "&amp;F42&amp;", "&amp;G42&amp;", "&amp;H42&amp;", "&amp;I42&amp;", "&amp;J42&amp;", "&amp;K42&amp;", "&amp;L42&amp;", "&amp;M42&amp;", "&amp;N42&amp;", "&amp;O42&amp;", "&amp;P42&amp;", "&amp;Q42&amp;", "&amp;R42&amp;", "&amp;S42&amp;", "&amp;T42&amp;", "&amp;U42&amp;", "&amp;V42&amp;", "&amp;W42&amp;", "&amp;X42&amp;", "&amp;AE42&amp;"]"</f>
        <v>[39, 1.05, -1.025, 0.9, 2.1, 1.1, 0.88, 0.85, 1.05, 1.07, 0.98, 2.05, 1.02, 0.92, 0.96, 0.97, 1.01, 0.52, 0.48, 0.55, 0.6, -89, 10, 0.0972150544392041]</v>
      </c>
      <c r="C42" s="2">
        <f t="shared" si="24"/>
        <v>1.05</v>
      </c>
      <c r="D42" s="2">
        <f t="shared" si="25"/>
        <v>-1.0249999999999999</v>
      </c>
      <c r="E42">
        <f>'式(19)Aoh0m'!G10</f>
        <v>0.9</v>
      </c>
      <c r="F42">
        <f>'式(19)Aoh0m'!F10</f>
        <v>2.1</v>
      </c>
      <c r="G42">
        <f>'式(19)Aoh0m'!E10</f>
        <v>1.1000000000000001</v>
      </c>
      <c r="H42" s="1">
        <f>'式(19)Aoh0m'!J10</f>
        <v>0.88</v>
      </c>
      <c r="I42" s="1">
        <f>'式(19)Aoh0m'!K10</f>
        <v>0.85</v>
      </c>
      <c r="J42" s="1">
        <f>'式(19)Aoh0m'!H10</f>
        <v>1.05</v>
      </c>
      <c r="K42" s="1">
        <f>'式(19)Aoh0m'!I10</f>
        <v>1.07</v>
      </c>
      <c r="L42">
        <f>'式(19)Aoh0m'!L10</f>
        <v>0.98</v>
      </c>
      <c r="M42">
        <f>'式(19)Aoh0m'!M10</f>
        <v>2.0499999999999998</v>
      </c>
      <c r="N42">
        <f>'式(19)Aoh0m'!N10</f>
        <v>1.02</v>
      </c>
      <c r="O42" s="1">
        <f>'式(19)Aoh0m'!P10</f>
        <v>0.92</v>
      </c>
      <c r="P42" s="1">
        <f>'式(19)Aoh0m'!O10</f>
        <v>0.96</v>
      </c>
      <c r="Q42" s="1">
        <f>'式(19)Aoh0m'!R10</f>
        <v>0.97</v>
      </c>
      <c r="R42" s="1">
        <f>'式(19)Aoh0m'!Q10</f>
        <v>1.01</v>
      </c>
      <c r="S42">
        <f>'式(19)Aoh0m'!T10</f>
        <v>0.52</v>
      </c>
      <c r="T42">
        <f>'式(19)Aoh0m'!S10</f>
        <v>0.48</v>
      </c>
      <c r="U42">
        <f>'式(19)Aoh0m'!U10</f>
        <v>0.55000000000000004</v>
      </c>
      <c r="V42">
        <f>'式(19)Aoh0m'!V10</f>
        <v>0.6</v>
      </c>
      <c r="W42">
        <f>-'式(19)Aoh0m'!W10</f>
        <v>-89</v>
      </c>
      <c r="X42">
        <f>'式(19)Aoh0m'!X10</f>
        <v>10</v>
      </c>
      <c r="Z42">
        <f t="shared" si="26"/>
        <v>1.05</v>
      </c>
      <c r="AA42">
        <f t="shared" si="27"/>
        <v>3.03</v>
      </c>
      <c r="AB42">
        <f t="shared" si="28"/>
        <v>31.509478896917532</v>
      </c>
      <c r="AC42">
        <f t="shared" si="29"/>
        <v>5.5568176078272851</v>
      </c>
      <c r="AD42">
        <f t="shared" si="36"/>
        <v>2</v>
      </c>
      <c r="AE42" s="11">
        <f t="shared" si="37"/>
        <v>9.7215054439204127E-2</v>
      </c>
      <c r="AF42" s="4">
        <f t="shared" si="35"/>
        <v>9.7215054439204127E-2</v>
      </c>
      <c r="AG42">
        <f t="shared" si="30"/>
        <v>9.7215054439204127E-2</v>
      </c>
      <c r="AH42">
        <f t="shared" si="31"/>
        <v>-22.848270564830603</v>
      </c>
      <c r="AI42">
        <f t="shared" si="32"/>
        <v>-81.711555085708142</v>
      </c>
      <c r="AK42">
        <f t="shared" si="33"/>
        <v>0</v>
      </c>
    </row>
    <row r="43" spans="1:37" x14ac:dyDescent="0.2">
      <c r="B43" t="str">
        <f>"["&amp;ROW(B43)-ROW($B$3)&amp;", "&amp;C43&amp;", "&amp;D43&amp;", "&amp;E43&amp;", "&amp;F43&amp;", "&amp;G43&amp;", "&amp;H43&amp;", "&amp;I43&amp;", "&amp;J43&amp;", "&amp;K43&amp;", "&amp;L43&amp;", "&amp;M43&amp;", "&amp;N43&amp;", "&amp;O43&amp;", "&amp;P43&amp;", "&amp;Q43&amp;", "&amp;R43&amp;", "&amp;S43&amp;", "&amp;T43&amp;", "&amp;U43&amp;", "&amp;V43&amp;", "&amp;W43&amp;", "&amp;X43&amp;", "&amp;AE43&amp;"]"</f>
        <v>[40, 1.05, -1.025, 0.9, 2.1, 1.1, 0.88, 0.85, 1.05, 1.07, 0.98, 2.05, 1.02, 0.92, 0.96, 0.97, 1.01, 0.52, 0.48, 0.55, 0.6, -85, 10, 0.0975715372725158]</v>
      </c>
      <c r="C43" s="2">
        <f t="shared" si="24"/>
        <v>1.05</v>
      </c>
      <c r="D43" s="2">
        <f t="shared" si="25"/>
        <v>-1.0249999999999999</v>
      </c>
      <c r="E43">
        <f>'式(19)Aoh0m'!G11</f>
        <v>0.9</v>
      </c>
      <c r="F43">
        <f>'式(19)Aoh0m'!F11</f>
        <v>2.1</v>
      </c>
      <c r="G43">
        <f>'式(19)Aoh0m'!E11</f>
        <v>1.1000000000000001</v>
      </c>
      <c r="H43" s="1">
        <f>'式(19)Aoh0m'!J11</f>
        <v>0.88</v>
      </c>
      <c r="I43" s="1">
        <f>'式(19)Aoh0m'!K11</f>
        <v>0.85</v>
      </c>
      <c r="J43" s="1">
        <f>'式(19)Aoh0m'!H11</f>
        <v>1.05</v>
      </c>
      <c r="K43" s="1">
        <f>'式(19)Aoh0m'!I11</f>
        <v>1.07</v>
      </c>
      <c r="L43">
        <f>'式(19)Aoh0m'!L11</f>
        <v>0.98</v>
      </c>
      <c r="M43">
        <f>'式(19)Aoh0m'!M11</f>
        <v>2.0499999999999998</v>
      </c>
      <c r="N43">
        <f>'式(19)Aoh0m'!N11</f>
        <v>1.02</v>
      </c>
      <c r="O43" s="1">
        <f>'式(19)Aoh0m'!P11</f>
        <v>0.92</v>
      </c>
      <c r="P43" s="1">
        <f>'式(19)Aoh0m'!O11</f>
        <v>0.96</v>
      </c>
      <c r="Q43" s="1">
        <f>'式(19)Aoh0m'!R11</f>
        <v>0.97</v>
      </c>
      <c r="R43" s="1">
        <f>'式(19)Aoh0m'!Q11</f>
        <v>1.01</v>
      </c>
      <c r="S43">
        <f>'式(19)Aoh0m'!T11</f>
        <v>0.52</v>
      </c>
      <c r="T43">
        <f>'式(19)Aoh0m'!S11</f>
        <v>0.48</v>
      </c>
      <c r="U43">
        <f>'式(19)Aoh0m'!U11</f>
        <v>0.55000000000000004</v>
      </c>
      <c r="V43">
        <f>'式(19)Aoh0m'!V11</f>
        <v>0.6</v>
      </c>
      <c r="W43">
        <f>-'式(19)Aoh0m'!W11</f>
        <v>-85</v>
      </c>
      <c r="X43">
        <f>'式(19)Aoh0m'!X11</f>
        <v>10</v>
      </c>
      <c r="Z43">
        <f t="shared" si="26"/>
        <v>1.05</v>
      </c>
      <c r="AA43">
        <f t="shared" si="27"/>
        <v>3.03</v>
      </c>
      <c r="AB43">
        <f t="shared" si="28"/>
        <v>6.2865287665187424</v>
      </c>
      <c r="AC43">
        <f t="shared" si="29"/>
        <v>1.1127188677680289</v>
      </c>
      <c r="AD43">
        <f t="shared" si="36"/>
        <v>2</v>
      </c>
      <c r="AE43" s="11">
        <f t="shared" si="37"/>
        <v>9.757153727251576E-2</v>
      </c>
      <c r="AF43" s="4">
        <f t="shared" si="35"/>
        <v>9.757153727251576E-2</v>
      </c>
      <c r="AG43">
        <f t="shared" si="30"/>
        <v>9.757153727251576E-2</v>
      </c>
      <c r="AH43">
        <f t="shared" si="31"/>
        <v>-22.753169404996601</v>
      </c>
      <c r="AI43">
        <f t="shared" si="32"/>
        <v>-2.3292147744795089</v>
      </c>
      <c r="AK43">
        <f t="shared" si="33"/>
        <v>0</v>
      </c>
    </row>
    <row r="44" spans="1:37" x14ac:dyDescent="0.2">
      <c r="B44" t="str">
        <f>"["&amp;ROW(B44)-ROW($B$3)&amp;", "&amp;C44&amp;", "&amp;D44&amp;", "&amp;E44&amp;", "&amp;F44&amp;", "&amp;G44&amp;", "&amp;H44&amp;", "&amp;I44&amp;", "&amp;J44&amp;", "&amp;K44&amp;", "&amp;L44&amp;", "&amp;M44&amp;", "&amp;N44&amp;", "&amp;O44&amp;", "&amp;P44&amp;", "&amp;Q44&amp;", "&amp;R44&amp;", "&amp;S44&amp;", "&amp;T44&amp;", "&amp;U44&amp;", "&amp;V44&amp;", "&amp;W44&amp;", "&amp;X44&amp;", "&amp;AE44&amp;"]"</f>
        <v>[41, 1.05, -1.025, 0.9, 2.1, 1.1, 0.88, 0.85, 1.05, 1.07, 0.98, 2.05, 1.02, 0.92, 0.96, 0.97, 1.01, 0.52, 0.48, 0.55, 0.6, -45, 10, 0.106291408209752]</v>
      </c>
      <c r="C44" s="2">
        <f t="shared" si="24"/>
        <v>1.05</v>
      </c>
      <c r="D44" s="2">
        <f t="shared" si="25"/>
        <v>-1.0249999999999999</v>
      </c>
      <c r="E44">
        <f>'式(19)Aoh0m'!G12</f>
        <v>0.9</v>
      </c>
      <c r="F44">
        <f>'式(19)Aoh0m'!F12</f>
        <v>2.1</v>
      </c>
      <c r="G44">
        <f>'式(19)Aoh0m'!E12</f>
        <v>1.1000000000000001</v>
      </c>
      <c r="H44" s="1">
        <f>'式(19)Aoh0m'!J12</f>
        <v>0.88</v>
      </c>
      <c r="I44" s="1">
        <f>'式(19)Aoh0m'!K12</f>
        <v>0.85</v>
      </c>
      <c r="J44" s="1">
        <f>'式(19)Aoh0m'!H12</f>
        <v>1.05</v>
      </c>
      <c r="K44" s="1">
        <f>'式(19)Aoh0m'!I12</f>
        <v>1.07</v>
      </c>
      <c r="L44">
        <f>'式(19)Aoh0m'!L12</f>
        <v>0.98</v>
      </c>
      <c r="M44">
        <f>'式(19)Aoh0m'!M12</f>
        <v>2.0499999999999998</v>
      </c>
      <c r="N44">
        <f>'式(19)Aoh0m'!N12</f>
        <v>1.02</v>
      </c>
      <c r="O44" s="1">
        <f>'式(19)Aoh0m'!P12</f>
        <v>0.92</v>
      </c>
      <c r="P44" s="1">
        <f>'式(19)Aoh0m'!O12</f>
        <v>0.96</v>
      </c>
      <c r="Q44" s="1">
        <f>'式(19)Aoh0m'!R12</f>
        <v>0.97</v>
      </c>
      <c r="R44" s="1">
        <f>'式(19)Aoh0m'!Q12</f>
        <v>1.01</v>
      </c>
      <c r="S44">
        <f>'式(19)Aoh0m'!T12</f>
        <v>0.52</v>
      </c>
      <c r="T44">
        <f>'式(19)Aoh0m'!S12</f>
        <v>0.48</v>
      </c>
      <c r="U44">
        <f>'式(19)Aoh0m'!U12</f>
        <v>0.55000000000000004</v>
      </c>
      <c r="V44">
        <f>'式(19)Aoh0m'!V12</f>
        <v>0.6</v>
      </c>
      <c r="W44">
        <f>-'式(19)Aoh0m'!W12</f>
        <v>-45</v>
      </c>
      <c r="X44">
        <f>'式(19)Aoh0m'!X12</f>
        <v>10</v>
      </c>
      <c r="Z44">
        <f t="shared" si="26"/>
        <v>1.05</v>
      </c>
      <c r="AA44">
        <f t="shared" si="27"/>
        <v>3.03</v>
      </c>
      <c r="AB44">
        <f t="shared" si="28"/>
        <v>0.54999999999999993</v>
      </c>
      <c r="AC44">
        <f t="shared" si="29"/>
        <v>0.13715020414161566</v>
      </c>
      <c r="AD44">
        <f t="shared" si="36"/>
        <v>4</v>
      </c>
      <c r="AE44" s="11">
        <f t="shared" si="37"/>
        <v>0.10629140820975215</v>
      </c>
      <c r="AF44" s="4">
        <f t="shared" si="35"/>
        <v>0.10629140820975215</v>
      </c>
      <c r="AG44">
        <f t="shared" si="30"/>
        <v>0.13746190915102846</v>
      </c>
      <c r="AH44">
        <f t="shared" si="31"/>
        <v>-15.227131002787637</v>
      </c>
      <c r="AI44">
        <f t="shared" si="32"/>
        <v>0.10629140820975215</v>
      </c>
      <c r="AK44">
        <f t="shared" si="33"/>
        <v>0</v>
      </c>
    </row>
    <row r="45" spans="1:37" x14ac:dyDescent="0.2">
      <c r="B45" t="str">
        <f>"["&amp;ROW(B45)-ROW($B$3)&amp;", "&amp;C45&amp;", "&amp;D45&amp;", "&amp;E45&amp;", "&amp;F45&amp;", "&amp;G45&amp;", "&amp;H45&amp;", "&amp;I45&amp;", "&amp;J45&amp;", "&amp;K45&amp;", "&amp;L45&amp;", "&amp;M45&amp;", "&amp;N45&amp;", "&amp;O45&amp;", "&amp;P45&amp;", "&amp;Q45&amp;", "&amp;R45&amp;", "&amp;S45&amp;", "&amp;T45&amp;", "&amp;U45&amp;", "&amp;V45&amp;", "&amp;W45&amp;", "&amp;X45&amp;", "&amp;AE45&amp;"]"</f>
        <v>[42, 1.05, -1.025, 0.9, 2.1, 1.1, 0.88, 0.85, 1.05, 1.07, 0.98, 2.05, 1.02, 0.92, 0.96, 0.97, 1.01, 0.52, 0.48, 0.55, 0.6, -30, 10, 0.0998021691714904]</v>
      </c>
      <c r="C45" s="2">
        <f t="shared" si="24"/>
        <v>1.05</v>
      </c>
      <c r="D45" s="2">
        <f t="shared" si="25"/>
        <v>-1.0249999999999999</v>
      </c>
      <c r="E45">
        <f>'式(19)Aoh0m'!G13</f>
        <v>0.9</v>
      </c>
      <c r="F45">
        <f>'式(19)Aoh0m'!F13</f>
        <v>2.1</v>
      </c>
      <c r="G45">
        <f>'式(19)Aoh0m'!E13</f>
        <v>1.1000000000000001</v>
      </c>
      <c r="H45" s="1">
        <f>'式(19)Aoh0m'!J13</f>
        <v>0.88</v>
      </c>
      <c r="I45" s="1">
        <f>'式(19)Aoh0m'!K13</f>
        <v>0.85</v>
      </c>
      <c r="J45" s="1">
        <f>'式(19)Aoh0m'!H13</f>
        <v>1.05</v>
      </c>
      <c r="K45" s="1">
        <f>'式(19)Aoh0m'!I13</f>
        <v>1.07</v>
      </c>
      <c r="L45">
        <f>'式(19)Aoh0m'!L13</f>
        <v>0.98</v>
      </c>
      <c r="M45">
        <f>'式(19)Aoh0m'!M13</f>
        <v>2.0499999999999998</v>
      </c>
      <c r="N45">
        <f>'式(19)Aoh0m'!N13</f>
        <v>1.02</v>
      </c>
      <c r="O45" s="1">
        <f>'式(19)Aoh0m'!P13</f>
        <v>0.92</v>
      </c>
      <c r="P45" s="1">
        <f>'式(19)Aoh0m'!O13</f>
        <v>0.96</v>
      </c>
      <c r="Q45" s="1">
        <f>'式(19)Aoh0m'!R13</f>
        <v>0.97</v>
      </c>
      <c r="R45" s="1">
        <f>'式(19)Aoh0m'!Q13</f>
        <v>1.01</v>
      </c>
      <c r="S45">
        <f>'式(19)Aoh0m'!T13</f>
        <v>0.52</v>
      </c>
      <c r="T45">
        <f>'式(19)Aoh0m'!S13</f>
        <v>0.48</v>
      </c>
      <c r="U45">
        <f>'式(19)Aoh0m'!U13</f>
        <v>0.55000000000000004</v>
      </c>
      <c r="V45">
        <f>'式(19)Aoh0m'!V13</f>
        <v>0.6</v>
      </c>
      <c r="W45">
        <f>-'式(19)Aoh0m'!W13</f>
        <v>-30</v>
      </c>
      <c r="X45">
        <f>'式(19)Aoh0m'!X13</f>
        <v>10</v>
      </c>
      <c r="Z45">
        <f t="shared" si="26"/>
        <v>1.05</v>
      </c>
      <c r="AA45">
        <f t="shared" si="27"/>
        <v>3.03</v>
      </c>
      <c r="AB45">
        <f t="shared" si="28"/>
        <v>0.31754264805429416</v>
      </c>
      <c r="AC45">
        <f t="shared" si="29"/>
        <v>0.11198267275516884</v>
      </c>
      <c r="AD45">
        <f t="shared" si="36"/>
        <v>4</v>
      </c>
      <c r="AE45" s="11">
        <f t="shared" si="37"/>
        <v>9.9802169171490387E-2</v>
      </c>
      <c r="AF45" s="4">
        <f t="shared" si="35"/>
        <v>9.9802169171490387E-2</v>
      </c>
      <c r="AG45">
        <f t="shared" si="30"/>
        <v>0.19440049623108266</v>
      </c>
      <c r="AH45">
        <f t="shared" si="31"/>
        <v>-9.8353678144320522</v>
      </c>
      <c r="AI45">
        <f t="shared" si="32"/>
        <v>9.9802169171490387E-2</v>
      </c>
      <c r="AK45">
        <f t="shared" si="33"/>
        <v>0</v>
      </c>
    </row>
    <row r="46" spans="1:37" x14ac:dyDescent="0.2">
      <c r="B46" t="str">
        <f>"["&amp;ROW(B46)-ROW($B$3)&amp;", "&amp;C46&amp;", "&amp;D46&amp;", "&amp;E46&amp;", "&amp;F46&amp;", "&amp;G46&amp;", "&amp;H46&amp;", "&amp;I46&amp;", "&amp;J46&amp;", "&amp;K46&amp;", "&amp;L46&amp;", "&amp;M46&amp;", "&amp;N46&amp;", "&amp;O46&amp;", "&amp;P46&amp;", "&amp;Q46&amp;", "&amp;R46&amp;", "&amp;S46&amp;", "&amp;T46&amp;", "&amp;U46&amp;", "&amp;V46&amp;", "&amp;W46&amp;", "&amp;X46&amp;", "&amp;AE46&amp;"]"</f>
        <v>[43, 1.05, -1.025, 0.9, 2.1, 1.1, 0.88, 0.85, 1.05, 1.07, 0.98, 2.05, 1.02, 0.92, 0.96, 0.97, 1.01, 0.52, 0.48, 0.55, 0.6, -1, 10, 0.101378754751376]</v>
      </c>
      <c r="C46" s="2">
        <f t="shared" si="24"/>
        <v>1.05</v>
      </c>
      <c r="D46" s="2">
        <f t="shared" si="25"/>
        <v>-1.0249999999999999</v>
      </c>
      <c r="E46">
        <f>'式(19)Aoh0m'!G14</f>
        <v>0.9</v>
      </c>
      <c r="F46">
        <f>'式(19)Aoh0m'!F14</f>
        <v>2.1</v>
      </c>
      <c r="G46">
        <f>'式(19)Aoh0m'!E14</f>
        <v>1.1000000000000001</v>
      </c>
      <c r="H46" s="1">
        <f>'式(19)Aoh0m'!J14</f>
        <v>0.88</v>
      </c>
      <c r="I46" s="1">
        <f>'式(19)Aoh0m'!K14</f>
        <v>0.85</v>
      </c>
      <c r="J46" s="1">
        <f>'式(19)Aoh0m'!H14</f>
        <v>1.05</v>
      </c>
      <c r="K46" s="1">
        <f>'式(19)Aoh0m'!I14</f>
        <v>1.07</v>
      </c>
      <c r="L46">
        <f>'式(19)Aoh0m'!L14</f>
        <v>0.98</v>
      </c>
      <c r="M46">
        <f>'式(19)Aoh0m'!M14</f>
        <v>2.0499999999999998</v>
      </c>
      <c r="N46">
        <f>'式(19)Aoh0m'!N14</f>
        <v>1.02</v>
      </c>
      <c r="O46" s="1">
        <f>'式(19)Aoh0m'!P14</f>
        <v>0.92</v>
      </c>
      <c r="P46" s="1">
        <f>'式(19)Aoh0m'!O14</f>
        <v>0.96</v>
      </c>
      <c r="Q46" s="1">
        <f>'式(19)Aoh0m'!R14</f>
        <v>0.97</v>
      </c>
      <c r="R46" s="1">
        <f>'式(19)Aoh0m'!Q14</f>
        <v>1.01</v>
      </c>
      <c r="S46">
        <f>'式(19)Aoh0m'!T14</f>
        <v>0.52</v>
      </c>
      <c r="T46">
        <f>'式(19)Aoh0m'!S14</f>
        <v>0.48</v>
      </c>
      <c r="U46">
        <f>'式(19)Aoh0m'!U14</f>
        <v>0.55000000000000004</v>
      </c>
      <c r="V46">
        <f>'式(19)Aoh0m'!V14</f>
        <v>0.6</v>
      </c>
      <c r="W46">
        <f>-'式(19)Aoh0m'!W14</f>
        <v>-1</v>
      </c>
      <c r="X46">
        <f>'式(19)Aoh0m'!X14</f>
        <v>10</v>
      </c>
      <c r="Z46">
        <f t="shared" si="26"/>
        <v>1.05</v>
      </c>
      <c r="AA46">
        <f t="shared" si="27"/>
        <v>3.03</v>
      </c>
      <c r="AB46">
        <f t="shared" si="28"/>
        <v>9.6002857105196727E-3</v>
      </c>
      <c r="AC46">
        <f t="shared" si="29"/>
        <v>9.699461213888845E-2</v>
      </c>
      <c r="AD46">
        <f t="shared" si="36"/>
        <v>4</v>
      </c>
      <c r="AE46" s="11">
        <f t="shared" si="37"/>
        <v>0.1013787547513757</v>
      </c>
      <c r="AF46" s="4">
        <f t="shared" si="35"/>
        <v>0.1013787547513757</v>
      </c>
      <c r="AG46">
        <f t="shared" si="30"/>
        <v>5.5694467387541922</v>
      </c>
      <c r="AH46">
        <f t="shared" si="31"/>
        <v>2.7271486647242749</v>
      </c>
      <c r="AI46">
        <f t="shared" si="32"/>
        <v>0.1013787547513757</v>
      </c>
      <c r="AK46">
        <f t="shared" si="33"/>
        <v>0</v>
      </c>
    </row>
    <row r="47" spans="1:37" x14ac:dyDescent="0.2">
      <c r="B47" t="str">
        <f>"["&amp;ROW(B47)-ROW($B$3)&amp;", "&amp;C47&amp;", "&amp;D47&amp;", "&amp;E47&amp;", "&amp;F47&amp;", "&amp;G47&amp;", "&amp;H47&amp;", "&amp;I47&amp;", "&amp;J47&amp;", "&amp;K47&amp;", "&amp;L47&amp;", "&amp;M47&amp;", "&amp;N47&amp;", "&amp;O47&amp;", "&amp;P47&amp;", "&amp;Q47&amp;", "&amp;R47&amp;", "&amp;S47&amp;", "&amp;T47&amp;", "&amp;U47&amp;", "&amp;V47&amp;", "&amp;W47&amp;", "&amp;X47&amp;", "&amp;AE47&amp;"]"</f>
        <v>[44, 1.05, -1.025, 0.9, 2.1, 1.1, 0.88, 0.85, 1.05, 1.07, 0.98, 2.05, 1.02, 0.92, 0.96, 0.97, 1.01, 0.52, 0.48, 0.55, 0.6, -89, 30, 0.318312816474513]</v>
      </c>
      <c r="C47" s="2">
        <f t="shared" si="24"/>
        <v>1.05</v>
      </c>
      <c r="D47" s="2">
        <f t="shared" si="25"/>
        <v>-1.0249999999999999</v>
      </c>
      <c r="E47">
        <f>'式(19)Aoh0m'!G15</f>
        <v>0.9</v>
      </c>
      <c r="F47">
        <f>'式(19)Aoh0m'!F15</f>
        <v>2.1</v>
      </c>
      <c r="G47">
        <f>'式(19)Aoh0m'!E15</f>
        <v>1.1000000000000001</v>
      </c>
      <c r="H47" s="1">
        <f>'式(19)Aoh0m'!J15</f>
        <v>0.88</v>
      </c>
      <c r="I47" s="1">
        <f>'式(19)Aoh0m'!K15</f>
        <v>0.85</v>
      </c>
      <c r="J47" s="1">
        <f>'式(19)Aoh0m'!H15</f>
        <v>1.05</v>
      </c>
      <c r="K47" s="1">
        <f>'式(19)Aoh0m'!I15</f>
        <v>1.07</v>
      </c>
      <c r="L47">
        <f>'式(19)Aoh0m'!L15</f>
        <v>0.98</v>
      </c>
      <c r="M47">
        <f>'式(19)Aoh0m'!M15</f>
        <v>2.0499999999999998</v>
      </c>
      <c r="N47">
        <f>'式(19)Aoh0m'!N15</f>
        <v>1.02</v>
      </c>
      <c r="O47" s="1">
        <f>'式(19)Aoh0m'!P15</f>
        <v>0.92</v>
      </c>
      <c r="P47" s="1">
        <f>'式(19)Aoh0m'!O15</f>
        <v>0.96</v>
      </c>
      <c r="Q47" s="1">
        <f>'式(19)Aoh0m'!R15</f>
        <v>0.97</v>
      </c>
      <c r="R47" s="1">
        <f>'式(19)Aoh0m'!Q15</f>
        <v>1.01</v>
      </c>
      <c r="S47">
        <f>'式(19)Aoh0m'!T15</f>
        <v>0.52</v>
      </c>
      <c r="T47">
        <f>'式(19)Aoh0m'!S15</f>
        <v>0.48</v>
      </c>
      <c r="U47">
        <f>'式(19)Aoh0m'!U15</f>
        <v>0.55000000000000004</v>
      </c>
      <c r="V47">
        <f>'式(19)Aoh0m'!V15</f>
        <v>0.6</v>
      </c>
      <c r="W47">
        <f>-'式(19)Aoh0m'!W15</f>
        <v>-89</v>
      </c>
      <c r="X47">
        <f>'式(19)Aoh0m'!X15</f>
        <v>30</v>
      </c>
      <c r="Z47">
        <f t="shared" si="26"/>
        <v>1.05</v>
      </c>
      <c r="AA47">
        <f t="shared" si="27"/>
        <v>3.03</v>
      </c>
      <c r="AB47">
        <f t="shared" si="28"/>
        <v>31.509478896917532</v>
      </c>
      <c r="AC47">
        <f t="shared" si="29"/>
        <v>18.194777275867665</v>
      </c>
      <c r="AD47">
        <f t="shared" si="36"/>
        <v>2</v>
      </c>
      <c r="AE47" s="11">
        <f>IF(U47=0,0,IF(AND((J47+F47/2-C47)&gt;=(U47*TAN(RADIANS(ABS(W47)))),(L47+M47/2-D47)&gt;=(U47*TAN(RADIANS(X47))/COS(RADIANS(W47)))),((J47+F47/2-C47)+((J47+F47/2-C47)-(U47*TAN(RADIANS(ABS(W47))))))/2*(U47*TAN(RADIANS(X47))/COS(RADIANS(W47))),IF((L47+M47/2-D47)/(J47+F47/2-C47)&gt;=(U47*TAN(RADIANS(X47))/COS(RADIANS(W47)))/(U47*TAN(RADIANS(ABS(W47)))),(J47+F47/2-C47)*(U47*TAN(RADIANS(X47))/COS(RADIANS(W47)))/(U47*TAN(RADIANS(ABS(W47))))*(J47+F47/2-C47)/2,IF((L47+M47/2-D47)/(J47+F47/2-C47)&lt;(U47*TAN(RADIANS(X47))/COS(RADIANS(W47)))/(U47*TAN(RADIANS(ABS(W47)))),(L47+M47/2-D47)*((J47+F47/2-C47)+(J47+F47/2-C47)-((U47*TAN(RADIANS(ABS(W47))))/(U47*TAN(RADIANS(X47))/COS(RADIANS(W47)))*(L47+M47/2-D47)))/2,0)
)))</f>
        <v>0.31831281647451304</v>
      </c>
      <c r="AF47" s="4">
        <f t="shared" si="35"/>
        <v>0.31831281647451304</v>
      </c>
      <c r="AG47">
        <f t="shared" si="30"/>
        <v>0.31831281647451309</v>
      </c>
      <c r="AH47">
        <f t="shared" si="31"/>
        <v>-4.76818167014605</v>
      </c>
      <c r="AI47">
        <f t="shared" si="32"/>
        <v>-267.54945916437237</v>
      </c>
      <c r="AK47">
        <f t="shared" si="33"/>
        <v>0</v>
      </c>
    </row>
    <row r="48" spans="1:37" x14ac:dyDescent="0.2">
      <c r="B48" t="str">
        <f>"["&amp;ROW(B48)-ROW($B$3)&amp;", "&amp;C48&amp;", "&amp;D48&amp;", "&amp;E48&amp;", "&amp;F48&amp;", "&amp;G48&amp;", "&amp;H48&amp;", "&amp;I48&amp;", "&amp;J48&amp;", "&amp;K48&amp;", "&amp;L48&amp;", "&amp;M48&amp;", "&amp;N48&amp;", "&amp;O48&amp;", "&amp;P48&amp;", "&amp;Q48&amp;", "&amp;R48&amp;", "&amp;S48&amp;", "&amp;T48&amp;", "&amp;U48&amp;", "&amp;V48&amp;", "&amp;W48&amp;", "&amp;X48&amp;", "&amp;AE48&amp;"]"</f>
        <v>[45, 1.05, -1.025, 0.9, 2.1, 1.1, 0.88, 0.85, 1.05, 1.07, 0.98, 2.05, 1.02, 0.92, 0.96, 0.97, 1.01, 0.52, 0.48, 0.55, 0.6, -85, 30, 0.319480053949725]</v>
      </c>
      <c r="C48" s="2">
        <f t="shared" si="24"/>
        <v>1.05</v>
      </c>
      <c r="D48" s="2">
        <f t="shared" si="25"/>
        <v>-1.0249999999999999</v>
      </c>
      <c r="E48">
        <f>'式(19)Aoh0m'!G16</f>
        <v>0.9</v>
      </c>
      <c r="F48">
        <f>'式(19)Aoh0m'!F16</f>
        <v>2.1</v>
      </c>
      <c r="G48">
        <f>'式(19)Aoh0m'!E16</f>
        <v>1.1000000000000001</v>
      </c>
      <c r="H48" s="1">
        <f>'式(19)Aoh0m'!J16</f>
        <v>0.88</v>
      </c>
      <c r="I48" s="1">
        <f>'式(19)Aoh0m'!K16</f>
        <v>0.85</v>
      </c>
      <c r="J48" s="1">
        <f>'式(19)Aoh0m'!H16</f>
        <v>1.05</v>
      </c>
      <c r="K48" s="1">
        <f>'式(19)Aoh0m'!I16</f>
        <v>1.07</v>
      </c>
      <c r="L48">
        <f>'式(19)Aoh0m'!L16</f>
        <v>0.98</v>
      </c>
      <c r="M48">
        <f>'式(19)Aoh0m'!M16</f>
        <v>2.0499999999999998</v>
      </c>
      <c r="N48">
        <f>'式(19)Aoh0m'!N16</f>
        <v>1.02</v>
      </c>
      <c r="O48" s="1">
        <f>'式(19)Aoh0m'!P16</f>
        <v>0.92</v>
      </c>
      <c r="P48" s="1">
        <f>'式(19)Aoh0m'!O16</f>
        <v>0.96</v>
      </c>
      <c r="Q48" s="1">
        <f>'式(19)Aoh0m'!R16</f>
        <v>0.97</v>
      </c>
      <c r="R48" s="1">
        <f>'式(19)Aoh0m'!Q16</f>
        <v>1.01</v>
      </c>
      <c r="S48">
        <f>'式(19)Aoh0m'!T16</f>
        <v>0.52</v>
      </c>
      <c r="T48">
        <f>'式(19)Aoh0m'!S16</f>
        <v>0.48</v>
      </c>
      <c r="U48">
        <f>'式(19)Aoh0m'!U16</f>
        <v>0.55000000000000004</v>
      </c>
      <c r="V48">
        <f>'式(19)Aoh0m'!V16</f>
        <v>0.6</v>
      </c>
      <c r="W48">
        <f>-'式(19)Aoh0m'!W16</f>
        <v>-85</v>
      </c>
      <c r="X48">
        <f>'式(19)Aoh0m'!X16</f>
        <v>30</v>
      </c>
      <c r="Z48">
        <f t="shared" si="26"/>
        <v>1.05</v>
      </c>
      <c r="AA48">
        <f t="shared" si="27"/>
        <v>3.03</v>
      </c>
      <c r="AB48">
        <f t="shared" si="28"/>
        <v>6.2865287665187424</v>
      </c>
      <c r="AC48">
        <f t="shared" si="29"/>
        <v>3.6433932870456376</v>
      </c>
      <c r="AD48">
        <f t="shared" si="36"/>
        <v>2</v>
      </c>
      <c r="AE48" s="11">
        <f t="shared" ref="AE48:AE66" si="38">IF(U48=0,0,IF(AND((J48+F48/2-C48)&gt;=(U48*TAN(RADIANS(ABS(W48)))),(L48+M48/2-D48)&gt;=(U48*TAN(RADIANS(X48))/COS(RADIANS(W48)))),((J48+F48/2-C48)+((J48+F48/2-C48)-(U48*TAN(RADIANS(ABS(W48))))))/2*(U48*TAN(RADIANS(X48))/COS(RADIANS(W48))),IF((L48+M48/2-D48)/(J48+F48/2-C48)&gt;=(U48*TAN(RADIANS(X48))/COS(RADIANS(W48)))/(U48*TAN(RADIANS(ABS(W48)))),(J48+F48/2-C48)*(U48*TAN(RADIANS(X48))/COS(RADIANS(W48)))/(U48*TAN(RADIANS(ABS(W48))))*(J48+F48/2-C48)/2,IF((L48+M48/2-D48)/(J48+F48/2-C48)&lt;(U48*TAN(RADIANS(X48))/COS(RADIANS(W48)))/(U48*TAN(RADIANS(ABS(W48)))),(L48+M48/2-D48)*((J48+F48/2-C48)+(J48+F48/2-C48)-((U48*TAN(RADIANS(ABS(W48))))/(U48*TAN(RADIANS(X48))/COS(RADIANS(W48)))*(L48+M48/2-D48)))/2,0)
)))</f>
        <v>0.31948005394972534</v>
      </c>
      <c r="AF48" s="4">
        <f t="shared" si="35"/>
        <v>0.31948005394972534</v>
      </c>
      <c r="AG48">
        <f t="shared" si="30"/>
        <v>0.31948005394972528</v>
      </c>
      <c r="AH48">
        <f t="shared" si="31"/>
        <v>-4.7391370827087931</v>
      </c>
      <c r="AI48">
        <f t="shared" si="32"/>
        <v>-7.6265854019789208</v>
      </c>
      <c r="AK48">
        <f t="shared" si="33"/>
        <v>0</v>
      </c>
    </row>
    <row r="49" spans="2:37" x14ac:dyDescent="0.2">
      <c r="B49" t="str">
        <f>"["&amp;ROW(B49)-ROW($B$3)&amp;", "&amp;C49&amp;", "&amp;D49&amp;", "&amp;E49&amp;", "&amp;F49&amp;", "&amp;G49&amp;", "&amp;H49&amp;", "&amp;I49&amp;", "&amp;J49&amp;", "&amp;K49&amp;", "&amp;L49&amp;", "&amp;M49&amp;", "&amp;N49&amp;", "&amp;O49&amp;", "&amp;P49&amp;", "&amp;Q49&amp;", "&amp;R49&amp;", "&amp;S49&amp;", "&amp;T49&amp;", "&amp;U49&amp;", "&amp;V49&amp;", "&amp;W49&amp;", "&amp;X49&amp;", "&amp;AE49&amp;"]"</f>
        <v>[46, 1.05, -1.025, 0.9, 2.1, 1.1, 0.88, 0.85, 1.05, 1.07, 0.98, 2.05, 1.02, 0.92, 0.96, 0.97, 1.01, 0.52, 0.48, 0.55, 0.6, -45, 30, 0.348031667620443]</v>
      </c>
      <c r="C49" s="2">
        <f t="shared" si="24"/>
        <v>1.05</v>
      </c>
      <c r="D49" s="2">
        <f t="shared" si="25"/>
        <v>-1.0249999999999999</v>
      </c>
      <c r="E49">
        <f>'式(19)Aoh0m'!G17</f>
        <v>0.9</v>
      </c>
      <c r="F49">
        <f>'式(19)Aoh0m'!F17</f>
        <v>2.1</v>
      </c>
      <c r="G49">
        <f>'式(19)Aoh0m'!E17</f>
        <v>1.1000000000000001</v>
      </c>
      <c r="H49" s="1">
        <f>'式(19)Aoh0m'!J17</f>
        <v>0.88</v>
      </c>
      <c r="I49" s="1">
        <f>'式(19)Aoh0m'!K17</f>
        <v>0.85</v>
      </c>
      <c r="J49" s="1">
        <f>'式(19)Aoh0m'!H17</f>
        <v>1.05</v>
      </c>
      <c r="K49" s="1">
        <f>'式(19)Aoh0m'!I17</f>
        <v>1.07</v>
      </c>
      <c r="L49">
        <f>'式(19)Aoh0m'!L17</f>
        <v>0.98</v>
      </c>
      <c r="M49">
        <f>'式(19)Aoh0m'!M17</f>
        <v>2.0499999999999998</v>
      </c>
      <c r="N49">
        <f>'式(19)Aoh0m'!N17</f>
        <v>1.02</v>
      </c>
      <c r="O49" s="1">
        <f>'式(19)Aoh0m'!P17</f>
        <v>0.92</v>
      </c>
      <c r="P49" s="1">
        <f>'式(19)Aoh0m'!O17</f>
        <v>0.96</v>
      </c>
      <c r="Q49" s="1">
        <f>'式(19)Aoh0m'!R17</f>
        <v>0.97</v>
      </c>
      <c r="R49" s="1">
        <f>'式(19)Aoh0m'!Q17</f>
        <v>1.01</v>
      </c>
      <c r="S49">
        <f>'式(19)Aoh0m'!T17</f>
        <v>0.52</v>
      </c>
      <c r="T49">
        <f>'式(19)Aoh0m'!S17</f>
        <v>0.48</v>
      </c>
      <c r="U49">
        <f>'式(19)Aoh0m'!U17</f>
        <v>0.55000000000000004</v>
      </c>
      <c r="V49">
        <f>'式(19)Aoh0m'!V17</f>
        <v>0.6</v>
      </c>
      <c r="W49">
        <f>-'式(19)Aoh0m'!W17</f>
        <v>-45</v>
      </c>
      <c r="X49">
        <f>'式(19)Aoh0m'!X17</f>
        <v>30</v>
      </c>
      <c r="Z49">
        <f t="shared" si="26"/>
        <v>1.05</v>
      </c>
      <c r="AA49">
        <f t="shared" si="27"/>
        <v>3.03</v>
      </c>
      <c r="AB49">
        <f t="shared" si="28"/>
        <v>0.54999999999999993</v>
      </c>
      <c r="AC49">
        <f t="shared" si="29"/>
        <v>0.44907311951024925</v>
      </c>
      <c r="AD49">
        <f t="shared" si="36"/>
        <v>4</v>
      </c>
      <c r="AE49" s="11">
        <f t="shared" si="38"/>
        <v>0.34803166762044324</v>
      </c>
      <c r="AF49" s="4">
        <f t="shared" si="35"/>
        <v>0.34803166762044324</v>
      </c>
      <c r="AG49">
        <f t="shared" si="30"/>
        <v>0.45009374023640897</v>
      </c>
      <c r="AH49">
        <f t="shared" si="31"/>
        <v>-2.4406300948795194</v>
      </c>
      <c r="AI49">
        <f t="shared" si="32"/>
        <v>0.34803166762044324</v>
      </c>
      <c r="AK49">
        <f t="shared" si="33"/>
        <v>0</v>
      </c>
    </row>
    <row r="50" spans="2:37" x14ac:dyDescent="0.2">
      <c r="B50" t="str">
        <f>"["&amp;ROW(B50)-ROW($B$3)&amp;", "&amp;C50&amp;", "&amp;D50&amp;", "&amp;E50&amp;", "&amp;F50&amp;", "&amp;G50&amp;", "&amp;H50&amp;", "&amp;I50&amp;", "&amp;J50&amp;", "&amp;K50&amp;", "&amp;L50&amp;", "&amp;M50&amp;", "&amp;N50&amp;", "&amp;O50&amp;", "&amp;P50&amp;", "&amp;Q50&amp;", "&amp;R50&amp;", "&amp;S50&amp;", "&amp;T50&amp;", "&amp;U50&amp;", "&amp;V50&amp;", "&amp;W50&amp;", "&amp;X50&amp;", "&amp;AE50&amp;"]"</f>
        <v>[47, 1.05, -1.025, 0.9, 2.1, 1.1, 0.88, 0.85, 1.05, 1.07, 0.98, 2.05, 1.02, 0.92, 0.96, 0.97, 1.01, 0.52, 0.48, 0.55, 0.6, -30, 30, 0.326783847856713]</v>
      </c>
      <c r="C50" s="2">
        <f t="shared" si="24"/>
        <v>1.05</v>
      </c>
      <c r="D50" s="2">
        <f t="shared" si="25"/>
        <v>-1.0249999999999999</v>
      </c>
      <c r="E50">
        <f>'式(19)Aoh0m'!G18</f>
        <v>0.9</v>
      </c>
      <c r="F50">
        <f>'式(19)Aoh0m'!F18</f>
        <v>2.1</v>
      </c>
      <c r="G50">
        <f>'式(19)Aoh0m'!E18</f>
        <v>1.1000000000000001</v>
      </c>
      <c r="H50" s="1">
        <f>'式(19)Aoh0m'!J18</f>
        <v>0.88</v>
      </c>
      <c r="I50" s="1">
        <f>'式(19)Aoh0m'!K18</f>
        <v>0.85</v>
      </c>
      <c r="J50" s="1">
        <f>'式(19)Aoh0m'!H18</f>
        <v>1.05</v>
      </c>
      <c r="K50" s="1">
        <f>'式(19)Aoh0m'!I18</f>
        <v>1.07</v>
      </c>
      <c r="L50">
        <f>'式(19)Aoh0m'!L18</f>
        <v>0.98</v>
      </c>
      <c r="M50">
        <f>'式(19)Aoh0m'!M18</f>
        <v>2.0499999999999998</v>
      </c>
      <c r="N50">
        <f>'式(19)Aoh0m'!N18</f>
        <v>1.02</v>
      </c>
      <c r="O50" s="1">
        <f>'式(19)Aoh0m'!P18</f>
        <v>0.92</v>
      </c>
      <c r="P50" s="1">
        <f>'式(19)Aoh0m'!O18</f>
        <v>0.96</v>
      </c>
      <c r="Q50" s="1">
        <f>'式(19)Aoh0m'!R18</f>
        <v>0.97</v>
      </c>
      <c r="R50" s="1">
        <f>'式(19)Aoh0m'!Q18</f>
        <v>1.01</v>
      </c>
      <c r="S50">
        <f>'式(19)Aoh0m'!T18</f>
        <v>0.52</v>
      </c>
      <c r="T50">
        <f>'式(19)Aoh0m'!S18</f>
        <v>0.48</v>
      </c>
      <c r="U50">
        <f>'式(19)Aoh0m'!U18</f>
        <v>0.55000000000000004</v>
      </c>
      <c r="V50">
        <f>'式(19)Aoh0m'!V18</f>
        <v>0.6</v>
      </c>
      <c r="W50">
        <f>-'式(19)Aoh0m'!W18</f>
        <v>-30</v>
      </c>
      <c r="X50">
        <f>'式(19)Aoh0m'!X18</f>
        <v>30</v>
      </c>
      <c r="Z50">
        <f t="shared" si="26"/>
        <v>1.05</v>
      </c>
      <c r="AA50">
        <f t="shared" si="27"/>
        <v>3.03</v>
      </c>
      <c r="AB50">
        <f t="shared" si="28"/>
        <v>0.31754264805429416</v>
      </c>
      <c r="AC50">
        <f t="shared" si="29"/>
        <v>0.36666666666666664</v>
      </c>
      <c r="AD50">
        <f t="shared" si="36"/>
        <v>4</v>
      </c>
      <c r="AE50" s="11">
        <f t="shared" si="38"/>
        <v>0.32678384785671272</v>
      </c>
      <c r="AF50" s="4">
        <f t="shared" si="35"/>
        <v>0.32678384785671272</v>
      </c>
      <c r="AG50">
        <f t="shared" si="30"/>
        <v>0.63652867178156236</v>
      </c>
      <c r="AH50">
        <f t="shared" si="31"/>
        <v>-0.79394631480227651</v>
      </c>
      <c r="AI50">
        <f t="shared" si="32"/>
        <v>0.32678384785671272</v>
      </c>
      <c r="AK50">
        <f t="shared" si="33"/>
        <v>0</v>
      </c>
    </row>
    <row r="51" spans="2:37" x14ac:dyDescent="0.2">
      <c r="B51" t="str">
        <f>"["&amp;ROW(B51)-ROW($B$3)&amp;", "&amp;C51&amp;", "&amp;D51&amp;", "&amp;E51&amp;", "&amp;F51&amp;", "&amp;G51&amp;", "&amp;H51&amp;", "&amp;I51&amp;", "&amp;J51&amp;", "&amp;K51&amp;", "&amp;L51&amp;", "&amp;M51&amp;", "&amp;N51&amp;", "&amp;O51&amp;", "&amp;P51&amp;", "&amp;Q51&amp;", "&amp;R51&amp;", "&amp;S51&amp;", "&amp;T51&amp;", "&amp;U51&amp;", "&amp;V51&amp;", "&amp;W51&amp;", "&amp;X51&amp;", "&amp;AE51&amp;"]"</f>
        <v>[48, 1.05, -1.025, 0.9, 2.1, 1.1, 0.88, 0.85, 1.05, 1.07, 0.98, 2.05, 1.02, 0.92, 0.96, 0.97, 1.01, 0.52, 0.48, 0.55, 0.6, -1, 30, 0.331946087380636]</v>
      </c>
      <c r="C51" s="2">
        <f t="shared" si="24"/>
        <v>1.05</v>
      </c>
      <c r="D51" s="2">
        <f t="shared" si="25"/>
        <v>-1.0249999999999999</v>
      </c>
      <c r="E51">
        <f>'式(19)Aoh0m'!G19</f>
        <v>0.9</v>
      </c>
      <c r="F51">
        <f>'式(19)Aoh0m'!F19</f>
        <v>2.1</v>
      </c>
      <c r="G51">
        <f>'式(19)Aoh0m'!E19</f>
        <v>1.1000000000000001</v>
      </c>
      <c r="H51" s="1">
        <f>'式(19)Aoh0m'!J19</f>
        <v>0.88</v>
      </c>
      <c r="I51" s="1">
        <f>'式(19)Aoh0m'!K19</f>
        <v>0.85</v>
      </c>
      <c r="J51" s="1">
        <f>'式(19)Aoh0m'!H19</f>
        <v>1.05</v>
      </c>
      <c r="K51" s="1">
        <f>'式(19)Aoh0m'!I19</f>
        <v>1.07</v>
      </c>
      <c r="L51">
        <f>'式(19)Aoh0m'!L19</f>
        <v>0.98</v>
      </c>
      <c r="M51">
        <f>'式(19)Aoh0m'!M19</f>
        <v>2.0499999999999998</v>
      </c>
      <c r="N51">
        <f>'式(19)Aoh0m'!N19</f>
        <v>1.02</v>
      </c>
      <c r="O51" s="1">
        <f>'式(19)Aoh0m'!P19</f>
        <v>0.92</v>
      </c>
      <c r="P51" s="1">
        <f>'式(19)Aoh0m'!O19</f>
        <v>0.96</v>
      </c>
      <c r="Q51" s="1">
        <f>'式(19)Aoh0m'!R19</f>
        <v>0.97</v>
      </c>
      <c r="R51" s="1">
        <f>'式(19)Aoh0m'!Q19</f>
        <v>1.01</v>
      </c>
      <c r="S51">
        <f>'式(19)Aoh0m'!T19</f>
        <v>0.52</v>
      </c>
      <c r="T51">
        <f>'式(19)Aoh0m'!S19</f>
        <v>0.48</v>
      </c>
      <c r="U51">
        <f>'式(19)Aoh0m'!U19</f>
        <v>0.55000000000000004</v>
      </c>
      <c r="V51">
        <f>'式(19)Aoh0m'!V19</f>
        <v>0.6</v>
      </c>
      <c r="W51">
        <f>-'式(19)Aoh0m'!W19</f>
        <v>-1</v>
      </c>
      <c r="X51">
        <f>'式(19)Aoh0m'!X19</f>
        <v>30</v>
      </c>
      <c r="Z51">
        <f t="shared" si="26"/>
        <v>1.05</v>
      </c>
      <c r="AA51">
        <f t="shared" si="27"/>
        <v>3.03</v>
      </c>
      <c r="AB51">
        <f t="shared" si="28"/>
        <v>9.6002857105196727E-3</v>
      </c>
      <c r="AC51">
        <f t="shared" si="29"/>
        <v>0.3175910187047295</v>
      </c>
      <c r="AD51">
        <f t="shared" si="36"/>
        <v>4</v>
      </c>
      <c r="AE51" s="11">
        <f t="shared" si="38"/>
        <v>0.3319460873806358</v>
      </c>
      <c r="AF51" s="4">
        <f t="shared" si="35"/>
        <v>0.3319460873806358</v>
      </c>
      <c r="AG51">
        <f t="shared" si="30"/>
        <v>18.236129042403817</v>
      </c>
      <c r="AH51">
        <f t="shared" si="31"/>
        <v>3.042737790288939</v>
      </c>
      <c r="AI51">
        <f t="shared" si="32"/>
        <v>0.3319460873806358</v>
      </c>
      <c r="AK51">
        <f t="shared" si="33"/>
        <v>0</v>
      </c>
    </row>
    <row r="52" spans="2:37" x14ac:dyDescent="0.2">
      <c r="B52" t="str">
        <f>"["&amp;ROW(B52)-ROW($B$3)&amp;", "&amp;C52&amp;", "&amp;D52&amp;", "&amp;E52&amp;", "&amp;F52&amp;", "&amp;G52&amp;", "&amp;H52&amp;", "&amp;I52&amp;", "&amp;J52&amp;", "&amp;K52&amp;", "&amp;L52&amp;", "&amp;M52&amp;", "&amp;N52&amp;", "&amp;O52&amp;", "&amp;P52&amp;", "&amp;Q52&amp;", "&amp;R52&amp;", "&amp;S52&amp;", "&amp;T52&amp;", "&amp;U52&amp;", "&amp;V52&amp;", "&amp;W52&amp;", "&amp;X52&amp;", "&amp;AE52&amp;"]"</f>
        <v>[49, 1.05, -1.025, 0.9, 2.1, 1.1, 0.88, 0.85, 1.05, 1.07, 0.98, 2.05, 1.02, 0.92, 0.96, 0.97, 1.01, 0.52, 0.48, 0.55, 0.6, -89, 60, 0.954938449423539]</v>
      </c>
      <c r="C52" s="2">
        <f t="shared" si="24"/>
        <v>1.05</v>
      </c>
      <c r="D52" s="2">
        <f t="shared" si="25"/>
        <v>-1.0249999999999999</v>
      </c>
      <c r="E52">
        <f>'式(19)Aoh0m'!G20</f>
        <v>0.9</v>
      </c>
      <c r="F52">
        <f>'式(19)Aoh0m'!F20</f>
        <v>2.1</v>
      </c>
      <c r="G52">
        <f>'式(19)Aoh0m'!E20</f>
        <v>1.1000000000000001</v>
      </c>
      <c r="H52" s="1">
        <f>'式(19)Aoh0m'!J20</f>
        <v>0.88</v>
      </c>
      <c r="I52" s="1">
        <f>'式(19)Aoh0m'!K20</f>
        <v>0.85</v>
      </c>
      <c r="J52" s="1">
        <f>'式(19)Aoh0m'!H20</f>
        <v>1.05</v>
      </c>
      <c r="K52" s="1">
        <f>'式(19)Aoh0m'!I20</f>
        <v>1.07</v>
      </c>
      <c r="L52">
        <f>'式(19)Aoh0m'!L20</f>
        <v>0.98</v>
      </c>
      <c r="M52">
        <f>'式(19)Aoh0m'!M20</f>
        <v>2.0499999999999998</v>
      </c>
      <c r="N52">
        <f>'式(19)Aoh0m'!N20</f>
        <v>1.02</v>
      </c>
      <c r="O52" s="1">
        <f>'式(19)Aoh0m'!P20</f>
        <v>0.92</v>
      </c>
      <c r="P52" s="1">
        <f>'式(19)Aoh0m'!O20</f>
        <v>0.96</v>
      </c>
      <c r="Q52" s="1">
        <f>'式(19)Aoh0m'!R20</f>
        <v>0.97</v>
      </c>
      <c r="R52" s="1">
        <f>'式(19)Aoh0m'!Q20</f>
        <v>1.01</v>
      </c>
      <c r="S52">
        <f>'式(19)Aoh0m'!T20</f>
        <v>0.52</v>
      </c>
      <c r="T52">
        <f>'式(19)Aoh0m'!S20</f>
        <v>0.48</v>
      </c>
      <c r="U52">
        <f>'式(19)Aoh0m'!U20</f>
        <v>0.55000000000000004</v>
      </c>
      <c r="V52">
        <f>'式(19)Aoh0m'!V20</f>
        <v>0.6</v>
      </c>
      <c r="W52">
        <f>-'式(19)Aoh0m'!W20</f>
        <v>-89</v>
      </c>
      <c r="X52">
        <f>'式(19)Aoh0m'!X20</f>
        <v>60</v>
      </c>
      <c r="Z52">
        <f t="shared" si="26"/>
        <v>1.05</v>
      </c>
      <c r="AA52">
        <f t="shared" si="27"/>
        <v>3.03</v>
      </c>
      <c r="AB52">
        <f t="shared" si="28"/>
        <v>31.509478896917532</v>
      </c>
      <c r="AC52">
        <f t="shared" si="29"/>
        <v>54.584331827602988</v>
      </c>
      <c r="AD52">
        <f t="shared" si="36"/>
        <v>2</v>
      </c>
      <c r="AE52" s="11">
        <f t="shared" si="38"/>
        <v>0.95493844942353889</v>
      </c>
      <c r="AF52" s="4">
        <f t="shared" si="35"/>
        <v>0.95493844942353889</v>
      </c>
      <c r="AG52">
        <f t="shared" si="30"/>
        <v>0.954938449423539</v>
      </c>
      <c r="AH52">
        <f t="shared" si="31"/>
        <v>0.53160610995131607</v>
      </c>
      <c r="AI52">
        <f t="shared" si="32"/>
        <v>-802.64837749311698</v>
      </c>
      <c r="AK52">
        <f t="shared" si="33"/>
        <v>0</v>
      </c>
    </row>
    <row r="53" spans="2:37" x14ac:dyDescent="0.2">
      <c r="B53" t="str">
        <f>"["&amp;ROW(B53)-ROW($B$3)&amp;", "&amp;C53&amp;", "&amp;D53&amp;", "&amp;E53&amp;", "&amp;F53&amp;", "&amp;G53&amp;", "&amp;H53&amp;", "&amp;I53&amp;", "&amp;J53&amp;", "&amp;K53&amp;", "&amp;L53&amp;", "&amp;M53&amp;", "&amp;N53&amp;", "&amp;O53&amp;", "&amp;P53&amp;", "&amp;Q53&amp;", "&amp;R53&amp;", "&amp;S53&amp;", "&amp;T53&amp;", "&amp;U53&amp;", "&amp;V53&amp;", "&amp;W53&amp;", "&amp;X53&amp;", "&amp;AE53&amp;"]"</f>
        <v>[50, 1.05, -1.025, 0.9, 2.1, 1.1, 0.88, 0.85, 1.05, 1.07, 0.98, 2.05, 1.02, 0.92, 0.96, 0.97, 1.01, 0.52, 0.48, 0.55, 0.6, -85, 60, 0.958440161849176]</v>
      </c>
      <c r="C53" s="2">
        <f t="shared" si="24"/>
        <v>1.05</v>
      </c>
      <c r="D53" s="2">
        <f t="shared" si="25"/>
        <v>-1.0249999999999999</v>
      </c>
      <c r="E53">
        <f>'式(19)Aoh0m'!G21</f>
        <v>0.9</v>
      </c>
      <c r="F53">
        <f>'式(19)Aoh0m'!F21</f>
        <v>2.1</v>
      </c>
      <c r="G53">
        <f>'式(19)Aoh0m'!E21</f>
        <v>1.1000000000000001</v>
      </c>
      <c r="H53" s="1">
        <f>'式(19)Aoh0m'!J21</f>
        <v>0.88</v>
      </c>
      <c r="I53" s="1">
        <f>'式(19)Aoh0m'!K21</f>
        <v>0.85</v>
      </c>
      <c r="J53" s="1">
        <f>'式(19)Aoh0m'!H21</f>
        <v>1.05</v>
      </c>
      <c r="K53" s="1">
        <f>'式(19)Aoh0m'!I21</f>
        <v>1.07</v>
      </c>
      <c r="L53">
        <f>'式(19)Aoh0m'!L21</f>
        <v>0.98</v>
      </c>
      <c r="M53">
        <f>'式(19)Aoh0m'!M21</f>
        <v>2.0499999999999998</v>
      </c>
      <c r="N53">
        <f>'式(19)Aoh0m'!N21</f>
        <v>1.02</v>
      </c>
      <c r="O53" s="1">
        <f>'式(19)Aoh0m'!P21</f>
        <v>0.92</v>
      </c>
      <c r="P53" s="1">
        <f>'式(19)Aoh0m'!O21</f>
        <v>0.96</v>
      </c>
      <c r="Q53" s="1">
        <f>'式(19)Aoh0m'!R21</f>
        <v>0.97</v>
      </c>
      <c r="R53" s="1">
        <f>'式(19)Aoh0m'!Q21</f>
        <v>1.01</v>
      </c>
      <c r="S53">
        <f>'式(19)Aoh0m'!T21</f>
        <v>0.52</v>
      </c>
      <c r="T53">
        <f>'式(19)Aoh0m'!S21</f>
        <v>0.48</v>
      </c>
      <c r="U53">
        <f>'式(19)Aoh0m'!U21</f>
        <v>0.55000000000000004</v>
      </c>
      <c r="V53">
        <f>'式(19)Aoh0m'!V21</f>
        <v>0.6</v>
      </c>
      <c r="W53">
        <f>-'式(19)Aoh0m'!W21</f>
        <v>-85</v>
      </c>
      <c r="X53">
        <f>'式(19)Aoh0m'!X21</f>
        <v>60</v>
      </c>
      <c r="Z53">
        <f t="shared" si="26"/>
        <v>1.05</v>
      </c>
      <c r="AA53">
        <f t="shared" si="27"/>
        <v>3.03</v>
      </c>
      <c r="AB53">
        <f t="shared" si="28"/>
        <v>6.2865287665187424</v>
      </c>
      <c r="AC53">
        <f t="shared" si="29"/>
        <v>10.93017986113691</v>
      </c>
      <c r="AD53">
        <f t="shared" si="36"/>
        <v>2</v>
      </c>
      <c r="AE53" s="11">
        <f t="shared" si="38"/>
        <v>0.95844016184917569</v>
      </c>
      <c r="AF53" s="4">
        <f t="shared" si="35"/>
        <v>0.95844016184917569</v>
      </c>
      <c r="AG53">
        <f t="shared" si="30"/>
        <v>0.95844016184917569</v>
      </c>
      <c r="AH53">
        <f t="shared" si="31"/>
        <v>0.54128763909706845</v>
      </c>
      <c r="AI53">
        <f t="shared" si="32"/>
        <v>-22.879756205936754</v>
      </c>
      <c r="AK53">
        <f t="shared" si="33"/>
        <v>0</v>
      </c>
    </row>
    <row r="54" spans="2:37" x14ac:dyDescent="0.2">
      <c r="B54" t="str">
        <f>"["&amp;ROW(B54)-ROW($B$3)&amp;", "&amp;C54&amp;", "&amp;D54&amp;", "&amp;E54&amp;", "&amp;F54&amp;", "&amp;G54&amp;", "&amp;H54&amp;", "&amp;I54&amp;", "&amp;J54&amp;", "&amp;K54&amp;", "&amp;L54&amp;", "&amp;M54&amp;", "&amp;N54&amp;", "&amp;O54&amp;", "&amp;P54&amp;", "&amp;Q54&amp;", "&amp;R54&amp;", "&amp;S54&amp;", "&amp;T54&amp;", "&amp;U54&amp;", "&amp;V54&amp;", "&amp;W54&amp;", "&amp;X54&amp;", "&amp;AE54&amp;"]"</f>
        <v>[51, 1.05, -1.025, 0.9, 2.1, 1.1, 0.88, 0.85, 1.05, 1.07, 0.98, 2.05, 1.02, 0.92, 0.96, 0.97, 1.01, 0.52, 0.48, 0.55, 0.6, -45, 60, 1.04409500286133]</v>
      </c>
      <c r="C54" s="2">
        <f t="shared" si="24"/>
        <v>1.05</v>
      </c>
      <c r="D54" s="2">
        <f t="shared" si="25"/>
        <v>-1.0249999999999999</v>
      </c>
      <c r="E54">
        <f>'式(19)Aoh0m'!G22</f>
        <v>0.9</v>
      </c>
      <c r="F54">
        <f>'式(19)Aoh0m'!F22</f>
        <v>2.1</v>
      </c>
      <c r="G54">
        <f>'式(19)Aoh0m'!E22</f>
        <v>1.1000000000000001</v>
      </c>
      <c r="H54" s="1">
        <f>'式(19)Aoh0m'!J22</f>
        <v>0.88</v>
      </c>
      <c r="I54" s="1">
        <f>'式(19)Aoh0m'!K22</f>
        <v>0.85</v>
      </c>
      <c r="J54" s="1">
        <f>'式(19)Aoh0m'!H22</f>
        <v>1.05</v>
      </c>
      <c r="K54" s="1">
        <f>'式(19)Aoh0m'!I22</f>
        <v>1.07</v>
      </c>
      <c r="L54">
        <f>'式(19)Aoh0m'!L22</f>
        <v>0.98</v>
      </c>
      <c r="M54">
        <f>'式(19)Aoh0m'!M22</f>
        <v>2.0499999999999998</v>
      </c>
      <c r="N54">
        <f>'式(19)Aoh0m'!N22</f>
        <v>1.02</v>
      </c>
      <c r="O54" s="1">
        <f>'式(19)Aoh0m'!P22</f>
        <v>0.92</v>
      </c>
      <c r="P54" s="1">
        <f>'式(19)Aoh0m'!O22</f>
        <v>0.96</v>
      </c>
      <c r="Q54" s="1">
        <f>'式(19)Aoh0m'!R22</f>
        <v>0.97</v>
      </c>
      <c r="R54" s="1">
        <f>'式(19)Aoh0m'!Q22</f>
        <v>1.01</v>
      </c>
      <c r="S54">
        <f>'式(19)Aoh0m'!T22</f>
        <v>0.52</v>
      </c>
      <c r="T54">
        <f>'式(19)Aoh0m'!S22</f>
        <v>0.48</v>
      </c>
      <c r="U54">
        <f>'式(19)Aoh0m'!U22</f>
        <v>0.55000000000000004</v>
      </c>
      <c r="V54">
        <f>'式(19)Aoh0m'!V22</f>
        <v>0.6</v>
      </c>
      <c r="W54">
        <f>-'式(19)Aoh0m'!W22</f>
        <v>-45</v>
      </c>
      <c r="X54">
        <f>'式(19)Aoh0m'!X22</f>
        <v>60</v>
      </c>
      <c r="Z54">
        <f t="shared" si="26"/>
        <v>1.05</v>
      </c>
      <c r="AA54">
        <f t="shared" si="27"/>
        <v>3.03</v>
      </c>
      <c r="AB54">
        <f t="shared" si="28"/>
        <v>0.54999999999999993</v>
      </c>
      <c r="AC54">
        <f t="shared" si="29"/>
        <v>1.3472193585307477</v>
      </c>
      <c r="AD54">
        <f t="shared" si="36"/>
        <v>4</v>
      </c>
      <c r="AE54" s="11">
        <f t="shared" si="38"/>
        <v>1.0440950028613296</v>
      </c>
      <c r="AF54" s="4">
        <f t="shared" si="35"/>
        <v>1.0440950028613296</v>
      </c>
      <c r="AG54">
        <f t="shared" si="30"/>
        <v>1.350281220709227</v>
      </c>
      <c r="AH54">
        <f t="shared" si="31"/>
        <v>1.3074566350401602</v>
      </c>
      <c r="AI54">
        <f t="shared" si="32"/>
        <v>1.0440950028613296</v>
      </c>
      <c r="AK54">
        <f t="shared" si="33"/>
        <v>0</v>
      </c>
    </row>
    <row r="55" spans="2:37" x14ac:dyDescent="0.2">
      <c r="B55" t="str">
        <f>"["&amp;ROW(B55)-ROW($B$3)&amp;", "&amp;C55&amp;", "&amp;D55&amp;", "&amp;E55&amp;", "&amp;F55&amp;", "&amp;G55&amp;", "&amp;H55&amp;", "&amp;I55&amp;", "&amp;J55&amp;", "&amp;K55&amp;", "&amp;L55&amp;", "&amp;M55&amp;", "&amp;N55&amp;", "&amp;O55&amp;", "&amp;P55&amp;", "&amp;Q55&amp;", "&amp;R55&amp;", "&amp;S55&amp;", "&amp;T55&amp;", "&amp;U55&amp;", "&amp;V55&amp;", "&amp;W55&amp;", "&amp;X55&amp;", "&amp;AE55&amp;"]"</f>
        <v>[52, 1.05, -1.025, 0.9, 2.1, 1.1, 0.88, 0.85, 1.05, 1.07, 0.98, 2.05, 1.02, 0.92, 0.96, 0.97, 1.01, 0.52, 0.48, 0.55, 0.6, -30, 60, 0.980351543570138]</v>
      </c>
      <c r="C55" s="2">
        <f t="shared" si="24"/>
        <v>1.05</v>
      </c>
      <c r="D55" s="2">
        <f t="shared" si="25"/>
        <v>-1.0249999999999999</v>
      </c>
      <c r="E55">
        <f>'式(19)Aoh0m'!G23</f>
        <v>0.9</v>
      </c>
      <c r="F55">
        <f>'式(19)Aoh0m'!F23</f>
        <v>2.1</v>
      </c>
      <c r="G55">
        <f>'式(19)Aoh0m'!E23</f>
        <v>1.1000000000000001</v>
      </c>
      <c r="H55" s="1">
        <f>'式(19)Aoh0m'!J23</f>
        <v>0.88</v>
      </c>
      <c r="I55" s="1">
        <f>'式(19)Aoh0m'!K23</f>
        <v>0.85</v>
      </c>
      <c r="J55" s="1">
        <f>'式(19)Aoh0m'!H23</f>
        <v>1.05</v>
      </c>
      <c r="K55" s="1">
        <f>'式(19)Aoh0m'!I23</f>
        <v>1.07</v>
      </c>
      <c r="L55">
        <f>'式(19)Aoh0m'!L23</f>
        <v>0.98</v>
      </c>
      <c r="M55">
        <f>'式(19)Aoh0m'!M23</f>
        <v>2.0499999999999998</v>
      </c>
      <c r="N55">
        <f>'式(19)Aoh0m'!N23</f>
        <v>1.02</v>
      </c>
      <c r="O55" s="1">
        <f>'式(19)Aoh0m'!P23</f>
        <v>0.92</v>
      </c>
      <c r="P55" s="1">
        <f>'式(19)Aoh0m'!O23</f>
        <v>0.96</v>
      </c>
      <c r="Q55" s="1">
        <f>'式(19)Aoh0m'!R23</f>
        <v>0.97</v>
      </c>
      <c r="R55" s="1">
        <f>'式(19)Aoh0m'!Q23</f>
        <v>1.01</v>
      </c>
      <c r="S55">
        <f>'式(19)Aoh0m'!T23</f>
        <v>0.52</v>
      </c>
      <c r="T55">
        <f>'式(19)Aoh0m'!S23</f>
        <v>0.48</v>
      </c>
      <c r="U55">
        <f>'式(19)Aoh0m'!U23</f>
        <v>0.55000000000000004</v>
      </c>
      <c r="V55">
        <f>'式(19)Aoh0m'!V23</f>
        <v>0.6</v>
      </c>
      <c r="W55">
        <f>-'式(19)Aoh0m'!W23</f>
        <v>-30</v>
      </c>
      <c r="X55">
        <f>'式(19)Aoh0m'!X23</f>
        <v>60</v>
      </c>
      <c r="Z55">
        <f t="shared" si="26"/>
        <v>1.05</v>
      </c>
      <c r="AA55">
        <f t="shared" si="27"/>
        <v>3.03</v>
      </c>
      <c r="AB55">
        <f t="shared" si="28"/>
        <v>0.31754264805429416</v>
      </c>
      <c r="AC55">
        <f t="shared" si="29"/>
        <v>1.0999999999999996</v>
      </c>
      <c r="AD55">
        <f t="shared" si="36"/>
        <v>4</v>
      </c>
      <c r="AE55" s="11">
        <f t="shared" si="38"/>
        <v>0.98035154357013787</v>
      </c>
      <c r="AF55" s="4">
        <f t="shared" si="35"/>
        <v>0.98035154357013787</v>
      </c>
      <c r="AG55">
        <f t="shared" si="30"/>
        <v>1.9095860153446866</v>
      </c>
      <c r="AH55">
        <f t="shared" si="31"/>
        <v>1.8563512283992409</v>
      </c>
      <c r="AI55">
        <f t="shared" si="32"/>
        <v>0.98035154357013787</v>
      </c>
      <c r="AK55">
        <f t="shared" si="33"/>
        <v>0</v>
      </c>
    </row>
    <row r="56" spans="2:37" x14ac:dyDescent="0.2">
      <c r="B56" t="str">
        <f>"["&amp;ROW(B56)-ROW($B$3)&amp;", "&amp;C56&amp;", "&amp;D56&amp;", "&amp;E56&amp;", "&amp;F56&amp;", "&amp;G56&amp;", "&amp;H56&amp;", "&amp;I56&amp;", "&amp;J56&amp;", "&amp;K56&amp;", "&amp;L56&amp;", "&amp;M56&amp;", "&amp;N56&amp;", "&amp;O56&amp;", "&amp;P56&amp;", "&amp;Q56&amp;", "&amp;R56&amp;", "&amp;S56&amp;", "&amp;T56&amp;", "&amp;U56&amp;", "&amp;V56&amp;", "&amp;W56&amp;", "&amp;X56&amp;", "&amp;AE56&amp;"]"</f>
        <v>[53, 1.05, -1.025, 0.9, 2.1, 1.1, 0.88, 0.85, 1.05, 1.07, 0.98, 2.05, 1.02, 0.92, 0.96, 0.97, 1.01, 0.52, 0.48, 0.55, 0.6, -1, 60, 0.995838262141907]</v>
      </c>
      <c r="C56" s="2">
        <f t="shared" si="24"/>
        <v>1.05</v>
      </c>
      <c r="D56" s="2">
        <f t="shared" si="25"/>
        <v>-1.0249999999999999</v>
      </c>
      <c r="E56">
        <f>'式(19)Aoh0m'!G24</f>
        <v>0.9</v>
      </c>
      <c r="F56">
        <f>'式(19)Aoh0m'!F24</f>
        <v>2.1</v>
      </c>
      <c r="G56">
        <f>'式(19)Aoh0m'!E24</f>
        <v>1.1000000000000001</v>
      </c>
      <c r="H56" s="1">
        <f>'式(19)Aoh0m'!J24</f>
        <v>0.88</v>
      </c>
      <c r="I56" s="1">
        <f>'式(19)Aoh0m'!K24</f>
        <v>0.85</v>
      </c>
      <c r="J56" s="1">
        <f>'式(19)Aoh0m'!H24</f>
        <v>1.05</v>
      </c>
      <c r="K56" s="1">
        <f>'式(19)Aoh0m'!I24</f>
        <v>1.07</v>
      </c>
      <c r="L56">
        <f>'式(19)Aoh0m'!L24</f>
        <v>0.98</v>
      </c>
      <c r="M56">
        <f>'式(19)Aoh0m'!M24</f>
        <v>2.0499999999999998</v>
      </c>
      <c r="N56">
        <f>'式(19)Aoh0m'!N24</f>
        <v>1.02</v>
      </c>
      <c r="O56" s="1">
        <f>'式(19)Aoh0m'!P24</f>
        <v>0.92</v>
      </c>
      <c r="P56" s="1">
        <f>'式(19)Aoh0m'!O24</f>
        <v>0.96</v>
      </c>
      <c r="Q56" s="1">
        <f>'式(19)Aoh0m'!R24</f>
        <v>0.97</v>
      </c>
      <c r="R56" s="1">
        <f>'式(19)Aoh0m'!Q24</f>
        <v>1.01</v>
      </c>
      <c r="S56">
        <f>'式(19)Aoh0m'!T24</f>
        <v>0.52</v>
      </c>
      <c r="T56">
        <f>'式(19)Aoh0m'!S24</f>
        <v>0.48</v>
      </c>
      <c r="U56">
        <f>'式(19)Aoh0m'!U24</f>
        <v>0.55000000000000004</v>
      </c>
      <c r="V56">
        <f>'式(19)Aoh0m'!V24</f>
        <v>0.6</v>
      </c>
      <c r="W56">
        <f>-'式(19)Aoh0m'!W24</f>
        <v>-1</v>
      </c>
      <c r="X56">
        <f>'式(19)Aoh0m'!X24</f>
        <v>60</v>
      </c>
      <c r="Z56">
        <f t="shared" si="26"/>
        <v>1.05</v>
      </c>
      <c r="AA56">
        <f t="shared" si="27"/>
        <v>3.03</v>
      </c>
      <c r="AB56">
        <f t="shared" si="28"/>
        <v>9.6002857105196727E-3</v>
      </c>
      <c r="AC56">
        <f t="shared" si="29"/>
        <v>0.95277305611418839</v>
      </c>
      <c r="AD56">
        <f t="shared" si="36"/>
        <v>4</v>
      </c>
      <c r="AE56" s="11">
        <f t="shared" si="38"/>
        <v>0.99583826214190729</v>
      </c>
      <c r="AF56" s="4">
        <f t="shared" si="35"/>
        <v>0.99583826214190729</v>
      </c>
      <c r="AG56">
        <f t="shared" si="30"/>
        <v>54.708387127211445</v>
      </c>
      <c r="AH56">
        <f t="shared" si="31"/>
        <v>3.1352459300963131</v>
      </c>
      <c r="AI56">
        <f t="shared" si="32"/>
        <v>0.99583826214190729</v>
      </c>
      <c r="AK56">
        <f t="shared" si="33"/>
        <v>0</v>
      </c>
    </row>
    <row r="57" spans="2:37" x14ac:dyDescent="0.2">
      <c r="B57" t="str">
        <f>"["&amp;ROW(B57)-ROW($B$3)&amp;", "&amp;C57&amp;", "&amp;D57&amp;", "&amp;E57&amp;", "&amp;F57&amp;", "&amp;G57&amp;", "&amp;H57&amp;", "&amp;I57&amp;", "&amp;J57&amp;", "&amp;K57&amp;", "&amp;L57&amp;", "&amp;M57&amp;", "&amp;N57&amp;", "&amp;O57&amp;", "&amp;P57&amp;", "&amp;Q57&amp;", "&amp;R57&amp;", "&amp;S57&amp;", "&amp;T57&amp;", "&amp;U57&amp;", "&amp;V57&amp;", "&amp;W57&amp;", "&amp;X57&amp;", "&amp;AE57&amp;"]"</f>
        <v>[54, 1.05, -1.025, 0.9, 2.1, 1.1, 0.88, 0.85, 1.05, 1.07, 0.98, 2.05, 1.02, 0.92, 0.96, 0.97, 1.01, 0.52, 0.48, 0.55, 0.6, -89, 85, 2.77994883202137]</v>
      </c>
      <c r="C57" s="2">
        <f t="shared" si="24"/>
        <v>1.05</v>
      </c>
      <c r="D57" s="2">
        <f t="shared" si="25"/>
        <v>-1.0249999999999999</v>
      </c>
      <c r="E57">
        <f>'式(19)Aoh0m'!G25</f>
        <v>0.9</v>
      </c>
      <c r="F57">
        <f>'式(19)Aoh0m'!F25</f>
        <v>2.1</v>
      </c>
      <c r="G57">
        <f>'式(19)Aoh0m'!E25</f>
        <v>1.1000000000000001</v>
      </c>
      <c r="H57" s="1">
        <f>'式(19)Aoh0m'!J25</f>
        <v>0.88</v>
      </c>
      <c r="I57" s="1">
        <f>'式(19)Aoh0m'!K25</f>
        <v>0.85</v>
      </c>
      <c r="J57" s="1">
        <f>'式(19)Aoh0m'!H25</f>
        <v>1.05</v>
      </c>
      <c r="K57" s="1">
        <f>'式(19)Aoh0m'!I25</f>
        <v>1.07</v>
      </c>
      <c r="L57">
        <f>'式(19)Aoh0m'!L25</f>
        <v>0.98</v>
      </c>
      <c r="M57">
        <f>'式(19)Aoh0m'!M25</f>
        <v>2.0499999999999998</v>
      </c>
      <c r="N57">
        <f>'式(19)Aoh0m'!N25</f>
        <v>1.02</v>
      </c>
      <c r="O57" s="1">
        <f>'式(19)Aoh0m'!P25</f>
        <v>0.92</v>
      </c>
      <c r="P57" s="1">
        <f>'式(19)Aoh0m'!O25</f>
        <v>0.96</v>
      </c>
      <c r="Q57" s="1">
        <f>'式(19)Aoh0m'!R25</f>
        <v>0.97</v>
      </c>
      <c r="R57" s="1">
        <f>'式(19)Aoh0m'!Q25</f>
        <v>1.01</v>
      </c>
      <c r="S57">
        <f>'式(19)Aoh0m'!T25</f>
        <v>0.52</v>
      </c>
      <c r="T57">
        <f>'式(19)Aoh0m'!S25</f>
        <v>0.48</v>
      </c>
      <c r="U57">
        <f>'式(19)Aoh0m'!U25</f>
        <v>0.55000000000000004</v>
      </c>
      <c r="V57">
        <f>'式(19)Aoh0m'!V25</f>
        <v>0.6</v>
      </c>
      <c r="W57">
        <f>-'式(19)Aoh0m'!W25</f>
        <v>-89</v>
      </c>
      <c r="X57">
        <f>'式(19)Aoh0m'!X25</f>
        <v>85</v>
      </c>
      <c r="Z57">
        <f t="shared" si="26"/>
        <v>1.05</v>
      </c>
      <c r="AA57">
        <f t="shared" si="27"/>
        <v>3.03</v>
      </c>
      <c r="AB57">
        <f t="shared" si="28"/>
        <v>31.509478896917532</v>
      </c>
      <c r="AC57">
        <f t="shared" si="29"/>
        <v>360.20985352993057</v>
      </c>
      <c r="AD57">
        <f t="shared" si="36"/>
        <v>3</v>
      </c>
      <c r="AE57" s="11">
        <f t="shared" si="38"/>
        <v>2.7799488320213692</v>
      </c>
      <c r="AF57" s="4">
        <f t="shared" si="35"/>
        <v>2.7799488320213692</v>
      </c>
      <c r="AG57">
        <f t="shared" si="30"/>
        <v>6.3017761229240534</v>
      </c>
      <c r="AH57">
        <f t="shared" si="31"/>
        <v>2.7799488320213692</v>
      </c>
      <c r="AI57">
        <f t="shared" si="32"/>
        <v>-5296.7920429251235</v>
      </c>
      <c r="AK57">
        <f t="shared" si="33"/>
        <v>0</v>
      </c>
    </row>
    <row r="58" spans="2:37" x14ac:dyDescent="0.2">
      <c r="B58" t="str">
        <f>"["&amp;ROW(B58)-ROW($B$3)&amp;", "&amp;C58&amp;", "&amp;D58&amp;", "&amp;E58&amp;", "&amp;F58&amp;", "&amp;G58&amp;", "&amp;H58&amp;", "&amp;I58&amp;", "&amp;J58&amp;", "&amp;K58&amp;", "&amp;L58&amp;", "&amp;M58&amp;", "&amp;N58&amp;", "&amp;O58&amp;", "&amp;P58&amp;", "&amp;Q58&amp;", "&amp;R58&amp;", "&amp;S58&amp;", "&amp;T58&amp;", "&amp;U58&amp;", "&amp;V58&amp;", "&amp;W58&amp;", "&amp;X58&amp;", "&amp;AE58&amp;"]"</f>
        <v>[55, 1.05, -1.025, 0.9, 2.1, 1.1, 0.88, 0.85, 1.05, 1.07, 0.98, 2.05, 1.02, 0.92, 0.96, 0.97, 1.01, 0.52, 0.48, 0.55, 0.6, -85, 85, 2.78141592070401]</v>
      </c>
      <c r="C58" s="2">
        <f t="shared" si="24"/>
        <v>1.05</v>
      </c>
      <c r="D58" s="2">
        <f t="shared" si="25"/>
        <v>-1.0249999999999999</v>
      </c>
      <c r="E58">
        <f>'式(19)Aoh0m'!G26</f>
        <v>0.9</v>
      </c>
      <c r="F58">
        <f>'式(19)Aoh0m'!F26</f>
        <v>2.1</v>
      </c>
      <c r="G58">
        <f>'式(19)Aoh0m'!E26</f>
        <v>1.1000000000000001</v>
      </c>
      <c r="H58" s="1">
        <f>'式(19)Aoh0m'!J26</f>
        <v>0.88</v>
      </c>
      <c r="I58" s="1">
        <f>'式(19)Aoh0m'!K26</f>
        <v>0.85</v>
      </c>
      <c r="J58" s="1">
        <f>'式(19)Aoh0m'!H26</f>
        <v>1.05</v>
      </c>
      <c r="K58" s="1">
        <f>'式(19)Aoh0m'!I26</f>
        <v>1.07</v>
      </c>
      <c r="L58">
        <f>'式(19)Aoh0m'!L26</f>
        <v>0.98</v>
      </c>
      <c r="M58">
        <f>'式(19)Aoh0m'!M26</f>
        <v>2.0499999999999998</v>
      </c>
      <c r="N58">
        <f>'式(19)Aoh0m'!N26</f>
        <v>1.02</v>
      </c>
      <c r="O58" s="1">
        <f>'式(19)Aoh0m'!P26</f>
        <v>0.92</v>
      </c>
      <c r="P58" s="1">
        <f>'式(19)Aoh0m'!O26</f>
        <v>0.96</v>
      </c>
      <c r="Q58" s="1">
        <f>'式(19)Aoh0m'!R26</f>
        <v>0.97</v>
      </c>
      <c r="R58" s="1">
        <f>'式(19)Aoh0m'!Q26</f>
        <v>1.01</v>
      </c>
      <c r="S58">
        <f>'式(19)Aoh0m'!T26</f>
        <v>0.52</v>
      </c>
      <c r="T58">
        <f>'式(19)Aoh0m'!S26</f>
        <v>0.48</v>
      </c>
      <c r="U58">
        <f>'式(19)Aoh0m'!U26</f>
        <v>0.55000000000000004</v>
      </c>
      <c r="V58">
        <f>'式(19)Aoh0m'!V26</f>
        <v>0.6</v>
      </c>
      <c r="W58">
        <f>-'式(19)Aoh0m'!W26</f>
        <v>-85</v>
      </c>
      <c r="X58">
        <f>'式(19)Aoh0m'!X26</f>
        <v>85</v>
      </c>
      <c r="Z58">
        <f t="shared" si="26"/>
        <v>1.05</v>
      </c>
      <c r="AA58">
        <f t="shared" si="27"/>
        <v>3.03</v>
      </c>
      <c r="AB58">
        <f t="shared" si="28"/>
        <v>6.2865287665187424</v>
      </c>
      <c r="AC58">
        <f t="shared" si="29"/>
        <v>72.1298283776907</v>
      </c>
      <c r="AD58">
        <f t="shared" si="36"/>
        <v>3</v>
      </c>
      <c r="AE58" s="11">
        <f t="shared" si="38"/>
        <v>2.781415920704013</v>
      </c>
      <c r="AF58" s="4">
        <f t="shared" si="35"/>
        <v>2.781415920704013</v>
      </c>
      <c r="AG58">
        <f t="shared" si="30"/>
        <v>6.3248844266755109</v>
      </c>
      <c r="AH58">
        <f t="shared" si="31"/>
        <v>2.781415920704013</v>
      </c>
      <c r="AI58">
        <f t="shared" si="32"/>
        <v>-150.98680071363103</v>
      </c>
      <c r="AK58">
        <f t="shared" si="33"/>
        <v>0</v>
      </c>
    </row>
    <row r="59" spans="2:37" x14ac:dyDescent="0.2">
      <c r="B59" t="str">
        <f>"["&amp;ROW(B59)-ROW($B$3)&amp;", "&amp;C59&amp;", "&amp;D59&amp;", "&amp;E59&amp;", "&amp;F59&amp;", "&amp;G59&amp;", "&amp;H59&amp;", "&amp;I59&amp;", "&amp;J59&amp;", "&amp;K59&amp;", "&amp;L59&amp;", "&amp;M59&amp;", "&amp;N59&amp;", "&amp;O59&amp;", "&amp;P59&amp;", "&amp;Q59&amp;", "&amp;R59&amp;", "&amp;S59&amp;", "&amp;T59&amp;", "&amp;U59&amp;", "&amp;V59&amp;", "&amp;W59&amp;", "&amp;X59&amp;", "&amp;AE59&amp;"]"</f>
        <v>[56, 1.05, -1.025, 0.9, 2.1, 1.1, 0.88, 0.85, 1.05, 1.07, 0.98, 2.05, 1.02, 0.92, 0.96, 0.97, 1.01, 0.52, 0.48, 0.55, 0.6, -45, 85, 2.8975171941721]</v>
      </c>
      <c r="C59" s="2">
        <f t="shared" si="24"/>
        <v>1.05</v>
      </c>
      <c r="D59" s="2">
        <f t="shared" si="25"/>
        <v>-1.0249999999999999</v>
      </c>
      <c r="E59">
        <f>'式(19)Aoh0m'!G27</f>
        <v>0.9</v>
      </c>
      <c r="F59">
        <f>'式(19)Aoh0m'!F27</f>
        <v>2.1</v>
      </c>
      <c r="G59">
        <f>'式(19)Aoh0m'!E27</f>
        <v>1.1000000000000001</v>
      </c>
      <c r="H59" s="1">
        <f>'式(19)Aoh0m'!J27</f>
        <v>0.88</v>
      </c>
      <c r="I59" s="1">
        <f>'式(19)Aoh0m'!K27</f>
        <v>0.85</v>
      </c>
      <c r="J59" s="1">
        <f>'式(19)Aoh0m'!H27</f>
        <v>1.05</v>
      </c>
      <c r="K59" s="1">
        <f>'式(19)Aoh0m'!I27</f>
        <v>1.07</v>
      </c>
      <c r="L59">
        <f>'式(19)Aoh0m'!L27</f>
        <v>0.98</v>
      </c>
      <c r="M59">
        <f>'式(19)Aoh0m'!M27</f>
        <v>2.0499999999999998</v>
      </c>
      <c r="N59">
        <f>'式(19)Aoh0m'!N27</f>
        <v>1.02</v>
      </c>
      <c r="O59" s="1">
        <f>'式(19)Aoh0m'!P27</f>
        <v>0.92</v>
      </c>
      <c r="P59" s="1">
        <f>'式(19)Aoh0m'!O27</f>
        <v>0.96</v>
      </c>
      <c r="Q59" s="1">
        <f>'式(19)Aoh0m'!R27</f>
        <v>0.97</v>
      </c>
      <c r="R59" s="1">
        <f>'式(19)Aoh0m'!Q27</f>
        <v>1.01</v>
      </c>
      <c r="S59">
        <f>'式(19)Aoh0m'!T27</f>
        <v>0.52</v>
      </c>
      <c r="T59">
        <f>'式(19)Aoh0m'!S27</f>
        <v>0.48</v>
      </c>
      <c r="U59">
        <f>'式(19)Aoh0m'!U27</f>
        <v>0.55000000000000004</v>
      </c>
      <c r="V59">
        <f>'式(19)Aoh0m'!V27</f>
        <v>0.6</v>
      </c>
      <c r="W59">
        <f>-'式(19)Aoh0m'!W27</f>
        <v>-45</v>
      </c>
      <c r="X59">
        <f>'式(19)Aoh0m'!X27</f>
        <v>85</v>
      </c>
      <c r="Z59">
        <f t="shared" si="26"/>
        <v>1.05</v>
      </c>
      <c r="AA59">
        <f t="shared" si="27"/>
        <v>3.03</v>
      </c>
      <c r="AB59">
        <f t="shared" si="28"/>
        <v>0.54999999999999993</v>
      </c>
      <c r="AC59">
        <f t="shared" si="29"/>
        <v>8.8904942418594093</v>
      </c>
      <c r="AD59">
        <f t="shared" si="36"/>
        <v>3</v>
      </c>
      <c r="AE59" s="11">
        <f t="shared" si="38"/>
        <v>2.8975171941721025</v>
      </c>
      <c r="AF59" s="4">
        <f t="shared" si="35"/>
        <v>2.8975171941721025</v>
      </c>
      <c r="AG59">
        <f t="shared" si="30"/>
        <v>8.9106999105909086</v>
      </c>
      <c r="AH59">
        <f t="shared" si="31"/>
        <v>2.8975171941721025</v>
      </c>
      <c r="AI59">
        <f t="shared" si="32"/>
        <v>6.8901330374410437</v>
      </c>
      <c r="AK59">
        <f t="shared" si="33"/>
        <v>0</v>
      </c>
    </row>
    <row r="60" spans="2:37" x14ac:dyDescent="0.2">
      <c r="B60" t="str">
        <f>"["&amp;ROW(B60)-ROW($B$3)&amp;", "&amp;C60&amp;", "&amp;D60&amp;", "&amp;E60&amp;", "&amp;F60&amp;", "&amp;G60&amp;", "&amp;H60&amp;", "&amp;I60&amp;", "&amp;J60&amp;", "&amp;K60&amp;", "&amp;L60&amp;", "&amp;M60&amp;", "&amp;N60&amp;", "&amp;O60&amp;", "&amp;P60&amp;", "&amp;Q60&amp;", "&amp;R60&amp;", "&amp;S60&amp;", "&amp;T60&amp;", "&amp;U60&amp;", "&amp;V60&amp;", "&amp;W60&amp;", "&amp;X60&amp;", "&amp;AE60&amp;"]"</f>
        <v>[57, 1.05, -1.025, 0.9, 2.1, 1.1, 0.88, 0.85, 1.05, 1.07, 0.98, 2.05, 1.02, 0.92, 0.96, 0.97, 1.01, 0.52, 0.48, 0.55, 0.6, -30, 85, 2.98069383225871]</v>
      </c>
      <c r="C60" s="2">
        <f t="shared" si="24"/>
        <v>1.05</v>
      </c>
      <c r="D60" s="2">
        <f t="shared" si="25"/>
        <v>-1.0249999999999999</v>
      </c>
      <c r="E60">
        <f>'式(19)Aoh0m'!G28</f>
        <v>0.9</v>
      </c>
      <c r="F60">
        <f>'式(19)Aoh0m'!F28</f>
        <v>2.1</v>
      </c>
      <c r="G60">
        <f>'式(19)Aoh0m'!E28</f>
        <v>1.1000000000000001</v>
      </c>
      <c r="H60" s="1">
        <f>'式(19)Aoh0m'!J28</f>
        <v>0.88</v>
      </c>
      <c r="I60" s="1">
        <f>'式(19)Aoh0m'!K28</f>
        <v>0.85</v>
      </c>
      <c r="J60" s="1">
        <f>'式(19)Aoh0m'!H28</f>
        <v>1.05</v>
      </c>
      <c r="K60" s="1">
        <f>'式(19)Aoh0m'!I28</f>
        <v>1.07</v>
      </c>
      <c r="L60">
        <f>'式(19)Aoh0m'!L28</f>
        <v>0.98</v>
      </c>
      <c r="M60">
        <f>'式(19)Aoh0m'!M28</f>
        <v>2.0499999999999998</v>
      </c>
      <c r="N60">
        <f>'式(19)Aoh0m'!N28</f>
        <v>1.02</v>
      </c>
      <c r="O60" s="1">
        <f>'式(19)Aoh0m'!P28</f>
        <v>0.92</v>
      </c>
      <c r="P60" s="1">
        <f>'式(19)Aoh0m'!O28</f>
        <v>0.96</v>
      </c>
      <c r="Q60" s="1">
        <f>'式(19)Aoh0m'!R28</f>
        <v>0.97</v>
      </c>
      <c r="R60" s="1">
        <f>'式(19)Aoh0m'!Q28</f>
        <v>1.01</v>
      </c>
      <c r="S60">
        <f>'式(19)Aoh0m'!T28</f>
        <v>0.52</v>
      </c>
      <c r="T60">
        <f>'式(19)Aoh0m'!S28</f>
        <v>0.48</v>
      </c>
      <c r="U60">
        <f>'式(19)Aoh0m'!U28</f>
        <v>0.55000000000000004</v>
      </c>
      <c r="V60">
        <f>'式(19)Aoh0m'!V28</f>
        <v>0.6</v>
      </c>
      <c r="W60">
        <f>-'式(19)Aoh0m'!W28</f>
        <v>-30</v>
      </c>
      <c r="X60">
        <f>'式(19)Aoh0m'!X28</f>
        <v>85</v>
      </c>
      <c r="Z60">
        <f t="shared" si="26"/>
        <v>1.05</v>
      </c>
      <c r="AA60">
        <f t="shared" si="27"/>
        <v>3.03</v>
      </c>
      <c r="AB60">
        <f t="shared" si="28"/>
        <v>0.31754264805429416</v>
      </c>
      <c r="AC60">
        <f t="shared" si="29"/>
        <v>7.259058151235843</v>
      </c>
      <c r="AD60">
        <f t="shared" si="36"/>
        <v>3</v>
      </c>
      <c r="AE60" s="11">
        <f t="shared" si="38"/>
        <v>2.9806938322587113</v>
      </c>
      <c r="AF60" s="4">
        <f t="shared" si="35"/>
        <v>2.9806938322587113</v>
      </c>
      <c r="AG60">
        <f t="shared" si="30"/>
        <v>12.601632663794387</v>
      </c>
      <c r="AH60">
        <f t="shared" si="31"/>
        <v>2.9806938322587113</v>
      </c>
      <c r="AI60">
        <f t="shared" si="32"/>
        <v>6.4694807849358655</v>
      </c>
      <c r="AK60">
        <f t="shared" si="33"/>
        <v>0</v>
      </c>
    </row>
    <row r="61" spans="2:37" x14ac:dyDescent="0.2">
      <c r="B61" t="str">
        <f>"["&amp;ROW(B61)-ROW($B$3)&amp;", "&amp;C61&amp;", "&amp;D61&amp;", "&amp;E61&amp;", "&amp;F61&amp;", "&amp;G61&amp;", "&amp;H61&amp;", "&amp;I61&amp;", "&amp;J61&amp;", "&amp;K61&amp;", "&amp;L61&amp;", "&amp;M61&amp;", "&amp;N61&amp;", "&amp;O61&amp;", "&amp;P61&amp;", "&amp;Q61&amp;", "&amp;R61&amp;", "&amp;S61&amp;", "&amp;T61&amp;", "&amp;U61&amp;", "&amp;V61&amp;", "&amp;W61&amp;", "&amp;X61&amp;", "&amp;AE61&amp;"]"</f>
        <v>[58, 1.05, -1.025, 0.9, 2.1, 1.1, 0.88, 0.85, 1.05, 1.07, 0.98, 2.05, 1.02, 0.92, 0.96, 0.97, 1.01, 0.52, 0.48, 0.55, 0.6, -1, 85, 3.17449089829093]</v>
      </c>
      <c r="C61" s="2">
        <f t="shared" si="24"/>
        <v>1.05</v>
      </c>
      <c r="D61" s="2">
        <f t="shared" si="25"/>
        <v>-1.0249999999999999</v>
      </c>
      <c r="E61">
        <f>'式(19)Aoh0m'!G29</f>
        <v>0.9</v>
      </c>
      <c r="F61">
        <f>'式(19)Aoh0m'!F29</f>
        <v>2.1</v>
      </c>
      <c r="G61">
        <f>'式(19)Aoh0m'!E29</f>
        <v>1.1000000000000001</v>
      </c>
      <c r="H61" s="1">
        <f>'式(19)Aoh0m'!J29</f>
        <v>0.88</v>
      </c>
      <c r="I61" s="1">
        <f>'式(19)Aoh0m'!K29</f>
        <v>0.85</v>
      </c>
      <c r="J61" s="1">
        <f>'式(19)Aoh0m'!H29</f>
        <v>1.05</v>
      </c>
      <c r="K61" s="1">
        <f>'式(19)Aoh0m'!I29</f>
        <v>1.07</v>
      </c>
      <c r="L61">
        <f>'式(19)Aoh0m'!L29</f>
        <v>0.98</v>
      </c>
      <c r="M61">
        <f>'式(19)Aoh0m'!M29</f>
        <v>2.0499999999999998</v>
      </c>
      <c r="N61">
        <f>'式(19)Aoh0m'!N29</f>
        <v>1.02</v>
      </c>
      <c r="O61" s="1">
        <f>'式(19)Aoh0m'!P29</f>
        <v>0.92</v>
      </c>
      <c r="P61" s="1">
        <f>'式(19)Aoh0m'!O29</f>
        <v>0.96</v>
      </c>
      <c r="Q61" s="1">
        <f>'式(19)Aoh0m'!R29</f>
        <v>0.97</v>
      </c>
      <c r="R61" s="1">
        <f>'式(19)Aoh0m'!Q29</f>
        <v>1.01</v>
      </c>
      <c r="S61">
        <f>'式(19)Aoh0m'!T29</f>
        <v>0.52</v>
      </c>
      <c r="T61">
        <f>'式(19)Aoh0m'!S29</f>
        <v>0.48</v>
      </c>
      <c r="U61">
        <f>'式(19)Aoh0m'!U29</f>
        <v>0.55000000000000004</v>
      </c>
      <c r="V61">
        <f>'式(19)Aoh0m'!V29</f>
        <v>0.6</v>
      </c>
      <c r="W61">
        <f>-'式(19)Aoh0m'!W29</f>
        <v>-1</v>
      </c>
      <c r="X61">
        <f>'式(19)Aoh0m'!X29</f>
        <v>85</v>
      </c>
      <c r="Z61">
        <f t="shared" si="26"/>
        <v>1.05</v>
      </c>
      <c r="AA61">
        <f t="shared" si="27"/>
        <v>3.03</v>
      </c>
      <c r="AB61">
        <f t="shared" si="28"/>
        <v>9.6002857105196727E-3</v>
      </c>
      <c r="AC61">
        <f t="shared" si="29"/>
        <v>6.2874863811487156</v>
      </c>
      <c r="AD61">
        <f t="shared" si="36"/>
        <v>3</v>
      </c>
      <c r="AE61" s="11">
        <f t="shared" si="38"/>
        <v>3.174490898290931</v>
      </c>
      <c r="AF61" s="4">
        <f t="shared" si="35"/>
        <v>3.174490898290931</v>
      </c>
      <c r="AG61">
        <f t="shared" si="30"/>
        <v>361.02851228795492</v>
      </c>
      <c r="AH61">
        <f t="shared" si="31"/>
        <v>3.174490898290931</v>
      </c>
      <c r="AI61">
        <f t="shared" si="32"/>
        <v>6.5716798673761376</v>
      </c>
      <c r="AK61">
        <f t="shared" si="33"/>
        <v>0</v>
      </c>
    </row>
    <row r="62" spans="2:37" x14ac:dyDescent="0.2">
      <c r="B62" t="str">
        <f>"["&amp;ROW(B62)-ROW($B$3)&amp;", "&amp;C62&amp;", "&amp;D62&amp;", "&amp;E62&amp;", "&amp;F62&amp;", "&amp;G62&amp;", "&amp;H62&amp;", "&amp;I62&amp;", "&amp;J62&amp;", "&amp;K62&amp;", "&amp;L62&amp;", "&amp;M62&amp;", "&amp;N62&amp;", "&amp;O62&amp;", "&amp;P62&amp;", "&amp;Q62&amp;", "&amp;R62&amp;", "&amp;S62&amp;", "&amp;T62&amp;", "&amp;U62&amp;", "&amp;V62&amp;", "&amp;W62&amp;", "&amp;X62&amp;", "&amp;AE62&amp;"]"</f>
        <v>[59, 1.05, -1.025, 0.9, 2.1, 1.1, 0.88, 0.85, 1.05, 1.07, 0.98, 2.05, 1.02, 0.92, 0.96, 0.97, 1.01, 0.52, 0.48, 0.55, 0.6, -89, 89, 3.10138560086997]</v>
      </c>
      <c r="C62" s="2">
        <f t="shared" si="24"/>
        <v>1.05</v>
      </c>
      <c r="D62" s="2">
        <f t="shared" si="25"/>
        <v>-1.0249999999999999</v>
      </c>
      <c r="E62">
        <f>'式(19)Aoh0m'!G30</f>
        <v>0.9</v>
      </c>
      <c r="F62">
        <f>'式(19)Aoh0m'!F30</f>
        <v>2.1</v>
      </c>
      <c r="G62">
        <f>'式(19)Aoh0m'!E30</f>
        <v>1.1000000000000001</v>
      </c>
      <c r="H62" s="1">
        <f>'式(19)Aoh0m'!J30</f>
        <v>0.88</v>
      </c>
      <c r="I62" s="1">
        <f>'式(19)Aoh0m'!K30</f>
        <v>0.85</v>
      </c>
      <c r="J62" s="1">
        <f>'式(19)Aoh0m'!H30</f>
        <v>1.05</v>
      </c>
      <c r="K62" s="1">
        <f>'式(19)Aoh0m'!I30</f>
        <v>1.07</v>
      </c>
      <c r="L62">
        <f>'式(19)Aoh0m'!L30</f>
        <v>0.98</v>
      </c>
      <c r="M62">
        <f>'式(19)Aoh0m'!M30</f>
        <v>2.0499999999999998</v>
      </c>
      <c r="N62">
        <f>'式(19)Aoh0m'!N30</f>
        <v>1.02</v>
      </c>
      <c r="O62" s="1">
        <f>'式(19)Aoh0m'!P30</f>
        <v>0.92</v>
      </c>
      <c r="P62" s="1">
        <f>'式(19)Aoh0m'!O30</f>
        <v>0.96</v>
      </c>
      <c r="Q62" s="1">
        <f>'式(19)Aoh0m'!R30</f>
        <v>0.97</v>
      </c>
      <c r="R62" s="1">
        <f>'式(19)Aoh0m'!Q30</f>
        <v>1.01</v>
      </c>
      <c r="S62">
        <f>'式(19)Aoh0m'!T30</f>
        <v>0.52</v>
      </c>
      <c r="T62">
        <f>'式(19)Aoh0m'!S30</f>
        <v>0.48</v>
      </c>
      <c r="U62">
        <f>'式(19)Aoh0m'!U30</f>
        <v>0.55000000000000004</v>
      </c>
      <c r="V62">
        <f>'式(19)Aoh0m'!V30</f>
        <v>0.6</v>
      </c>
      <c r="W62">
        <f>-'式(19)Aoh0m'!W30</f>
        <v>-89</v>
      </c>
      <c r="X62">
        <f>'式(19)Aoh0m'!X30</f>
        <v>89</v>
      </c>
      <c r="Z62">
        <f t="shared" si="26"/>
        <v>1.05</v>
      </c>
      <c r="AA62">
        <f t="shared" si="27"/>
        <v>3.03</v>
      </c>
      <c r="AB62">
        <f t="shared" si="28"/>
        <v>31.509478896917532</v>
      </c>
      <c r="AC62">
        <f t="shared" si="29"/>
        <v>1805.4518160661094</v>
      </c>
      <c r="AD62">
        <f t="shared" si="36"/>
        <v>3</v>
      </c>
      <c r="AE62" s="11">
        <f t="shared" si="38"/>
        <v>3.1013856008699716</v>
      </c>
      <c r="AF62" s="4">
        <f t="shared" si="35"/>
        <v>3.1013856008699716</v>
      </c>
      <c r="AG62">
        <f t="shared" si="30"/>
        <v>31.58590203482564</v>
      </c>
      <c r="AH62">
        <f t="shared" si="31"/>
        <v>3.1013856008699716</v>
      </c>
      <c r="AI62">
        <f t="shared" si="32"/>
        <v>-26548.698541998838</v>
      </c>
      <c r="AK62">
        <f t="shared" si="33"/>
        <v>0</v>
      </c>
    </row>
    <row r="63" spans="2:37" x14ac:dyDescent="0.2">
      <c r="B63" t="str">
        <f>"["&amp;ROW(B63)-ROW($B$3)&amp;", "&amp;C63&amp;", "&amp;D63&amp;", "&amp;E63&amp;", "&amp;F63&amp;", "&amp;G63&amp;", "&amp;H63&amp;", "&amp;I63&amp;", "&amp;J63&amp;", "&amp;K63&amp;", "&amp;L63&amp;", "&amp;M63&amp;", "&amp;N63&amp;", "&amp;O63&amp;", "&amp;P63&amp;", "&amp;Q63&amp;", "&amp;R63&amp;", "&amp;S63&amp;", "&amp;T63&amp;", "&amp;U63&amp;", "&amp;V63&amp;", "&amp;W63&amp;", "&amp;X63&amp;", "&amp;AE63&amp;"]"</f>
        <v>[60, 1.05, -1.025, 0.9, 2.1, 1.1, 0.88, 0.85, 1.05, 1.07, 0.98, 2.05, 1.02, 0.92, 0.96, 0.97, 1.01, 0.52, 0.48, 0.55, 0.6, -85, 89, 3.1016783031148]</v>
      </c>
      <c r="C63" s="2">
        <f t="shared" si="24"/>
        <v>1.05</v>
      </c>
      <c r="D63" s="2">
        <f t="shared" si="25"/>
        <v>-1.0249999999999999</v>
      </c>
      <c r="E63">
        <f>'式(19)Aoh0m'!G31</f>
        <v>0.9</v>
      </c>
      <c r="F63">
        <f>'式(19)Aoh0m'!F31</f>
        <v>2.1</v>
      </c>
      <c r="G63">
        <f>'式(19)Aoh0m'!E31</f>
        <v>1.1000000000000001</v>
      </c>
      <c r="H63" s="1">
        <f>'式(19)Aoh0m'!J31</f>
        <v>0.88</v>
      </c>
      <c r="I63" s="1">
        <f>'式(19)Aoh0m'!K31</f>
        <v>0.85</v>
      </c>
      <c r="J63" s="1">
        <f>'式(19)Aoh0m'!H31</f>
        <v>1.05</v>
      </c>
      <c r="K63" s="1">
        <f>'式(19)Aoh0m'!I31</f>
        <v>1.07</v>
      </c>
      <c r="L63">
        <f>'式(19)Aoh0m'!L31</f>
        <v>0.98</v>
      </c>
      <c r="M63">
        <f>'式(19)Aoh0m'!M31</f>
        <v>2.0499999999999998</v>
      </c>
      <c r="N63">
        <f>'式(19)Aoh0m'!N31</f>
        <v>1.02</v>
      </c>
      <c r="O63" s="1">
        <f>'式(19)Aoh0m'!P31</f>
        <v>0.92</v>
      </c>
      <c r="P63" s="1">
        <f>'式(19)Aoh0m'!O31</f>
        <v>0.96</v>
      </c>
      <c r="Q63" s="1">
        <f>'式(19)Aoh0m'!R31</f>
        <v>0.97</v>
      </c>
      <c r="R63" s="1">
        <f>'式(19)Aoh0m'!Q31</f>
        <v>1.01</v>
      </c>
      <c r="S63">
        <f>'式(19)Aoh0m'!T31</f>
        <v>0.52</v>
      </c>
      <c r="T63">
        <f>'式(19)Aoh0m'!S31</f>
        <v>0.48</v>
      </c>
      <c r="U63">
        <f>'式(19)Aoh0m'!U31</f>
        <v>0.55000000000000004</v>
      </c>
      <c r="V63">
        <f>'式(19)Aoh0m'!V31</f>
        <v>0.6</v>
      </c>
      <c r="W63">
        <f>-'式(19)Aoh0m'!W31</f>
        <v>-85</v>
      </c>
      <c r="X63">
        <f>'式(19)Aoh0m'!X31</f>
        <v>89</v>
      </c>
      <c r="Z63">
        <f t="shared" si="26"/>
        <v>1.05</v>
      </c>
      <c r="AA63">
        <f t="shared" si="27"/>
        <v>3.03</v>
      </c>
      <c r="AB63">
        <f t="shared" si="28"/>
        <v>6.2865287665187424</v>
      </c>
      <c r="AC63">
        <f t="shared" si="29"/>
        <v>361.53072538371759</v>
      </c>
      <c r="AD63">
        <f t="shared" si="36"/>
        <v>3</v>
      </c>
      <c r="AE63" s="11">
        <f t="shared" si="38"/>
        <v>3.1016783031147992</v>
      </c>
      <c r="AF63" s="4">
        <f t="shared" si="35"/>
        <v>3.1016783031147992</v>
      </c>
      <c r="AG63">
        <f t="shared" si="30"/>
        <v>31.701725987350603</v>
      </c>
      <c r="AH63">
        <f t="shared" si="31"/>
        <v>3.1016783031147992</v>
      </c>
      <c r="AI63">
        <f t="shared" si="32"/>
        <v>-756.77939089966071</v>
      </c>
      <c r="AK63">
        <f t="shared" si="33"/>
        <v>0</v>
      </c>
    </row>
    <row r="64" spans="2:37" x14ac:dyDescent="0.2">
      <c r="B64" t="str">
        <f>"["&amp;ROW(B64)-ROW($B$3)&amp;", "&amp;C64&amp;", "&amp;D64&amp;", "&amp;E64&amp;", "&amp;F64&amp;", "&amp;G64&amp;", "&amp;H64&amp;", "&amp;I64&amp;", "&amp;J64&amp;", "&amp;K64&amp;", "&amp;L64&amp;", "&amp;M64&amp;", "&amp;N64&amp;", "&amp;O64&amp;", "&amp;P64&amp;", "&amp;Q64&amp;", "&amp;R64&amp;", "&amp;S64&amp;", "&amp;T64&amp;", "&amp;U64&amp;", "&amp;V64&amp;", "&amp;W64&amp;", "&amp;X64&amp;", "&amp;AE64&amp;"]"</f>
        <v>[61, 1.05, -1.025, 0.9, 2.1, 1.1, 0.88, 0.85, 1.05, 1.07, 0.98, 2.05, 1.02, 0.92, 0.96, 0.97, 1.01, 0.52, 0.48, 0.55, 0.6, -45, 89, 3.12484193580687]</v>
      </c>
      <c r="C64" s="2">
        <f t="shared" si="24"/>
        <v>1.05</v>
      </c>
      <c r="D64" s="2">
        <f t="shared" si="25"/>
        <v>-1.0249999999999999</v>
      </c>
      <c r="E64">
        <f>'式(19)Aoh0m'!G32</f>
        <v>0.9</v>
      </c>
      <c r="F64">
        <f>'式(19)Aoh0m'!F32</f>
        <v>2.1</v>
      </c>
      <c r="G64">
        <f>'式(19)Aoh0m'!E32</f>
        <v>1.1000000000000001</v>
      </c>
      <c r="H64" s="1">
        <f>'式(19)Aoh0m'!J32</f>
        <v>0.88</v>
      </c>
      <c r="I64" s="1">
        <f>'式(19)Aoh0m'!K32</f>
        <v>0.85</v>
      </c>
      <c r="J64" s="1">
        <f>'式(19)Aoh0m'!H32</f>
        <v>1.05</v>
      </c>
      <c r="K64" s="1">
        <f>'式(19)Aoh0m'!I32</f>
        <v>1.07</v>
      </c>
      <c r="L64">
        <f>'式(19)Aoh0m'!L32</f>
        <v>0.98</v>
      </c>
      <c r="M64">
        <f>'式(19)Aoh0m'!M32</f>
        <v>2.0499999999999998</v>
      </c>
      <c r="N64">
        <f>'式(19)Aoh0m'!N32</f>
        <v>1.02</v>
      </c>
      <c r="O64" s="1">
        <f>'式(19)Aoh0m'!P32</f>
        <v>0.92</v>
      </c>
      <c r="P64" s="1">
        <f>'式(19)Aoh0m'!O32</f>
        <v>0.96</v>
      </c>
      <c r="Q64" s="1">
        <f>'式(19)Aoh0m'!R32</f>
        <v>0.97</v>
      </c>
      <c r="R64" s="1">
        <f>'式(19)Aoh0m'!Q32</f>
        <v>1.01</v>
      </c>
      <c r="S64">
        <f>'式(19)Aoh0m'!T32</f>
        <v>0.52</v>
      </c>
      <c r="T64">
        <f>'式(19)Aoh0m'!S32</f>
        <v>0.48</v>
      </c>
      <c r="U64">
        <f>'式(19)Aoh0m'!U32</f>
        <v>0.55000000000000004</v>
      </c>
      <c r="V64">
        <f>'式(19)Aoh0m'!V32</f>
        <v>0.6</v>
      </c>
      <c r="W64">
        <f>-'式(19)Aoh0m'!W32</f>
        <v>-45</v>
      </c>
      <c r="X64">
        <f>'式(19)Aoh0m'!X32</f>
        <v>89</v>
      </c>
      <c r="Z64">
        <f t="shared" si="26"/>
        <v>1.05</v>
      </c>
      <c r="AA64">
        <f t="shared" si="27"/>
        <v>3.03</v>
      </c>
      <c r="AB64">
        <f t="shared" si="28"/>
        <v>0.54999999999999993</v>
      </c>
      <c r="AC64">
        <f t="shared" si="29"/>
        <v>44.561132399329601</v>
      </c>
      <c r="AD64">
        <f t="shared" si="36"/>
        <v>3</v>
      </c>
      <c r="AE64" s="11">
        <f t="shared" si="38"/>
        <v>3.1248419358068653</v>
      </c>
      <c r="AF64" s="4">
        <f t="shared" si="35"/>
        <v>3.1248419358068653</v>
      </c>
      <c r="AG64">
        <f t="shared" si="30"/>
        <v>44.662407700237175</v>
      </c>
      <c r="AH64">
        <f t="shared" si="31"/>
        <v>3.1248419358068653</v>
      </c>
      <c r="AI64">
        <f t="shared" si="32"/>
        <v>34.534877609480446</v>
      </c>
      <c r="AK64">
        <f t="shared" si="33"/>
        <v>0</v>
      </c>
    </row>
    <row r="65" spans="1:37" x14ac:dyDescent="0.2">
      <c r="B65" t="str">
        <f>"["&amp;ROW(B65)-ROW($B$3)&amp;", "&amp;C65&amp;", "&amp;D65&amp;", "&amp;E65&amp;", "&amp;F65&amp;", "&amp;G65&amp;", "&amp;H65&amp;", "&amp;I65&amp;", "&amp;J65&amp;", "&amp;K65&amp;", "&amp;L65&amp;", "&amp;M65&amp;", "&amp;N65&amp;", "&amp;O65&amp;", "&amp;P65&amp;", "&amp;Q65&amp;", "&amp;R65&amp;", "&amp;S65&amp;", "&amp;T65&amp;", "&amp;U65&amp;", "&amp;V65&amp;", "&amp;W65&amp;", "&amp;X65&amp;", "&amp;AE65&amp;"]"</f>
        <v>[62, 1.05, -1.025, 0.9, 2.1, 1.1, 0.88, 0.85, 1.05, 1.07, 0.98, 2.05, 1.02, 0.92, 0.96, 0.97, 1.01, 0.52, 0.48, 0.55, 0.6, -30, 89, 3.14143669860013]</v>
      </c>
      <c r="C65" s="2">
        <f t="shared" si="24"/>
        <v>1.05</v>
      </c>
      <c r="D65" s="2">
        <f t="shared" si="25"/>
        <v>-1.0249999999999999</v>
      </c>
      <c r="E65">
        <f>'式(19)Aoh0m'!G33</f>
        <v>0.9</v>
      </c>
      <c r="F65">
        <f>'式(19)Aoh0m'!F33</f>
        <v>2.1</v>
      </c>
      <c r="G65">
        <f>'式(19)Aoh0m'!E33</f>
        <v>1.1000000000000001</v>
      </c>
      <c r="H65" s="1">
        <f>'式(19)Aoh0m'!J33</f>
        <v>0.88</v>
      </c>
      <c r="I65" s="1">
        <f>'式(19)Aoh0m'!K33</f>
        <v>0.85</v>
      </c>
      <c r="J65" s="1">
        <f>'式(19)Aoh0m'!H33</f>
        <v>1.05</v>
      </c>
      <c r="K65" s="1">
        <f>'式(19)Aoh0m'!I33</f>
        <v>1.07</v>
      </c>
      <c r="L65">
        <f>'式(19)Aoh0m'!L33</f>
        <v>0.98</v>
      </c>
      <c r="M65">
        <f>'式(19)Aoh0m'!M33</f>
        <v>2.0499999999999998</v>
      </c>
      <c r="N65">
        <f>'式(19)Aoh0m'!N33</f>
        <v>1.02</v>
      </c>
      <c r="O65" s="1">
        <f>'式(19)Aoh0m'!P33</f>
        <v>0.92</v>
      </c>
      <c r="P65" s="1">
        <f>'式(19)Aoh0m'!O33</f>
        <v>0.96</v>
      </c>
      <c r="Q65" s="1">
        <f>'式(19)Aoh0m'!R33</f>
        <v>0.97</v>
      </c>
      <c r="R65" s="1">
        <f>'式(19)Aoh0m'!Q33</f>
        <v>1.01</v>
      </c>
      <c r="S65">
        <f>'式(19)Aoh0m'!T33</f>
        <v>0.52</v>
      </c>
      <c r="T65">
        <f>'式(19)Aoh0m'!S33</f>
        <v>0.48</v>
      </c>
      <c r="U65">
        <f>'式(19)Aoh0m'!U33</f>
        <v>0.55000000000000004</v>
      </c>
      <c r="V65">
        <f>'式(19)Aoh0m'!V33</f>
        <v>0.6</v>
      </c>
      <c r="W65">
        <f>-'式(19)Aoh0m'!W33</f>
        <v>-30</v>
      </c>
      <c r="X65">
        <f>'式(19)Aoh0m'!X33</f>
        <v>89</v>
      </c>
      <c r="Z65">
        <f t="shared" si="26"/>
        <v>1.05</v>
      </c>
      <c r="AA65">
        <f t="shared" si="27"/>
        <v>3.03</v>
      </c>
      <c r="AB65">
        <f t="shared" si="28"/>
        <v>0.31754264805429416</v>
      </c>
      <c r="AC65">
        <f t="shared" si="29"/>
        <v>36.384012246320339</v>
      </c>
      <c r="AD65">
        <f t="shared" si="36"/>
        <v>3</v>
      </c>
      <c r="AE65" s="11">
        <f t="shared" si="38"/>
        <v>3.1414366986001316</v>
      </c>
      <c r="AF65" s="4">
        <f t="shared" si="35"/>
        <v>3.1414366986001316</v>
      </c>
      <c r="AG65">
        <f t="shared" si="30"/>
        <v>63.162182697911959</v>
      </c>
      <c r="AH65">
        <f t="shared" si="31"/>
        <v>3.1414366986001316</v>
      </c>
      <c r="AI65">
        <f t="shared" si="32"/>
        <v>32.426475060868142</v>
      </c>
      <c r="AK65">
        <f t="shared" si="33"/>
        <v>0</v>
      </c>
    </row>
    <row r="66" spans="1:37" x14ac:dyDescent="0.2">
      <c r="B66" t="str">
        <f>"["&amp;ROW(B66)-ROW($B$3)&amp;", "&amp;C66&amp;", "&amp;D66&amp;", "&amp;E66&amp;", "&amp;F66&amp;", "&amp;G66&amp;", "&amp;H66&amp;", "&amp;I66&amp;", "&amp;J66&amp;", "&amp;K66&amp;", "&amp;L66&amp;", "&amp;M66&amp;", "&amp;N66&amp;", "&amp;O66&amp;", "&amp;P66&amp;", "&amp;Q66&amp;", "&amp;R66&amp;", "&amp;S66&amp;", "&amp;T66&amp;", "&amp;U66&amp;", "&amp;V66&amp;", "&amp;W66&amp;", "&amp;X66&amp;", "&amp;AE66&amp;"]"</f>
        <v>[63, 1.05, -1.025, 0.9, 2.1, 1.1, 0.88, 0.85, 1.05, 1.07, 0.98, 2.05, 1.02, 0.92, 0.96, 0.97, 1.01, 0.52, 0.48, 0.55, 0.6, -1, 89, 3.1801015979615]</v>
      </c>
      <c r="C66" s="2">
        <f t="shared" si="24"/>
        <v>1.05</v>
      </c>
      <c r="D66" s="2">
        <f t="shared" si="25"/>
        <v>-1.0249999999999999</v>
      </c>
      <c r="E66">
        <f>'式(19)Aoh0m'!G34</f>
        <v>0.9</v>
      </c>
      <c r="F66">
        <f>'式(19)Aoh0m'!F34</f>
        <v>2.1</v>
      </c>
      <c r="G66">
        <f>'式(19)Aoh0m'!E34</f>
        <v>1.1000000000000001</v>
      </c>
      <c r="H66" s="1">
        <f>'式(19)Aoh0m'!J34</f>
        <v>0.88</v>
      </c>
      <c r="I66" s="1">
        <f>'式(19)Aoh0m'!K34</f>
        <v>0.85</v>
      </c>
      <c r="J66" s="1">
        <f>'式(19)Aoh0m'!H34</f>
        <v>1.05</v>
      </c>
      <c r="K66" s="1">
        <f>'式(19)Aoh0m'!I34</f>
        <v>1.07</v>
      </c>
      <c r="L66">
        <f>'式(19)Aoh0m'!L34</f>
        <v>0.98</v>
      </c>
      <c r="M66">
        <f>'式(19)Aoh0m'!M34</f>
        <v>2.0499999999999998</v>
      </c>
      <c r="N66">
        <f>'式(19)Aoh0m'!N34</f>
        <v>1.02</v>
      </c>
      <c r="O66" s="1">
        <f>'式(19)Aoh0m'!P34</f>
        <v>0.92</v>
      </c>
      <c r="P66" s="1">
        <f>'式(19)Aoh0m'!O34</f>
        <v>0.96</v>
      </c>
      <c r="Q66" s="1">
        <f>'式(19)Aoh0m'!R34</f>
        <v>0.97</v>
      </c>
      <c r="R66" s="1">
        <f>'式(19)Aoh0m'!Q34</f>
        <v>1.01</v>
      </c>
      <c r="S66">
        <f>'式(19)Aoh0m'!T34</f>
        <v>0.52</v>
      </c>
      <c r="T66">
        <f>'式(19)Aoh0m'!S34</f>
        <v>0.48</v>
      </c>
      <c r="U66">
        <f>'式(19)Aoh0m'!U34</f>
        <v>0.55000000000000004</v>
      </c>
      <c r="V66">
        <f>'式(19)Aoh0m'!V34</f>
        <v>0.6</v>
      </c>
      <c r="W66">
        <f>-'式(19)Aoh0m'!W34</f>
        <v>-1</v>
      </c>
      <c r="X66">
        <f>'式(19)Aoh0m'!X34</f>
        <v>89</v>
      </c>
      <c r="Z66">
        <f t="shared" si="26"/>
        <v>1.05</v>
      </c>
      <c r="AA66">
        <f t="shared" si="27"/>
        <v>3.03</v>
      </c>
      <c r="AB66">
        <f t="shared" si="28"/>
        <v>9.6002857105196727E-3</v>
      </c>
      <c r="AC66">
        <f t="shared" si="29"/>
        <v>31.514278674202448</v>
      </c>
      <c r="AD66">
        <f t="shared" si="36"/>
        <v>3</v>
      </c>
      <c r="AE66" s="11">
        <f t="shared" si="38"/>
        <v>3.1801015979615004</v>
      </c>
      <c r="AF66" s="4">
        <f>IF(AD66=1,0,0)+IF(AD66=2,Z66*AC66/AB66*Z66/2,0)+IF(AD66=3,AA66*(Z66+Z66-(AB66/AC66*AA66))/2,0)+IF(AD66=4,(Z66+(Z66-AB66))/2*AC66,0)</f>
        <v>3.1801015979615004</v>
      </c>
      <c r="AG66">
        <f t="shared" si="30"/>
        <v>1809.5551156480867</v>
      </c>
      <c r="AH66">
        <f t="shared" si="31"/>
        <v>3.1801015979615004</v>
      </c>
      <c r="AI66">
        <f t="shared" si="32"/>
        <v>32.93871956829593</v>
      </c>
      <c r="AK66">
        <f t="shared" si="33"/>
        <v>0</v>
      </c>
    </row>
    <row r="67" spans="1:37" x14ac:dyDescent="0.2">
      <c r="C67" s="2"/>
      <c r="D67" s="2"/>
      <c r="H67" s="1"/>
      <c r="I67" s="1"/>
      <c r="J67" s="1"/>
      <c r="K67" s="1"/>
      <c r="O67" s="1"/>
      <c r="P67" s="1"/>
      <c r="Q67" s="1"/>
      <c r="R67" s="1"/>
      <c r="AE67" s="11"/>
      <c r="AF67" s="4"/>
    </row>
    <row r="68" spans="1:37" x14ac:dyDescent="0.2">
      <c r="B68" s="9" t="s">
        <v>39</v>
      </c>
    </row>
    <row r="70" spans="1:37" x14ac:dyDescent="0.2">
      <c r="B70" t="s">
        <v>37</v>
      </c>
    </row>
    <row r="71" spans="1:37" x14ac:dyDescent="0.2">
      <c r="A71">
        <f>ROW(A4)</f>
        <v>4</v>
      </c>
      <c r="B71" t="str">
        <f ca="1">INDIRECT(ADDRESS(A71,COLUMN($B$3)))</f>
        <v>[1, -1.05, -1.025, 1.1, 2.1, 0.9, 1.05, 1.07, 0.88, 0.85, 0.98, 2.05, 1.02, 0.96, 0.92, 1.01, 0.97, 0.48, 0.52, 0, 0.6, -89, 10, 0]</v>
      </c>
    </row>
    <row r="72" spans="1:37" x14ac:dyDescent="0.2">
      <c r="B72" t="s">
        <v>38</v>
      </c>
    </row>
    <row r="73" spans="1:37" x14ac:dyDescent="0.2">
      <c r="B73" t="s">
        <v>58</v>
      </c>
    </row>
    <row r="75" spans="1:37" x14ac:dyDescent="0.2">
      <c r="B75" s="1" t="str">
        <f>B70</f>
        <v>[case, XX, YY, X1, X2, X3, X1yp, X1ym, X3yp, X3ym, Y1, Y2, Y3, Y1xp, Y1xm, Y3xp, Y3xm, Zxp, Zxm, Zyp, Zym, Azw, hs, Aoh0pA] = \</v>
      </c>
    </row>
    <row r="76" spans="1:37" x14ac:dyDescent="0.2">
      <c r="A76">
        <f>A71+1</f>
        <v>5</v>
      </c>
      <c r="B76" t="str">
        <f ca="1">INDIRECT(ADDRESS(A76,COLUMN($B$3)))</f>
        <v>[2, -1.05, -1.025, 1.1, 2.1, 0.9, 1.05, 1.07, 0.88, 0.85, 0.98, 2.05, 1.02, 0.96, 0.92, 1.01, 0.97, 0.48, 0.52, 0.55, 0.6, -89, 1, 0.0775157853238327]</v>
      </c>
    </row>
    <row r="77" spans="1:37" x14ac:dyDescent="0.2">
      <c r="B77" s="1" t="str">
        <f>B72</f>
        <v>Aoh0p = calc_Aoh0p(XX, YY, X1, X2, X3, X1yp, X1ym, X3yp, X3ym, Y1, Y2, Y3, Y1xp, Y1xm, Y3xp, Y3xm, Zxp, Zxm, Zyp, Zym, Azw, hs)</v>
      </c>
    </row>
    <row r="78" spans="1:37" x14ac:dyDescent="0.2">
      <c r="B78" s="1" t="str">
        <f>B73</f>
        <v>print('case{}: Aohop = {}, 期待値 = {}, 残差 = {}'.format( case, Aoh0p, Aoh0pA, Aoh0p - Aoh0pA ))</v>
      </c>
    </row>
    <row r="80" spans="1:37" x14ac:dyDescent="0.2">
      <c r="B80" s="1" t="str">
        <f t="shared" ref="B80" si="39">B75</f>
        <v>[case, XX, YY, X1, X2, X3, X1yp, X1ym, X3yp, X3ym, Y1, Y2, Y3, Y1xp, Y1xm, Y3xp, Y3xm, Zxp, Zxm, Zyp, Zym, Azw, hs, Aoh0pA] = \</v>
      </c>
    </row>
    <row r="81" spans="1:2" x14ac:dyDescent="0.2">
      <c r="A81">
        <f t="shared" ref="A81" si="40">A76+1</f>
        <v>6</v>
      </c>
      <c r="B81" t="str">
        <f t="shared" ref="B81" ca="1" si="41">INDIRECT(ADDRESS(A81,COLUMN($B$3)))</f>
        <v>[3, -1.05, -1.025, 1.1, 2.1, 0.9, 1.05, 1.07, 0.88, 0.85, 0.98, 2.05, 1.02, 0.96, 0.92, 1.01, 0.97, 0.48, 0.52, 0.55, 0.6, -85, 1, 0.0778000319041388]</v>
      </c>
    </row>
    <row r="82" spans="1:2" x14ac:dyDescent="0.2">
      <c r="B82" s="1" t="str">
        <f t="shared" ref="B82:B83" si="42">B77</f>
        <v>Aoh0p = calc_Aoh0p(XX, YY, X1, X2, X3, X1yp, X1ym, X3yp, X3ym, Y1, Y2, Y3, Y1xp, Y1xm, Y3xp, Y3xm, Zxp, Zxm, Zyp, Zym, Azw, hs)</v>
      </c>
    </row>
    <row r="83" spans="1:2" x14ac:dyDescent="0.2">
      <c r="B83" s="1" t="str">
        <f t="shared" si="42"/>
        <v>print('case{}: Aohop = {}, 期待値 = {}, 残差 = {}'.format( case, Aoh0p, Aoh0pA, Aoh0p - Aoh0pA ))</v>
      </c>
    </row>
    <row r="85" spans="1:2" x14ac:dyDescent="0.2">
      <c r="B85" s="1" t="str">
        <f t="shared" ref="B85" si="43">B80</f>
        <v>[case, XX, YY, X1, X2, X3, X1yp, X1ym, X3yp, X3ym, Y1, Y2, Y3, Y1xp, Y1xm, Y3xp, Y3xm, Zxp, Zxm, Zyp, Zym, Azw, hs, Aoh0pA] = \</v>
      </c>
    </row>
    <row r="86" spans="1:2" x14ac:dyDescent="0.2">
      <c r="A86">
        <f t="shared" ref="A86" si="44">A81+1</f>
        <v>7</v>
      </c>
      <c r="B86" t="str">
        <f t="shared" ref="B86" ca="1" si="45">INDIRECT(ADDRESS(A86,COLUMN($B$3)))</f>
        <v>[4, -1.05, -1.025, 1.1, 2.1, 0.9, 1.05, 1.07, 0.88, 0.85, 0.98, 2.05, 1.02, 0.96, 0.92, 1.01, 0.97, 0.48, 0.52, 0.55, 0.6, -45, 1, 0.0367253907583509]</v>
      </c>
    </row>
    <row r="87" spans="1:2" x14ac:dyDescent="0.2">
      <c r="B87" s="1" t="str">
        <f t="shared" ref="B87:B88" si="46">B82</f>
        <v>Aoh0p = calc_Aoh0p(XX, YY, X1, X2, X3, X1yp, X1ym, X3yp, X3ym, Y1, Y2, Y3, Y1xp, Y1xm, Y3xp, Y3xm, Zxp, Zxm, Zyp, Zym, Azw, hs)</v>
      </c>
    </row>
    <row r="88" spans="1:2" x14ac:dyDescent="0.2">
      <c r="B88" s="1" t="str">
        <f t="shared" si="46"/>
        <v>print('case{}: Aohop = {}, 期待値 = {}, 残差 = {}'.format( case, Aoh0p, Aoh0pA, Aoh0p - Aoh0pA ))</v>
      </c>
    </row>
    <row r="90" spans="1:2" x14ac:dyDescent="0.2">
      <c r="B90" s="1" t="str">
        <f t="shared" ref="B90" si="47">B85</f>
        <v>[case, XX, YY, X1, X2, X3, X1yp, X1ym, X3yp, X3ym, Y1, Y2, Y3, Y1xp, Y1xm, Y3xp, Y3xm, Zxp, Zxm, Zyp, Zym, Azw, hs, Aoh0pA] = \</v>
      </c>
    </row>
    <row r="91" spans="1:2" x14ac:dyDescent="0.2">
      <c r="A91">
        <f t="shared" ref="A91" si="48">A86+1</f>
        <v>8</v>
      </c>
      <c r="B91" t="str">
        <f t="shared" ref="B91" ca="1" si="49">INDIRECT(ADDRESS(A91,COLUMN($B$3)))</f>
        <v>[5, -1.05, -1.025, 1.1, 2.1, 0.9, 1.05, 1.07, 0.88, 0.85, 0.98, 2.05, 1.02, 0.96, 0.92, 1.01, 0.97, 0.48, 0.52, 0.55, 0.6, -30, 1, 0.0312746037537625]</v>
      </c>
    </row>
    <row r="92" spans="1:2" x14ac:dyDescent="0.2">
      <c r="B92" s="1" t="str">
        <f t="shared" ref="B92:B93" si="50">B87</f>
        <v>Aoh0p = calc_Aoh0p(XX, YY, X1, X2, X3, X1yp, X1ym, X3yp, X3ym, Y1, Y2, Y3, Y1xp, Y1xm, Y3xp, Y3xm, Zxp, Zxm, Zyp, Zym, Azw, hs)</v>
      </c>
    </row>
    <row r="93" spans="1:2" x14ac:dyDescent="0.2">
      <c r="B93" s="1" t="str">
        <f t="shared" si="50"/>
        <v>print('case{}: Aohop = {}, 期待値 = {}, 残差 = {}'.format( case, Aoh0p, Aoh0pA, Aoh0p - Aoh0pA ))</v>
      </c>
    </row>
    <row r="95" spans="1:2" x14ac:dyDescent="0.2">
      <c r="B95" s="1" t="str">
        <f t="shared" ref="B95" si="51">B90</f>
        <v>[case, XX, YY, X1, X2, X3, X1yp, X1ym, X3yp, X3ym, Y1, Y2, Y3, Y1xp, Y1xm, Y3xp, Y3xm, Zxp, Zxm, Zyp, Zym, Azw, hs, Aoh0pA] = \</v>
      </c>
    </row>
    <row r="96" spans="1:2" x14ac:dyDescent="0.2">
      <c r="A96">
        <f t="shared" ref="A96" si="52">A91+1</f>
        <v>9</v>
      </c>
      <c r="B96" t="str">
        <f t="shared" ref="B96" ca="1" si="53">INDIRECT(ADDRESS(A96,COLUMN($B$3)))</f>
        <v>[6, -1.05, -1.025, 1.1, 2.1, 0.9, 1.05, 1.07, 0.88, 0.85, 0.98, 2.05, 1.02, 0.96, 0.92, 1.01, 0.97, 0.48, 0.52, 0.55, 0.6, -1, 1, 0.0285671195851676]</v>
      </c>
    </row>
    <row r="97" spans="1:2" x14ac:dyDescent="0.2">
      <c r="B97" s="1" t="str">
        <f t="shared" ref="B97:B98" si="54">B92</f>
        <v>Aoh0p = calc_Aoh0p(XX, YY, X1, X2, X3, X1yp, X1ym, X3yp, X3ym, Y1, Y2, Y3, Y1xp, Y1xm, Y3xp, Y3xm, Zxp, Zxm, Zyp, Zym, Azw, hs)</v>
      </c>
    </row>
    <row r="98" spans="1:2" x14ac:dyDescent="0.2">
      <c r="B98" s="1" t="str">
        <f t="shared" si="54"/>
        <v>print('case{}: Aohop = {}, 期待値 = {}, 残差 = {}'.format( case, Aoh0p, Aoh0pA, Aoh0p - Aoh0pA ))</v>
      </c>
    </row>
    <row r="100" spans="1:2" x14ac:dyDescent="0.2">
      <c r="B100" s="1" t="str">
        <f t="shared" ref="B100" si="55">B95</f>
        <v>[case, XX, YY, X1, X2, X3, X1yp, X1ym, X3yp, X3ym, Y1, Y2, Y3, Y1xp, Y1xm, Y3xp, Y3xm, Zxp, Zxm, Zyp, Zym, Azw, hs, Aoh0pA] = \</v>
      </c>
    </row>
    <row r="101" spans="1:2" x14ac:dyDescent="0.2">
      <c r="A101">
        <f t="shared" ref="A101" si="56">A96+1</f>
        <v>10</v>
      </c>
      <c r="B101" t="str">
        <f t="shared" ref="B101" ca="1" si="57">INDIRECT(ADDRESS(A101,COLUMN($B$3)))</f>
        <v>[7, -1.05, -1.025, 1.1, 2.1, 0.9, 1.05, 1.07, 0.88, 0.85, 0.98, 2.05, 1.02, 0.96, 0.92, 1.01, 0.97, 0.48, 0.52, 0.55, 0.6, -89, 10, 0.783046321489259]</v>
      </c>
    </row>
    <row r="102" spans="1:2" x14ac:dyDescent="0.2">
      <c r="B102" s="1" t="str">
        <f t="shared" ref="B102:B103" si="58">B97</f>
        <v>Aoh0p = calc_Aoh0p(XX, YY, X1, X2, X3, X1yp, X1ym, X3yp, X3ym, Y1, Y2, Y3, Y1xp, Y1xm, Y3xp, Y3xm, Zxp, Zxm, Zyp, Zym, Azw, hs)</v>
      </c>
    </row>
    <row r="103" spans="1:2" x14ac:dyDescent="0.2">
      <c r="B103" s="1" t="str">
        <f t="shared" si="58"/>
        <v>print('case{}: Aohop = {}, 期待値 = {}, 残差 = {}'.format( case, Aoh0p, Aoh0pA, Aoh0p - Aoh0pA ))</v>
      </c>
    </row>
    <row r="105" spans="1:2" x14ac:dyDescent="0.2">
      <c r="B105" s="1" t="str">
        <f t="shared" ref="B105" si="59">B100</f>
        <v>[case, XX, YY, X1, X2, X3, X1yp, X1ym, X3yp, X3ym, Y1, Y2, Y3, Y1xp, Y1xm, Y3xp, Y3xm, Zxp, Zxm, Zyp, Zym, Azw, hs, Aoh0pA] = \</v>
      </c>
    </row>
    <row r="106" spans="1:2" x14ac:dyDescent="0.2">
      <c r="A106">
        <f t="shared" ref="A106" si="60">A101+1</f>
        <v>11</v>
      </c>
      <c r="B106" t="str">
        <f t="shared" ref="B106" ca="1" si="61">INDIRECT(ADDRESS(A106,COLUMN($B$3)))</f>
        <v>[8, -1.05, -1.025, 1.1, 2.1, 0.9, 1.05, 1.07, 0.88, 0.85, 0.98, 2.05, 1.02, 0.96, 0.92, 1.01, 0.97, 0.48, 0.52, 0.55, 0.6, -85, 10, 0.78591771391823]</v>
      </c>
    </row>
    <row r="107" spans="1:2" x14ac:dyDescent="0.2">
      <c r="B107" s="1" t="str">
        <f t="shared" ref="B107:B108" si="62">B102</f>
        <v>Aoh0p = calc_Aoh0p(XX, YY, X1, X2, X3, X1yp, X1ym, X3yp, X3ym, Y1, Y2, Y3, Y1xp, Y1xm, Y3xp, Y3xm, Zxp, Zxm, Zyp, Zym, Azw, hs)</v>
      </c>
    </row>
    <row r="108" spans="1:2" x14ac:dyDescent="0.2">
      <c r="B108" s="1" t="str">
        <f t="shared" si="62"/>
        <v>print('case{}: Aohop = {}, 期待値 = {}, 残差 = {}'.format( case, Aoh0p, Aoh0pA, Aoh0p - Aoh0pA ))</v>
      </c>
    </row>
    <row r="110" spans="1:2" x14ac:dyDescent="0.2">
      <c r="B110" s="1" t="str">
        <f t="shared" ref="B110" si="63">B105</f>
        <v>[case, XX, YY, X1, X2, X3, X1yp, X1ym, X3yp, X3ym, Y1, Y2, Y3, Y1xp, Y1xm, Y3xp, Y3xm, Zxp, Zxm, Zyp, Zym, Azw, hs, Aoh0pA] = \</v>
      </c>
    </row>
    <row r="111" spans="1:2" x14ac:dyDescent="0.2">
      <c r="A111">
        <f t="shared" ref="A111" si="64">A106+1</f>
        <v>12</v>
      </c>
      <c r="B111" t="str">
        <f t="shared" ref="B111" ca="1" si="65">INDIRECT(ADDRESS(A111,COLUMN($B$3)))</f>
        <v>[9, -1.05, -1.025, 1.1, 2.1, 0.9, 1.05, 1.07, 0.88, 0.85, 0.98, 2.05, 1.02, 0.96, 0.92, 1.01, 0.97, 0.48, 0.52, 0.55, 0.6, -45, 10, 0.37099130220307]</v>
      </c>
    </row>
    <row r="112" spans="1:2" x14ac:dyDescent="0.2">
      <c r="B112" s="1" t="str">
        <f t="shared" ref="B112:B113" si="66">B107</f>
        <v>Aoh0p = calc_Aoh0p(XX, YY, X1, X2, X3, X1yp, X1ym, X3yp, X3ym, Y1, Y2, Y3, Y1xp, Y1xm, Y3xp, Y3xm, Zxp, Zxm, Zyp, Zym, Azw, hs)</v>
      </c>
    </row>
    <row r="113" spans="1:2" x14ac:dyDescent="0.2">
      <c r="B113" s="1" t="str">
        <f t="shared" si="66"/>
        <v>print('case{}: Aohop = {}, 期待値 = {}, 残差 = {}'.format( case, Aoh0p, Aoh0pA, Aoh0p - Aoh0pA ))</v>
      </c>
    </row>
    <row r="115" spans="1:2" x14ac:dyDescent="0.2">
      <c r="B115" s="1" t="str">
        <f t="shared" ref="B115" si="67">B110</f>
        <v>[case, XX, YY, X1, X2, X3, X1yp, X1ym, X3yp, X3ym, Y1, Y2, Y3, Y1xp, Y1xm, Y3xp, Y3xm, Zxp, Zxm, Zyp, Zym, Azw, hs, Aoh0pA] = \</v>
      </c>
    </row>
    <row r="116" spans="1:2" x14ac:dyDescent="0.2">
      <c r="A116">
        <f t="shared" ref="A116" si="68">A111+1</f>
        <v>13</v>
      </c>
      <c r="B116" t="str">
        <f t="shared" ref="B116" ca="1" si="69">INDIRECT(ADDRESS(A116,COLUMN($B$3)))</f>
        <v>[10, -1.05, -1.025, 1.1, 2.1, 0.9, 1.05, 1.07, 0.88, 0.85, 0.98, 2.05, 1.02, 0.96, 0.92, 1.01, 0.97, 0.48, 0.52, 0.55, 0.6, -30, 10, 0.315928727588966]</v>
      </c>
    </row>
    <row r="117" spans="1:2" x14ac:dyDescent="0.2">
      <c r="B117" s="1" t="str">
        <f t="shared" ref="B117:B118" si="70">B112</f>
        <v>Aoh0p = calc_Aoh0p(XX, YY, X1, X2, X3, X1yp, X1ym, X3yp, X3ym, Y1, Y2, Y3, Y1xp, Y1xm, Y3xp, Y3xm, Zxp, Zxm, Zyp, Zym, Azw, hs)</v>
      </c>
    </row>
    <row r="118" spans="1:2" x14ac:dyDescent="0.2">
      <c r="B118" s="1" t="str">
        <f t="shared" si="70"/>
        <v>print('case{}: Aohop = {}, 期待値 = {}, 残差 = {}'.format( case, Aoh0p, Aoh0pA, Aoh0p - Aoh0pA ))</v>
      </c>
    </row>
    <row r="120" spans="1:2" x14ac:dyDescent="0.2">
      <c r="B120" s="1" t="str">
        <f t="shared" ref="B120" si="71">B115</f>
        <v>[case, XX, YY, X1, X2, X3, X1yp, X1ym, X3yp, X3ym, Y1, Y2, Y3, Y1xp, Y1xm, Y3xp, Y3xm, Zxp, Zxm, Zyp, Zym, Azw, hs, Aoh0pA] = \</v>
      </c>
    </row>
    <row r="121" spans="1:2" x14ac:dyDescent="0.2">
      <c r="A121">
        <f t="shared" ref="A121" si="72">A116+1</f>
        <v>14</v>
      </c>
      <c r="B121" t="str">
        <f t="shared" ref="B121" ca="1" si="73">INDIRECT(ADDRESS(A121,COLUMN($B$3)))</f>
        <v>[11, -1.05, -1.025, 1.1, 2.1, 0.9, 1.05, 1.07, 0.88, 0.85, 0.98, 2.05, 1.02, 0.96, 0.92, 1.01, 0.97, 0.48, 0.52, 0.55, 0.6, -1, 10, 0.28857835617943]</v>
      </c>
    </row>
    <row r="122" spans="1:2" x14ac:dyDescent="0.2">
      <c r="B122" s="1" t="str">
        <f t="shared" ref="B122:B123" si="74">B117</f>
        <v>Aoh0p = calc_Aoh0p(XX, YY, X1, X2, X3, X1yp, X1ym, X3yp, X3ym, Y1, Y2, Y3, Y1xp, Y1xm, Y3xp, Y3xm, Zxp, Zxm, Zyp, Zym, Azw, hs)</v>
      </c>
    </row>
    <row r="123" spans="1:2" x14ac:dyDescent="0.2">
      <c r="B123" s="1" t="str">
        <f t="shared" si="74"/>
        <v>print('case{}: Aohop = {}, 期待値 = {}, 残差 = {}'.format( case, Aoh0p, Aoh0pA, Aoh0p - Aoh0pA ))</v>
      </c>
    </row>
    <row r="125" spans="1:2" x14ac:dyDescent="0.2">
      <c r="B125" s="1" t="str">
        <f t="shared" ref="B125" si="75">B120</f>
        <v>[case, XX, YY, X1, X2, X3, X1yp, X1ym, X3yp, X3ym, Y1, Y2, Y3, Y1xp, Y1xm, Y3xp, Y3xm, Zxp, Zxm, Zyp, Zym, Azw, hs, Aoh0pA] = \</v>
      </c>
    </row>
    <row r="126" spans="1:2" x14ac:dyDescent="0.2">
      <c r="A126">
        <f t="shared" ref="A126" si="76">A121+1</f>
        <v>15</v>
      </c>
      <c r="B126" t="str">
        <f t="shared" ref="B126" ca="1" si="77">INDIRECT(ADDRESS(A126,COLUMN($B$3)))</f>
        <v>[12, -1.05, -1.025, 1.1, 2.1, 0.9, 1.05, 1.07, 0.88, 0.85, 0.98, 2.05, 1.02, 0.96, 0.92, 1.01, 0.97, 0.48, 0.52, 0.55, 0.6, -89, 30, 2.56394116591407]</v>
      </c>
    </row>
    <row r="127" spans="1:2" x14ac:dyDescent="0.2">
      <c r="B127" s="1" t="str">
        <f t="shared" ref="B127:B128" si="78">B122</f>
        <v>Aoh0p = calc_Aoh0p(XX, YY, X1, X2, X3, X1yp, X1ym, X3yp, X3ym, Y1, Y2, Y3, Y1xp, Y1xm, Y3xp, Y3xm, Zxp, Zxm, Zyp, Zym, Azw, hs)</v>
      </c>
    </row>
    <row r="128" spans="1:2" x14ac:dyDescent="0.2">
      <c r="B128" s="1" t="str">
        <f t="shared" si="78"/>
        <v>print('case{}: Aohop = {}, 期待値 = {}, 残差 = {}'.format( case, Aoh0p, Aoh0pA, Aoh0p - Aoh0pA ))</v>
      </c>
    </row>
    <row r="130" spans="1:2" x14ac:dyDescent="0.2">
      <c r="B130" s="1" t="str">
        <f t="shared" ref="B130" si="79">B125</f>
        <v>[case, XX, YY, X1, X2, X3, X1yp, X1ym, X3yp, X3ym, Y1, Y2, Y3, Y1xp, Y1xm, Y3xp, Y3xm, Zxp, Zxm, Zyp, Zym, Azw, hs, Aoh0pA] = \</v>
      </c>
    </row>
    <row r="131" spans="1:2" x14ac:dyDescent="0.2">
      <c r="A131">
        <f t="shared" ref="A131" si="80">A126+1</f>
        <v>16</v>
      </c>
      <c r="B131" t="str">
        <f t="shared" ref="B131" ca="1" si="81">INDIRECT(ADDRESS(A131,COLUMN($B$3)))</f>
        <v>[13, -1.05, -1.025, 1.1, 2.1, 0.9, 1.05, 1.07, 0.88, 0.85, 0.98, 2.05, 1.02, 0.96, 0.92, 1.01, 0.97, 0.48, 0.52, 0.55, 0.6, -85, 30, 2.57334301233119]</v>
      </c>
    </row>
    <row r="132" spans="1:2" x14ac:dyDescent="0.2">
      <c r="B132" s="1" t="str">
        <f t="shared" ref="B132:B133" si="82">B127</f>
        <v>Aoh0p = calc_Aoh0p(XX, YY, X1, X2, X3, X1yp, X1ym, X3yp, X3ym, Y1, Y2, Y3, Y1xp, Y1xm, Y3xp, Y3xm, Zxp, Zxm, Zyp, Zym, Azw, hs)</v>
      </c>
    </row>
    <row r="133" spans="1:2" x14ac:dyDescent="0.2">
      <c r="B133" s="1" t="str">
        <f t="shared" si="82"/>
        <v>print('case{}: Aohop = {}, 期待値 = {}, 残差 = {}'.format( case, Aoh0p, Aoh0pA, Aoh0p - Aoh0pA ))</v>
      </c>
    </row>
    <row r="135" spans="1:2" x14ac:dyDescent="0.2">
      <c r="B135" s="1" t="str">
        <f t="shared" ref="B135" si="83">B130</f>
        <v>[case, XX, YY, X1, X2, X3, X1yp, X1ym, X3yp, X3ym, Y1, Y2, Y3, Y1xp, Y1xm, Y3xp, Y3xm, Zxp, Zxm, Zyp, Zym, Azw, hs, Aoh0pA] = \</v>
      </c>
    </row>
    <row r="136" spans="1:2" x14ac:dyDescent="0.2">
      <c r="A136">
        <f t="shared" ref="A136" si="84">A131+1</f>
        <v>17</v>
      </c>
      <c r="B136" t="str">
        <f t="shared" ref="B136" ca="1" si="85">INDIRECT(ADDRESS(A136,COLUMN($B$3)))</f>
        <v>[14, -1.05, -1.025, 1.1, 2.1, 0.9, 1.05, 1.07, 0.88, 0.85, 0.98, 2.05, 1.02, 0.96, 0.92, 1.01, 0.97, 0.48, 0.52, 0.55, 0.6, -45, 30, 1.21474278827522]</v>
      </c>
    </row>
    <row r="137" spans="1:2" x14ac:dyDescent="0.2">
      <c r="B137" s="1" t="str">
        <f t="shared" ref="B137:B138" si="86">B132</f>
        <v>Aoh0p = calc_Aoh0p(XX, YY, X1, X2, X3, X1yp, X1ym, X3yp, X3ym, Y1, Y2, Y3, Y1xp, Y1xm, Y3xp, Y3xm, Zxp, Zxm, Zyp, Zym, Azw, hs)</v>
      </c>
    </row>
    <row r="138" spans="1:2" x14ac:dyDescent="0.2">
      <c r="B138" s="1" t="str">
        <f t="shared" si="86"/>
        <v>print('case{}: Aohop = {}, 期待値 = {}, 残差 = {}'.format( case, Aoh0p, Aoh0pA, Aoh0p - Aoh0pA ))</v>
      </c>
    </row>
    <row r="140" spans="1:2" x14ac:dyDescent="0.2">
      <c r="B140" s="1" t="str">
        <f t="shared" ref="B140" si="87">B135</f>
        <v>[case, XX, YY, X1, X2, X3, X1yp, X1ym, X3yp, X3ym, Y1, Y2, Y3, Y1xp, Y1xm, Y3xp, Y3xm, Zxp, Zxm, Zyp, Zym, Azw, hs, Aoh0pA] = \</v>
      </c>
    </row>
    <row r="141" spans="1:2" x14ac:dyDescent="0.2">
      <c r="A141">
        <f t="shared" ref="A141" si="88">A136+1</f>
        <v>18</v>
      </c>
      <c r="B141" t="str">
        <f t="shared" ref="B141" ca="1" si="89">INDIRECT(ADDRESS(A141,COLUMN($B$3)))</f>
        <v>[15, -1.05, -1.025, 1.1, 2.1, 0.9, 1.05, 1.07, 0.88, 0.85, 0.98, 2.05, 1.02, 0.96, 0.92, 1.01, 0.97, 0.48, 0.52, 0.55, 0.6, -30, 30, 1.03445051452338]</v>
      </c>
    </row>
    <row r="142" spans="1:2" x14ac:dyDescent="0.2">
      <c r="B142" s="1" t="str">
        <f t="shared" ref="B142:B143" si="90">B137</f>
        <v>Aoh0p = calc_Aoh0p(XX, YY, X1, X2, X3, X1yp, X1ym, X3yp, X3ym, Y1, Y2, Y3, Y1xp, Y1xm, Y3xp, Y3xm, Zxp, Zxm, Zyp, Zym, Azw, hs)</v>
      </c>
    </row>
    <row r="143" spans="1:2" x14ac:dyDescent="0.2">
      <c r="B143" s="1" t="str">
        <f t="shared" si="90"/>
        <v>print('case{}: Aohop = {}, 期待値 = {}, 残差 = {}'.format( case, Aoh0p, Aoh0pA, Aoh0p - Aoh0pA ))</v>
      </c>
    </row>
    <row r="145" spans="1:2" x14ac:dyDescent="0.2">
      <c r="B145" s="1" t="str">
        <f t="shared" ref="B145" si="91">B140</f>
        <v>[case, XX, YY, X1, X2, X3, X1yp, X1ym, X3yp, X3ym, Y1, Y2, Y3, Y1xp, Y1xm, Y3xp, Y3xm, Zxp, Zxm, Zyp, Zym, Azw, hs, Aoh0pA] = \</v>
      </c>
    </row>
    <row r="146" spans="1:2" x14ac:dyDescent="0.2">
      <c r="A146">
        <f t="shared" ref="A146" si="92">A141+1</f>
        <v>19</v>
      </c>
      <c r="B146" t="str">
        <f t="shared" ref="B146" ca="1" si="93">INDIRECT(ADDRESS(A146,COLUMN($B$3)))</f>
        <v>[16, -1.05, -1.025, 1.1, 2.1, 0.9, 1.05, 1.07, 0.88, 0.85, 0.98, 2.05, 1.02, 0.96, 0.92, 1.01, 0.97, 0.48, 0.52, 0.55, 0.6, -1, 30, 0.944896753480764]</v>
      </c>
    </row>
    <row r="147" spans="1:2" x14ac:dyDescent="0.2">
      <c r="B147" s="1" t="str">
        <f t="shared" ref="B147:B148" si="94">B142</f>
        <v>Aoh0p = calc_Aoh0p(XX, YY, X1, X2, X3, X1yp, X1ym, X3yp, X3ym, Y1, Y2, Y3, Y1xp, Y1xm, Y3xp, Y3xm, Zxp, Zxm, Zyp, Zym, Azw, hs)</v>
      </c>
    </row>
    <row r="148" spans="1:2" x14ac:dyDescent="0.2">
      <c r="B148" s="1" t="str">
        <f t="shared" si="94"/>
        <v>print('case{}: Aohop = {}, 期待値 = {}, 残差 = {}'.format( case, Aoh0p, Aoh0pA, Aoh0p - Aoh0pA ))</v>
      </c>
    </row>
    <row r="150" spans="1:2" x14ac:dyDescent="0.2">
      <c r="B150" s="1" t="str">
        <f t="shared" ref="B150" si="95">B145</f>
        <v>[case, XX, YY, X1, X2, X3, X1yp, X1ym, X3yp, X3ym, Y1, Y2, Y3, Y1xp, Y1xm, Y3xp, Y3xm, Zxp, Zxm, Zyp, Zym, Azw, hs, Aoh0pA] = \</v>
      </c>
    </row>
    <row r="151" spans="1:2" x14ac:dyDescent="0.2">
      <c r="A151">
        <f t="shared" ref="A151" si="96">A146+1</f>
        <v>20</v>
      </c>
      <c r="B151" t="str">
        <f t="shared" ref="B151" ca="1" si="97">INDIRECT(ADDRESS(A151,COLUMN($B$3)))</f>
        <v>[17, -1.05, -1.025, 1.1, 2.1, 0.9, 1.05, 1.07, 0.88, 0.85, 0.98, 2.05, 1.02, 0.96, 0.92, 1.01, 0.97, 0.48, 0.52, 0.55, 0.6, -89, 60, 6.37950610995132]</v>
      </c>
    </row>
    <row r="152" spans="1:2" x14ac:dyDescent="0.2">
      <c r="B152" s="1" t="str">
        <f t="shared" ref="B152:B153" si="98">B147</f>
        <v>Aoh0p = calc_Aoh0p(XX, YY, X1, X2, X3, X1yp, X1ym, X3yp, X3ym, Y1, Y2, Y3, Y1xp, Y1xm, Y3xp, Y3xm, Zxp, Zxm, Zyp, Zym, Azw, hs)</v>
      </c>
    </row>
    <row r="153" spans="1:2" x14ac:dyDescent="0.2">
      <c r="B153" s="1" t="str">
        <f t="shared" si="98"/>
        <v>print('case{}: Aohop = {}, 期待値 = {}, 残差 = {}'.format( case, Aoh0p, Aoh0pA, Aoh0p - Aoh0pA ))</v>
      </c>
    </row>
    <row r="155" spans="1:2" x14ac:dyDescent="0.2">
      <c r="B155" s="1" t="str">
        <f t="shared" ref="B155" si="99">B150</f>
        <v>[case, XX, YY, X1, X2, X3, X1yp, X1ym, X3yp, X3ym, Y1, Y2, Y3, Y1xp, Y1xm, Y3xp, Y3xm, Zxp, Zxm, Zyp, Zym, Azw, hs, Aoh0pA] = \</v>
      </c>
    </row>
    <row r="156" spans="1:2" x14ac:dyDescent="0.2">
      <c r="A156">
        <f t="shared" ref="A156" si="100">A151+1</f>
        <v>21</v>
      </c>
      <c r="B156" t="str">
        <f t="shared" ref="B156" ca="1" si="101">INDIRECT(ADDRESS(A156,COLUMN($B$3)))</f>
        <v>[18, -1.05, -1.025, 1.1, 2.1, 0.9, 1.05, 1.07, 0.88, 0.85, 0.98, 2.05, 1.02, 0.96, 0.92, 1.01, 0.97, 0.48, 0.52, 0.55, 0.6, -85, 60, 6.38918763909707]</v>
      </c>
    </row>
    <row r="157" spans="1:2" x14ac:dyDescent="0.2">
      <c r="B157" s="1" t="str">
        <f t="shared" ref="B157:B158" si="102">B152</f>
        <v>Aoh0p = calc_Aoh0p(XX, YY, X1, X2, X3, X1yp, X1ym, X3yp, X3ym, Y1, Y2, Y3, Y1xp, Y1xm, Y3xp, Y3xm, Zxp, Zxm, Zyp, Zym, Azw, hs)</v>
      </c>
    </row>
    <row r="158" spans="1:2" x14ac:dyDescent="0.2">
      <c r="B158" s="1" t="str">
        <f t="shared" si="102"/>
        <v>print('case{}: Aohop = {}, 期待値 = {}, 残差 = {}'.format( case, Aoh0p, Aoh0pA, Aoh0p - Aoh0pA ))</v>
      </c>
    </row>
    <row r="160" spans="1:2" x14ac:dyDescent="0.2">
      <c r="B160" s="1" t="str">
        <f t="shared" ref="B160" si="103">B155</f>
        <v>[case, XX, YY, X1, X2, X3, X1yp, X1ym, X3yp, X3ym, Y1, Y2, Y3, Y1xp, Y1xm, Y3xp, Y3xm, Zxp, Zxm, Zyp, Zym, Azw, hs, Aoh0pA] = \</v>
      </c>
    </row>
    <row r="161" spans="1:2" x14ac:dyDescent="0.2">
      <c r="A161">
        <f t="shared" ref="A161" si="104">A156+1</f>
        <v>22</v>
      </c>
      <c r="B161" t="str">
        <f t="shared" ref="B161" ca="1" si="105">INDIRECT(ADDRESS(A161,COLUMN($B$3)))</f>
        <v>[19, -1.05, -1.025, 1.1, 2.1, 0.9, 1.05, 1.07, 0.88, 0.85, 0.98, 2.05, 1.02, 0.96, 0.92, 1.01, 0.97, 0.48, 0.52, 0.55, 0.6, -45, 60, 3.64422836482567]</v>
      </c>
    </row>
    <row r="162" spans="1:2" x14ac:dyDescent="0.2">
      <c r="B162" s="1" t="str">
        <f t="shared" ref="B162:B163" si="106">B157</f>
        <v>Aoh0p = calc_Aoh0p(XX, YY, X1, X2, X3, X1yp, X1ym, X3yp, X3ym, Y1, Y2, Y3, Y1xp, Y1xm, Y3xp, Y3xm, Zxp, Zxm, Zyp, Zym, Azw, hs)</v>
      </c>
    </row>
    <row r="163" spans="1:2" x14ac:dyDescent="0.2">
      <c r="B163" s="1" t="str">
        <f t="shared" si="106"/>
        <v>print('case{}: Aohop = {}, 期待値 = {}, 残差 = {}'.format( case, Aoh0p, Aoh0pA, Aoh0p - Aoh0pA ))</v>
      </c>
    </row>
    <row r="165" spans="1:2" x14ac:dyDescent="0.2">
      <c r="B165" s="1" t="str">
        <f t="shared" ref="B165" si="107">B160</f>
        <v>[case, XX, YY, X1, X2, X3, X1yp, X1ym, X3yp, X3ym, Y1, Y2, Y3, Y1xp, Y1xm, Y3xp, Y3xm, Zxp, Zxm, Zyp, Zym, Azw, hs, Aoh0pA] = \</v>
      </c>
    </row>
    <row r="166" spans="1:2" x14ac:dyDescent="0.2">
      <c r="A166">
        <f t="shared" ref="A166" si="108">A161+1</f>
        <v>23</v>
      </c>
      <c r="B166" t="str">
        <f t="shared" ref="B166" ca="1" si="109">INDIRECT(ADDRESS(A166,COLUMN($B$3)))</f>
        <v>[20, -1.05, -1.025, 1.1, 2.1, 0.9, 1.05, 1.07, 0.88, 0.85, 0.98, 2.05, 1.02, 0.96, 0.92, 1.01, 0.97, 0.48, 0.52, 0.55, 0.6, -30, 60, 3.10335154357014]</v>
      </c>
    </row>
    <row r="167" spans="1:2" x14ac:dyDescent="0.2">
      <c r="B167" s="1" t="str">
        <f t="shared" ref="B167:B168" si="110">B162</f>
        <v>Aoh0p = calc_Aoh0p(XX, YY, X1, X2, X3, X1yp, X1ym, X3yp, X3ym, Y1, Y2, Y3, Y1xp, Y1xm, Y3xp, Y3xm, Zxp, Zxm, Zyp, Zym, Azw, hs)</v>
      </c>
    </row>
    <row r="168" spans="1:2" x14ac:dyDescent="0.2">
      <c r="B168" s="1" t="str">
        <f t="shared" si="110"/>
        <v>print('case{}: Aohop = {}, 期待値 = {}, 残差 = {}'.format( case, Aoh0p, Aoh0pA, Aoh0p - Aoh0pA ))</v>
      </c>
    </row>
    <row r="170" spans="1:2" x14ac:dyDescent="0.2">
      <c r="B170" s="1" t="str">
        <f t="shared" ref="B170" si="111">B165</f>
        <v>[case, XX, YY, X1, X2, X3, X1yp, X1ym, X3yp, X3ym, Y1, Y2, Y3, Y1xp, Y1xm, Y3xp, Y3xm, Zxp, Zxm, Zyp, Zym, Azw, hs, Aoh0pA] = \</v>
      </c>
    </row>
    <row r="171" spans="1:2" x14ac:dyDescent="0.2">
      <c r="A171">
        <f t="shared" ref="A171" si="112">A166+1</f>
        <v>24</v>
      </c>
      <c r="B171" t="str">
        <f t="shared" ref="B171" ca="1" si="113">INDIRECT(ADDRESS(A171,COLUMN($B$3)))</f>
        <v>[21, -1.05, -1.025, 1.1, 2.1, 0.9, 1.05, 1.07, 0.88, 0.85, 0.98, 2.05, 1.02, 0.96, 0.92, 1.01, 0.97, 0.48, 0.52, 0.55, 0.6, -1, 60, 2.83469026044229]</v>
      </c>
    </row>
    <row r="172" spans="1:2" x14ac:dyDescent="0.2">
      <c r="B172" s="1" t="str">
        <f t="shared" ref="B172:B173" si="114">B167</f>
        <v>Aoh0p = calc_Aoh0p(XX, YY, X1, X2, X3, X1yp, X1ym, X3yp, X3ym, Y1, Y2, Y3, Y1xp, Y1xm, Y3xp, Y3xm, Zxp, Zxm, Zyp, Zym, Azw, hs)</v>
      </c>
    </row>
    <row r="173" spans="1:2" x14ac:dyDescent="0.2">
      <c r="B173" s="1" t="str">
        <f t="shared" si="114"/>
        <v>print('case{}: Aohop = {}, 期待値 = {}, 残差 = {}'.format( case, Aoh0p, Aoh0pA, Aoh0p - Aoh0pA ))</v>
      </c>
    </row>
    <row r="175" spans="1:2" x14ac:dyDescent="0.2">
      <c r="B175" s="1" t="str">
        <f t="shared" ref="B175" si="115">B170</f>
        <v>[case, XX, YY, X1, X2, X3, X1yp, X1ym, X3yp, X3ym, Y1, Y2, Y3, Y1xp, Y1xm, Y3xp, Y3xm, Zxp, Zxm, Zyp, Zym, Azw, hs, Aoh0pA] = \</v>
      </c>
    </row>
    <row r="176" spans="1:2" x14ac:dyDescent="0.2">
      <c r="A176">
        <f t="shared" ref="A176" si="116">A171+1</f>
        <v>25</v>
      </c>
      <c r="B176" t="str">
        <f t="shared" ref="B176" ca="1" si="117">INDIRECT(ADDRESS(A176,COLUMN($B$3)))</f>
        <v>[22, -1.05, -1.025, 1.1, 2.1, 0.9, 1.05, 1.07, 0.88, 0.85, 0.98, 2.05, 1.02, 0.96, 0.92, 1.01, 0.97, 0.48, 0.52, 0.55, 0.6, -89, 85, 8.62784883202137]</v>
      </c>
    </row>
    <row r="177" spans="1:2" x14ac:dyDescent="0.2">
      <c r="B177" s="1" t="str">
        <f t="shared" ref="B177:B178" si="118">B172</f>
        <v>Aoh0p = calc_Aoh0p(XX, YY, X1, X2, X3, X1yp, X1ym, X3yp, X3ym, Y1, Y2, Y3, Y1xp, Y1xm, Y3xp, Y3xm, Zxp, Zxm, Zyp, Zym, Azw, hs)</v>
      </c>
    </row>
    <row r="178" spans="1:2" x14ac:dyDescent="0.2">
      <c r="B178" s="1" t="str">
        <f t="shared" si="118"/>
        <v>print('case{}: Aohop = {}, 期待値 = {}, 残差 = {}'.format( case, Aoh0p, Aoh0pA, Aoh0p - Aoh0pA ))</v>
      </c>
    </row>
    <row r="180" spans="1:2" x14ac:dyDescent="0.2">
      <c r="B180" s="1" t="str">
        <f t="shared" ref="B180" si="119">B175</f>
        <v>[case, XX, YY, X1, X2, X3, X1yp, X1ym, X3yp, X3ym, Y1, Y2, Y3, Y1xp, Y1xm, Y3xp, Y3xm, Zxp, Zxm, Zyp, Zym, Azw, hs, Aoh0pA] = \</v>
      </c>
    </row>
    <row r="181" spans="1:2" x14ac:dyDescent="0.2">
      <c r="A181">
        <f t="shared" ref="A181" si="120">A176+1</f>
        <v>26</v>
      </c>
      <c r="B181" t="str">
        <f t="shared" ref="B181" ca="1" si="121">INDIRECT(ADDRESS(A181,COLUMN($B$3)))</f>
        <v>[23, -1.05, -1.025, 1.1, 2.1, 0.9, 1.05, 1.07, 0.88, 0.85, 0.98, 2.05, 1.02, 0.96, 0.92, 1.01, 0.97, 0.48, 0.52, 0.55, 0.6, -85, 85, 8.62931592070401]</v>
      </c>
    </row>
    <row r="182" spans="1:2" x14ac:dyDescent="0.2">
      <c r="B182" s="1" t="str">
        <f t="shared" ref="B182:B183" si="122">B177</f>
        <v>Aoh0p = calc_Aoh0p(XX, YY, X1, X2, X3, X1yp, X1ym, X3yp, X3ym, Y1, Y2, Y3, Y1xp, Y1xm, Y3xp, Y3xm, Zxp, Zxm, Zyp, Zym, Azw, hs)</v>
      </c>
    </row>
    <row r="183" spans="1:2" x14ac:dyDescent="0.2">
      <c r="B183" s="1" t="str">
        <f t="shared" si="122"/>
        <v>print('case{}: Aohop = {}, 期待値 = {}, 残差 = {}'.format( case, Aoh0p, Aoh0pA, Aoh0p - Aoh0pA ))</v>
      </c>
    </row>
    <row r="185" spans="1:2" x14ac:dyDescent="0.2">
      <c r="B185" s="1" t="str">
        <f t="shared" ref="B185" si="123">B180</f>
        <v>[case, XX, YY, X1, X2, X3, X1yp, X1ym, X3yp, X3ym, Y1, Y2, Y3, Y1xp, Y1xm, Y3xp, Y3xm, Zxp, Zxm, Zyp, Zym, Azw, hs, Aoh0pA] = \</v>
      </c>
    </row>
    <row r="186" spans="1:2" x14ac:dyDescent="0.2">
      <c r="A186">
        <f t="shared" ref="A186" si="124">A181+1</f>
        <v>27</v>
      </c>
      <c r="B186" t="str">
        <f t="shared" ref="B186" ca="1" si="125">INDIRECT(ADDRESS(A186,COLUMN($B$3)))</f>
        <v>[24, -1.05, -1.025, 1.1, 2.1, 0.9, 1.05, 1.07, 0.88, 0.85, 0.98, 2.05, 1.02, 0.96, 0.92, 1.01, 0.97, 0.48, 0.52, 0.55, 0.6, -45, 85, 8.7454171941721]</v>
      </c>
    </row>
    <row r="187" spans="1:2" x14ac:dyDescent="0.2">
      <c r="B187" s="1" t="str">
        <f t="shared" ref="B187:B188" si="126">B182</f>
        <v>Aoh0p = calc_Aoh0p(XX, YY, X1, X2, X3, X1yp, X1ym, X3yp, X3ym, Y1, Y2, Y3, Y1xp, Y1xm, Y3xp, Y3xm, Zxp, Zxm, Zyp, Zym, Azw, hs)</v>
      </c>
    </row>
    <row r="188" spans="1:2" x14ac:dyDescent="0.2">
      <c r="B188" s="1" t="str">
        <f t="shared" si="126"/>
        <v>print('case{}: Aohop = {}, 期待値 = {}, 残差 = {}'.format( case, Aoh0p, Aoh0pA, Aoh0p - Aoh0pA ))</v>
      </c>
    </row>
    <row r="190" spans="1:2" x14ac:dyDescent="0.2">
      <c r="B190" s="1" t="str">
        <f t="shared" ref="B190" si="127">B185</f>
        <v>[case, XX, YY, X1, X2, X3, X1yp, X1ym, X3yp, X3ym, Y1, Y2, Y3, Y1xp, Y1xm, Y3xp, Y3xm, Zxp, Zxm, Zyp, Zym, Azw, hs, Aoh0pA] = \</v>
      </c>
    </row>
    <row r="191" spans="1:2" x14ac:dyDescent="0.2">
      <c r="A191">
        <f t="shared" ref="A191" si="128">A186+1</f>
        <v>28</v>
      </c>
      <c r="B191" t="str">
        <f t="shared" ref="B191" ca="1" si="129">INDIRECT(ADDRESS(A191,COLUMN($B$3)))</f>
        <v>[25, -1.05, -1.025, 1.1, 2.1, 0.9, 1.05, 1.07, 0.88, 0.85, 0.98, 2.05, 1.02, 0.96, 0.92, 1.01, 0.97, 0.48, 0.52, 0.55, 0.6, -30, 85, 8.82859383225871]</v>
      </c>
    </row>
    <row r="192" spans="1:2" x14ac:dyDescent="0.2">
      <c r="B192" s="1" t="str">
        <f t="shared" ref="B192:B193" si="130">B187</f>
        <v>Aoh0p = calc_Aoh0p(XX, YY, X1, X2, X3, X1yp, X1ym, X3yp, X3ym, Y1, Y2, Y3, Y1xp, Y1xm, Y3xp, Y3xm, Zxp, Zxm, Zyp, Zym, Azw, hs)</v>
      </c>
    </row>
    <row r="193" spans="1:2" x14ac:dyDescent="0.2">
      <c r="B193" s="1" t="str">
        <f t="shared" si="130"/>
        <v>print('case{}: Aohop = {}, 期待値 = {}, 残差 = {}'.format( case, Aoh0p, Aoh0pA, Aoh0p - Aoh0pA ))</v>
      </c>
    </row>
    <row r="195" spans="1:2" x14ac:dyDescent="0.2">
      <c r="B195" s="1" t="str">
        <f t="shared" ref="B195" si="131">B190</f>
        <v>[case, XX, YY, X1, X2, X3, X1yp, X1ym, X3yp, X3ym, Y1, Y2, Y3, Y1xp, Y1xm, Y3xp, Y3xm, Zxp, Zxm, Zyp, Zym, Azw, hs, Aoh0pA] = \</v>
      </c>
    </row>
    <row r="196" spans="1:2" x14ac:dyDescent="0.2">
      <c r="A196">
        <f t="shared" ref="A196" si="132">A191+1</f>
        <v>29</v>
      </c>
      <c r="B196" t="str">
        <f t="shared" ref="B196" ca="1" si="133">INDIRECT(ADDRESS(A196,COLUMN($B$3)))</f>
        <v>[26, -1.05, -1.025, 1.1, 2.1, 0.9, 1.05, 1.07, 0.88, 0.85, 0.98, 2.05, 1.02, 0.96, 0.92, 1.01, 0.97, 0.48, 0.52, 0.55, 0.6, -1, 85, 9.02239089829093]</v>
      </c>
    </row>
    <row r="197" spans="1:2" x14ac:dyDescent="0.2">
      <c r="B197" s="1" t="str">
        <f t="shared" ref="B197:B198" si="134">B192</f>
        <v>Aoh0p = calc_Aoh0p(XX, YY, X1, X2, X3, X1yp, X1ym, X3yp, X3ym, Y1, Y2, Y3, Y1xp, Y1xm, Y3xp, Y3xm, Zxp, Zxm, Zyp, Zym, Azw, hs)</v>
      </c>
    </row>
    <row r="198" spans="1:2" x14ac:dyDescent="0.2">
      <c r="B198" s="1" t="str">
        <f t="shared" si="134"/>
        <v>print('case{}: Aohop = {}, 期待値 = {}, 残差 = {}'.format( case, Aoh0p, Aoh0pA, Aoh0p - Aoh0pA ))</v>
      </c>
    </row>
    <row r="200" spans="1:2" x14ac:dyDescent="0.2">
      <c r="B200" s="1" t="str">
        <f t="shared" ref="B200" si="135">B195</f>
        <v>[case, XX, YY, X1, X2, X3, X1yp, X1ym, X3yp, X3ym, Y1, Y2, Y3, Y1xp, Y1xm, Y3xp, Y3xm, Zxp, Zxm, Zyp, Zym, Azw, hs, Aoh0pA] = \</v>
      </c>
    </row>
    <row r="201" spans="1:2" x14ac:dyDescent="0.2">
      <c r="A201">
        <f t="shared" ref="A201" si="136">A196+1</f>
        <v>30</v>
      </c>
      <c r="B201" t="str">
        <f t="shared" ref="B201" ca="1" si="137">INDIRECT(ADDRESS(A201,COLUMN($B$3)))</f>
        <v>[27, -1.05, -1.025, 1.1, 2.1, 0.9, 1.05, 1.07, 0.88, 0.85, 0.98, 2.05, 1.02, 0.96, 0.92, 1.01, 0.97, 0.48, 0.52, 0.55, 0.6, -89, 89, 8.94928560086997]</v>
      </c>
    </row>
    <row r="202" spans="1:2" x14ac:dyDescent="0.2">
      <c r="B202" s="1" t="str">
        <f t="shared" ref="B202:B203" si="138">B197</f>
        <v>Aoh0p = calc_Aoh0p(XX, YY, X1, X2, X3, X1yp, X1ym, X3yp, X3ym, Y1, Y2, Y3, Y1xp, Y1xm, Y3xp, Y3xm, Zxp, Zxm, Zyp, Zym, Azw, hs)</v>
      </c>
    </row>
    <row r="203" spans="1:2" x14ac:dyDescent="0.2">
      <c r="B203" s="1" t="str">
        <f t="shared" si="138"/>
        <v>print('case{}: Aohop = {}, 期待値 = {}, 残差 = {}'.format( case, Aoh0p, Aoh0pA, Aoh0p - Aoh0pA ))</v>
      </c>
    </row>
    <row r="205" spans="1:2" x14ac:dyDescent="0.2">
      <c r="B205" s="1" t="str">
        <f t="shared" ref="B205" si="139">B200</f>
        <v>[case, XX, YY, X1, X2, X3, X1yp, X1ym, X3yp, X3ym, Y1, Y2, Y3, Y1xp, Y1xm, Y3xp, Y3xm, Zxp, Zxm, Zyp, Zym, Azw, hs, Aoh0pA] = \</v>
      </c>
    </row>
    <row r="206" spans="1:2" x14ac:dyDescent="0.2">
      <c r="A206">
        <f t="shared" ref="A206" si="140">A201+1</f>
        <v>31</v>
      </c>
      <c r="B206" t="str">
        <f t="shared" ref="B206" ca="1" si="141">INDIRECT(ADDRESS(A206,COLUMN($B$3)))</f>
        <v>[28, -1.05, -1.025, 1.1, 2.1, 0.9, 1.05, 1.07, 0.88, 0.85, 0.98, 2.05, 1.02, 0.96, 0.92, 1.01, 0.97, 0.48, 0.52, 0.55, 0.6, -85, 89, 8.9495783031148]</v>
      </c>
    </row>
    <row r="207" spans="1:2" x14ac:dyDescent="0.2">
      <c r="B207" s="1" t="str">
        <f t="shared" ref="B207:B208" si="142">B202</f>
        <v>Aoh0p = calc_Aoh0p(XX, YY, X1, X2, X3, X1yp, X1ym, X3yp, X3ym, Y1, Y2, Y3, Y1xp, Y1xm, Y3xp, Y3xm, Zxp, Zxm, Zyp, Zym, Azw, hs)</v>
      </c>
    </row>
    <row r="208" spans="1:2" x14ac:dyDescent="0.2">
      <c r="B208" s="1" t="str">
        <f t="shared" si="142"/>
        <v>print('case{}: Aohop = {}, 期待値 = {}, 残差 = {}'.format( case, Aoh0p, Aoh0pA, Aoh0p - Aoh0pA ))</v>
      </c>
    </row>
    <row r="210" spans="1:2" x14ac:dyDescent="0.2">
      <c r="B210" s="1" t="str">
        <f t="shared" ref="B210" si="143">B205</f>
        <v>[case, XX, YY, X1, X2, X3, X1yp, X1ym, X3yp, X3ym, Y1, Y2, Y3, Y1xp, Y1xm, Y3xp, Y3xm, Zxp, Zxm, Zyp, Zym, Azw, hs, Aoh0pA] = \</v>
      </c>
    </row>
    <row r="211" spans="1:2" x14ac:dyDescent="0.2">
      <c r="A211">
        <f t="shared" ref="A211" si="144">A206+1</f>
        <v>32</v>
      </c>
      <c r="B211" t="str">
        <f t="shared" ref="B211" ca="1" si="145">INDIRECT(ADDRESS(A211,COLUMN($B$3)))</f>
        <v>[29, -1.05, -1.025, 1.1, 2.1, 0.9, 1.05, 1.07, 0.88, 0.85, 0.98, 2.05, 1.02, 0.96, 0.92, 1.01, 0.97, 0.48, 0.52, 0.55, 0.6, -45, 89, 8.97274193580687]</v>
      </c>
    </row>
    <row r="212" spans="1:2" x14ac:dyDescent="0.2">
      <c r="B212" s="1" t="str">
        <f t="shared" ref="B212:B213" si="146">B207</f>
        <v>Aoh0p = calc_Aoh0p(XX, YY, X1, X2, X3, X1yp, X1ym, X3yp, X3ym, Y1, Y2, Y3, Y1xp, Y1xm, Y3xp, Y3xm, Zxp, Zxm, Zyp, Zym, Azw, hs)</v>
      </c>
    </row>
    <row r="213" spans="1:2" x14ac:dyDescent="0.2">
      <c r="B213" s="1" t="str">
        <f t="shared" si="146"/>
        <v>print('case{}: Aohop = {}, 期待値 = {}, 残差 = {}'.format( case, Aoh0p, Aoh0pA, Aoh0p - Aoh0pA ))</v>
      </c>
    </row>
    <row r="215" spans="1:2" x14ac:dyDescent="0.2">
      <c r="B215" s="1" t="str">
        <f t="shared" ref="B215" si="147">B210</f>
        <v>[case, XX, YY, X1, X2, X3, X1yp, X1ym, X3yp, X3ym, Y1, Y2, Y3, Y1xp, Y1xm, Y3xp, Y3xm, Zxp, Zxm, Zyp, Zym, Azw, hs, Aoh0pA] = \</v>
      </c>
    </row>
    <row r="216" spans="1:2" x14ac:dyDescent="0.2">
      <c r="A216">
        <f t="shared" ref="A216" si="148">A211+1</f>
        <v>33</v>
      </c>
      <c r="B216" t="str">
        <f t="shared" ref="B216" ca="1" si="149">INDIRECT(ADDRESS(A216,COLUMN($B$3)))</f>
        <v>[30, -1.05, -1.025, 1.1, 2.1, 0.9, 1.05, 1.07, 0.88, 0.85, 0.98, 2.05, 1.02, 0.96, 0.92, 1.01, 0.97, 0.48, 0.52, 0.55, 0.6, -30, 89, 8.98933669860013]</v>
      </c>
    </row>
    <row r="217" spans="1:2" x14ac:dyDescent="0.2">
      <c r="B217" s="1" t="str">
        <f t="shared" ref="B217:B218" si="150">B212</f>
        <v>Aoh0p = calc_Aoh0p(XX, YY, X1, X2, X3, X1yp, X1ym, X3yp, X3ym, Y1, Y2, Y3, Y1xp, Y1xm, Y3xp, Y3xm, Zxp, Zxm, Zyp, Zym, Azw, hs)</v>
      </c>
    </row>
    <row r="218" spans="1:2" x14ac:dyDescent="0.2">
      <c r="B218" s="1" t="str">
        <f t="shared" si="150"/>
        <v>print('case{}: Aohop = {}, 期待値 = {}, 残差 = {}'.format( case, Aoh0p, Aoh0pA, Aoh0p - Aoh0pA ))</v>
      </c>
    </row>
    <row r="220" spans="1:2" x14ac:dyDescent="0.2">
      <c r="B220" s="1" t="str">
        <f t="shared" ref="B220" si="151">B215</f>
        <v>[case, XX, YY, X1, X2, X3, X1yp, X1ym, X3yp, X3ym, Y1, Y2, Y3, Y1xp, Y1xm, Y3xp, Y3xm, Zxp, Zxm, Zyp, Zym, Azw, hs, Aoh0pA] = \</v>
      </c>
    </row>
    <row r="221" spans="1:2" x14ac:dyDescent="0.2">
      <c r="A221">
        <f t="shared" ref="A221" si="152">A216+1</f>
        <v>34</v>
      </c>
      <c r="B221" t="str">
        <f t="shared" ref="B221" ca="1" si="153">INDIRECT(ADDRESS(A221,COLUMN($B$3)))</f>
        <v>[31, -1.05, -1.025, 1.1, 2.1, 0.9, 1.05, 1.07, 0.88, 0.85, 0.98, 2.05, 1.02, 0.96, 0.92, 1.01, 0.97, 0.48, 0.52, 0.55, 0.6, -1, 89, 9.0280015979615]</v>
      </c>
    </row>
    <row r="222" spans="1:2" x14ac:dyDescent="0.2">
      <c r="B222" s="1" t="str">
        <f t="shared" ref="B222:B223" si="154">B217</f>
        <v>Aoh0p = calc_Aoh0p(XX, YY, X1, X2, X3, X1yp, X1ym, X3yp, X3ym, Y1, Y2, Y3, Y1xp, Y1xm, Y3xp, Y3xm, Zxp, Zxm, Zyp, Zym, Azw, hs)</v>
      </c>
    </row>
    <row r="223" spans="1:2" x14ac:dyDescent="0.2">
      <c r="B223" s="1" t="str">
        <f t="shared" si="154"/>
        <v>print('case{}: Aohop = {}, 期待値 = {}, 残差 = {}'.format( case, Aoh0p, Aoh0pA, Aoh0p - Aoh0pA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23"/>
  <sheetViews>
    <sheetView workbookViewId="0">
      <selection activeCell="A4" sqref="A4"/>
    </sheetView>
  </sheetViews>
  <sheetFormatPr defaultRowHeight="13.2" x14ac:dyDescent="0.2"/>
  <cols>
    <col min="1" max="1" width="127.21875" bestFit="1" customWidth="1"/>
    <col min="2" max="2" width="128.7773437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7" x14ac:dyDescent="0.2">
      <c r="W1" t="s">
        <v>25</v>
      </c>
    </row>
    <row r="2" spans="1:37" x14ac:dyDescent="0.2">
      <c r="A2" s="9" t="s">
        <v>70</v>
      </c>
      <c r="C2" s="6" t="s">
        <v>34</v>
      </c>
      <c r="W2" s="3" t="s">
        <v>26</v>
      </c>
      <c r="X2" t="s">
        <v>24</v>
      </c>
      <c r="Z2" s="10" t="s">
        <v>40</v>
      </c>
      <c r="AE2" s="7" t="s">
        <v>33</v>
      </c>
    </row>
    <row r="3" spans="1:37" x14ac:dyDescent="0.2">
      <c r="A3" s="8" t="str">
        <f>"Asf0p_case"&amp;",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"&amp;AE3</f>
        <v>Asf0p_case, XX,  YY,  X1,  X2,  X3,  X1yp,  X1ym,  X3yp,  X3ym,  Y1,  Y2,  Y3,  Y1xp,  Y1xm,  Y3xp,  Y3xm,  Zxp,  Zxm,  Zyp,  Zym,  Azw,  hs, Asf0p</v>
      </c>
      <c r="B3" t="s">
        <v>41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t="s">
        <v>22</v>
      </c>
      <c r="AA3" t="s">
        <v>23</v>
      </c>
      <c r="AB3" t="s">
        <v>35</v>
      </c>
      <c r="AC3" t="s">
        <v>36</v>
      </c>
      <c r="AD3" t="s">
        <v>27</v>
      </c>
      <c r="AE3" s="4" t="s">
        <v>42</v>
      </c>
      <c r="AG3" t="s">
        <v>30</v>
      </c>
      <c r="AH3" t="s">
        <v>31</v>
      </c>
      <c r="AI3" t="s">
        <v>29</v>
      </c>
    </row>
    <row r="4" spans="1:37" x14ac:dyDescent="0.2">
      <c r="A4" s="8" t="str">
        <f>ROW(A4)-ROW($B$3)&amp;",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</f>
        <v>1, -1.05, -1.025, 1.1, 2.1, 0.9, 1.05, 1.07, 0.88, 0.85, 0.98, 2.05, 1.02, 0.96, 0.92, 1.01, 0.97, 0, 0.52, 0.55, 0.6, -89, 10, 0</v>
      </c>
      <c r="B4" t="str">
        <f>"["&amp;ROW(B4)-ROW($B$3)&amp;",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"&amp;AE4&amp;"]"</f>
        <v>[1, -1.05, -1.025, 1.1, 2.1, 0.9, 1.05, 1.07, 0.88, 0.85, 0.98, 2.05, 1.02, 0.96, 0.92, 1.01, 0.97, 0, 0.52, 0.55, 0.6, -89, 10, 0]</v>
      </c>
      <c r="C4" s="2">
        <f>-F4/2</f>
        <v>-1.05</v>
      </c>
      <c r="D4" s="2">
        <f>-M4/2</f>
        <v>-1.0249999999999999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 s="8">
        <v>0</v>
      </c>
      <c r="T4">
        <v>0.52</v>
      </c>
      <c r="U4">
        <v>0.55000000000000004</v>
      </c>
      <c r="V4">
        <v>0.6</v>
      </c>
      <c r="W4">
        <v>-89</v>
      </c>
      <c r="X4">
        <v>10</v>
      </c>
      <c r="Z4">
        <f>O4+M4/2-D4</f>
        <v>3.01</v>
      </c>
      <c r="AA4">
        <f>G4+F4/2-C4</f>
        <v>3</v>
      </c>
      <c r="AB4">
        <f>S4*TAN(RADIANS(X4))/COS(RADIANS(W4))</f>
        <v>0</v>
      </c>
      <c r="AC4">
        <f>S4*TAN(RADIANS(ABS(W4)))</f>
        <v>0</v>
      </c>
      <c r="AD4">
        <f>IF(S4=0,1,IF(AND(Z4&gt;=AB4,AA4&gt;=AC4),4,IF(AA4/Z4&gt;=AC4/AB4,2,IF(AA4/Z4&lt;AC4/AB4,3,0
))))</f>
        <v>1</v>
      </c>
      <c r="AE4" s="11">
        <f>IF(S4=0,0,IF(AND((O4+M4/2-D4)&gt;=(S4*TAN(RADIANS(X4))/COS(RADIANS(W4))),(G4+F4/2-C4)&gt;=(S4*TAN(RADIANS(ABS(W4))))),((O4+M4/2-D4)+((O4+M4/2-D4)-(S4*TAN(RADIANS(X4))/COS(RADIANS(W4)))))/2*(S4*TAN(RADIANS(ABS(W4)))),IF((G4+F4/2-C4)/(O4+M4/2-D4)&gt;=(S4*TAN(RADIANS(ABS(W4))))/(S4*TAN(RADIANS(X4))/COS(RADIANS(W4))),(O4+M4/2-D4)*(S4*TAN(RADIANS(ABS(W4))))/(S4*TAN(RADIANS(X4))/COS(RADIANS(W4)))*(O4+M4/2-D4)/2,IF((G4+F4/2-C4)/(O4+M4/2-D4)&lt;(S4*TAN(RADIANS(ABS(W4))))/(S4*TAN(RADIANS(X4))/COS(RADIANS(W4))),(G4+F4/2-C4)*((O4+M4/2-D4)+(O4+M4/2-D4)-((S4*TAN(RADIANS(X4))/COS(RADIANS(W4)))/(S4*TAN(RADIANS(ABS(W4))))*(G4+F4/2-C4)))/2,0
))))</f>
        <v>0</v>
      </c>
      <c r="AF4" s="4">
        <f>IF(AD4=1,0,0)+IF(AD4=2,Z4*AC4/AB4*Z4/2,0)+IF(AD4=3,AA4*(Z4+Z4-(AB4/AC4*AA4))/2,0)+IF(AD4=4,(Z4+(Z4-AB4))/2*AC4,0)</f>
        <v>0</v>
      </c>
      <c r="AG4" t="e">
        <f>Z4*(Z4/AB4*AC4)/2</f>
        <v>#DIV/0!</v>
      </c>
      <c r="AH4" t="e">
        <f>(Z4+Z4-(AB4/AC4*AA4))/2*AA4</f>
        <v>#DIV/0!</v>
      </c>
      <c r="AI4">
        <f>(Z4+Z4-AB4)/2*AC4</f>
        <v>0</v>
      </c>
      <c r="AK4">
        <f>AE4-AF4</f>
        <v>0</v>
      </c>
    </row>
    <row r="5" spans="1:37" x14ac:dyDescent="0.2">
      <c r="A5" s="8" t="str">
        <f t="shared" ref="A5:A34" si="0">ROW(A5)-ROW($B$3)&amp;",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</f>
        <v>2, -1.05, -1.025, 1.1, 2.1, 0.9, 1.05, 1.07, 0.88, 0.85, 0.98, 2.05, 1.02, 0.96, 0.92, 1.01, 0.97, 0.48, 0.52, 0.55, 0.6, -89, 1, 8.95144024279148</v>
      </c>
      <c r="B5" t="str">
        <f>"["&amp;ROW(B5)-ROW($B$3)&amp;",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"&amp;AE5&amp;"]"</f>
        <v>[2, -1.05, -1.025, 1.1, 2.1, 0.9, 1.05, 1.07, 0.88, 0.85, 0.98, 2.05, 1.02, 0.96, 0.92, 1.01, 0.97, 0.48, 0.52, 0.55, 0.6, -89, 1, 8.95144024279148]</v>
      </c>
      <c r="C5" s="2">
        <f t="shared" ref="C5:C34" si="1">-F5/2</f>
        <v>-1.05</v>
      </c>
      <c r="D5" s="2">
        <f t="shared" ref="D5:D34" si="2">-M5/2</f>
        <v>-1.0249999999999999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0.48</v>
      </c>
      <c r="T5">
        <v>0.52</v>
      </c>
      <c r="U5">
        <v>0.55000000000000004</v>
      </c>
      <c r="V5">
        <v>0.6</v>
      </c>
      <c r="W5">
        <v>-89</v>
      </c>
      <c r="X5">
        <v>1</v>
      </c>
      <c r="Z5">
        <f t="shared" ref="Z5:Z34" si="3">O5+M5/2-D5</f>
        <v>3.01</v>
      </c>
      <c r="AA5">
        <f t="shared" ref="AA5:AA34" si="4">G5+F5/2-C5</f>
        <v>3</v>
      </c>
      <c r="AB5">
        <f t="shared" ref="AB5:AB34" si="5">S5*TAN(RADIANS(X5))/COS(RADIANS(W5))</f>
        <v>0.48007311746107334</v>
      </c>
      <c r="AC5">
        <f t="shared" ref="AC5:AC34" si="6">S5*TAN(RADIANS(ABS(W5)))</f>
        <v>27.49918158276439</v>
      </c>
      <c r="AD5">
        <f t="shared" ref="AD5:AD34" si="7">IF(S5=0,1,IF(AND(Z5&gt;=AB5,AA5&gt;=AC5),4,IF(AA5/Z5&gt;=AC5/AB5,2,IF(AA5/Z5&lt;AC5/AB5,3,0
))))</f>
        <v>3</v>
      </c>
      <c r="AE5" s="11">
        <f t="shared" ref="AE5:AE34" si="8">IF(S5=0,0,IF(AND((O5+M5/2-D5)&gt;=(S5*TAN(RADIANS(X5))/COS(RADIANS(W5))),(G5+F5/2-C5)&gt;=(S5*TAN(RADIANS(ABS(W5))))),((O5+M5/2-D5)+((O5+M5/2-D5)-(S5*TAN(RADIANS(X5))/COS(RADIANS(W5)))))/2*(S5*TAN(RADIANS(ABS(W5)))),IF((G5+F5/2-C5)/(O5+M5/2-D5)&gt;=(S5*TAN(RADIANS(ABS(W5))))/(S5*TAN(RADIANS(X5))/COS(RADIANS(W5))),(O5+M5/2-D5)*(S5*TAN(RADIANS(ABS(W5))))/(S5*TAN(RADIANS(X5))/COS(RADIANS(W5)))*(O5+M5/2-D5)/2,IF((G5+F5/2-C5)/(O5+M5/2-D5)&lt;(S5*TAN(RADIANS(ABS(W5))))/(S5*TAN(RADIANS(X5))/COS(RADIANS(W5))),(G5+F5/2-C5)*((O5+M5/2-D5)+(O5+M5/2-D5)-((S5*TAN(RADIANS(X5))/COS(RADIANS(W5)))/(S5*TAN(RADIANS(ABS(W5))))*(G5+F5/2-C5)))/2,0
))))</f>
        <v>8.9514402427914845</v>
      </c>
      <c r="AF5" s="4">
        <f t="shared" ref="AF5:AF34" si="9">IF(AD5=1,0,0)+IF(AD5=2,Z5*AC5/AB5*Z5/2,0)+IF(AD5=3,AA5*(Z5+Z5-(AB5/AC5*AA5))/2,0)+IF(AD5=4,(Z5+(Z5-AB5))/2*AC5,0)</f>
        <v>8.9514402427914845</v>
      </c>
      <c r="AG5">
        <f t="shared" ref="AG5:AG34" si="10">Z5*(Z5/AB5*AC5)/2</f>
        <v>259.48686355907603</v>
      </c>
      <c r="AH5">
        <f t="shared" ref="AH5:AH34" si="11">(Z5+Z5-(AB5/AC5*AA5))/2*AA5</f>
        <v>8.9514402427914845</v>
      </c>
      <c r="AI5">
        <f t="shared" ref="AI5:AI34" si="12">(Z5+Z5-AB5)/2*AC5</f>
        <v>76.171727649087885</v>
      </c>
      <c r="AK5">
        <f t="shared" ref="AK5:AK34" si="13">AE5-AF5</f>
        <v>0</v>
      </c>
    </row>
    <row r="6" spans="1:37" x14ac:dyDescent="0.2">
      <c r="A6" s="8" t="str">
        <f t="shared" si="0"/>
        <v>3, -1.05, -1.025, 1.1, 2.1, 0.9, 1.05, 1.07, 0.88, 0.85, 0.98, 2.05, 1.02, 0.96, 0.92, 1.01, 0.97, 0.48, 0.52, 0.55, 0.6, -85, 1, 8.95115216801752</v>
      </c>
      <c r="B6" t="str">
        <f>"["&amp;ROW(B6)-ROW($B$3)&amp;", "&amp;C6&amp;", "&amp;D6&amp;", "&amp;E6&amp;", "&amp;F6&amp;", "&amp;G6&amp;", "&amp;H6&amp;", "&amp;I6&amp;", "&amp;J6&amp;", "&amp;K6&amp;", "&amp;L6&amp;", "&amp;M6&amp;", "&amp;N6&amp;", "&amp;O6&amp;", "&amp;P6&amp;", "&amp;Q6&amp;", "&amp;R6&amp;", "&amp;S6&amp;", "&amp;T6&amp;", "&amp;U6&amp;", "&amp;V6&amp;", "&amp;W6&amp;", "&amp;X6&amp;", "&amp;AE6&amp;"]"</f>
        <v>[3, -1.05, -1.025, 1.1, 2.1, 0.9, 1.05, 1.07, 0.88, 0.85, 0.98, 2.05, 1.02, 0.96, 0.92, 1.01, 0.97, 0.48, 0.52, 0.55, 0.6, -85, 1, 8.95115216801752]</v>
      </c>
      <c r="C6" s="2">
        <f t="shared" si="1"/>
        <v>-1.05</v>
      </c>
      <c r="D6" s="2">
        <f t="shared" si="2"/>
        <v>-1.0249999999999999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0.48</v>
      </c>
      <c r="T6">
        <v>0.52</v>
      </c>
      <c r="U6">
        <v>0.55000000000000004</v>
      </c>
      <c r="V6">
        <v>0.6</v>
      </c>
      <c r="W6">
        <v>-85</v>
      </c>
      <c r="X6">
        <v>1</v>
      </c>
      <c r="Z6">
        <f t="shared" si="3"/>
        <v>3.01</v>
      </c>
      <c r="AA6">
        <f t="shared" si="4"/>
        <v>3</v>
      </c>
      <c r="AB6">
        <f t="shared" si="5"/>
        <v>9.6131716642040413E-2</v>
      </c>
      <c r="AC6">
        <f t="shared" si="6"/>
        <v>5.4864251053254467</v>
      </c>
      <c r="AD6">
        <f t="shared" si="7"/>
        <v>3</v>
      </c>
      <c r="AE6" s="11">
        <f t="shared" si="8"/>
        <v>8.951152168017515</v>
      </c>
      <c r="AF6" s="4">
        <f t="shared" si="9"/>
        <v>8.951152168017515</v>
      </c>
      <c r="AG6">
        <f t="shared" si="10"/>
        <v>258.53881441570405</v>
      </c>
      <c r="AH6">
        <f t="shared" si="11"/>
        <v>8.951152168017515</v>
      </c>
      <c r="AI6">
        <f t="shared" si="12"/>
        <v>16.250429835228132</v>
      </c>
      <c r="AK6">
        <f t="shared" si="13"/>
        <v>0</v>
      </c>
    </row>
    <row r="7" spans="1:37" x14ac:dyDescent="0.2">
      <c r="A7" s="8" t="str">
        <f t="shared" si="0"/>
        <v>4, -1.05, -1.025, 1.1, 2.1, 0.9, 1.05, 1.07, 0.88, 0.85, 0.98, 2.05, 1.02, 0.96, 0.92, 1.01, 0.97, 0.48, 0.52, 0.55, 0.6, -45, 1, 1.44195626616343</v>
      </c>
      <c r="B7" t="str">
        <f>"["&amp;ROW(B7)-ROW($B$3)&amp;", "&amp;C7&amp;", "&amp;D7&amp;", "&amp;E7&amp;", "&amp;F7&amp;", "&amp;G7&amp;", "&amp;H7&amp;", "&amp;I7&amp;", "&amp;J7&amp;", "&amp;K7&amp;", "&amp;L7&amp;", "&amp;M7&amp;", "&amp;N7&amp;", "&amp;O7&amp;", "&amp;P7&amp;", "&amp;Q7&amp;", "&amp;R7&amp;", "&amp;S7&amp;", "&amp;T7&amp;", "&amp;U7&amp;", "&amp;V7&amp;", "&amp;W7&amp;", "&amp;X7&amp;", "&amp;AE7&amp;"]"</f>
        <v>[4, -1.05, -1.025, 1.1, 2.1, 0.9, 1.05, 1.07, 0.88, 0.85, 0.98, 2.05, 1.02, 0.96, 0.92, 1.01, 0.97, 0.48, 0.52, 0.55, 0.6, -45, 1, 1.44195626616343]</v>
      </c>
      <c r="C7" s="2">
        <f t="shared" si="1"/>
        <v>-1.05</v>
      </c>
      <c r="D7" s="2">
        <f t="shared" si="2"/>
        <v>-1.0249999999999999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0.48</v>
      </c>
      <c r="T7">
        <v>0.52</v>
      </c>
      <c r="U7">
        <v>0.55000000000000004</v>
      </c>
      <c r="V7">
        <v>0.6</v>
      </c>
      <c r="W7">
        <v>-45</v>
      </c>
      <c r="X7">
        <v>1</v>
      </c>
      <c r="Z7">
        <f t="shared" si="3"/>
        <v>3.01</v>
      </c>
      <c r="AA7">
        <f t="shared" si="4"/>
        <v>3</v>
      </c>
      <c r="AB7">
        <f t="shared" si="5"/>
        <v>1.1848890985722367E-2</v>
      </c>
      <c r="AC7">
        <f t="shared" si="6"/>
        <v>0.47999999999999993</v>
      </c>
      <c r="AD7">
        <f t="shared" si="7"/>
        <v>4</v>
      </c>
      <c r="AE7" s="11">
        <f t="shared" si="8"/>
        <v>1.4419562661634264</v>
      </c>
      <c r="AF7" s="4">
        <f t="shared" si="9"/>
        <v>1.4419562661634264</v>
      </c>
      <c r="AG7">
        <f t="shared" si="10"/>
        <v>183.51287075053088</v>
      </c>
      <c r="AH7">
        <f t="shared" si="11"/>
        <v>8.9189166470088512</v>
      </c>
      <c r="AI7">
        <f t="shared" si="12"/>
        <v>1.4419562661634264</v>
      </c>
      <c r="AK7">
        <f t="shared" si="13"/>
        <v>0</v>
      </c>
    </row>
    <row r="8" spans="1:37" x14ac:dyDescent="0.2">
      <c r="A8" s="8" t="str">
        <f t="shared" si="0"/>
        <v>5, -1.05, -1.025, 1.1, 2.1, 0.9, 1.05, 1.07, 0.88, 0.85, 0.98, 2.05, 1.02, 0.96, 0.92, 1.01, 0.97, 0.48, 0.52, 0.55, 0.6, -30, 1, 0.832815119938684</v>
      </c>
      <c r="B8" t="str">
        <f>"["&amp;ROW(B8)-ROW($B$3)&amp;", "&amp;C8&amp;", "&amp;D8&amp;", "&amp;E8&amp;", "&amp;F8&amp;", "&amp;G8&amp;", "&amp;H8&amp;", "&amp;I8&amp;", "&amp;J8&amp;", "&amp;K8&amp;", "&amp;L8&amp;", "&amp;M8&amp;", "&amp;N8&amp;", "&amp;O8&amp;", "&amp;P8&amp;", "&amp;Q8&amp;", "&amp;R8&amp;", "&amp;S8&amp;", "&amp;T8&amp;", "&amp;U8&amp;", "&amp;V8&amp;", "&amp;W8&amp;", "&amp;X8&amp;", "&amp;AE8&amp;"]"</f>
        <v>[5, -1.05, -1.025, 1.1, 2.1, 0.9, 1.05, 1.07, 0.88, 0.85, 0.98, 2.05, 1.02, 0.96, 0.92, 1.01, 0.97, 0.48, 0.52, 0.55, 0.6, -30, 1, 0.832815119938684]</v>
      </c>
      <c r="C8" s="2">
        <f t="shared" si="1"/>
        <v>-1.05</v>
      </c>
      <c r="D8" s="2">
        <f t="shared" si="2"/>
        <v>-1.0249999999999999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0.48</v>
      </c>
      <c r="T8">
        <v>0.52</v>
      </c>
      <c r="U8">
        <v>0.55000000000000004</v>
      </c>
      <c r="V8">
        <v>0.6</v>
      </c>
      <c r="W8">
        <v>-30</v>
      </c>
      <c r="X8">
        <v>1</v>
      </c>
      <c r="Z8">
        <f t="shared" si="3"/>
        <v>3.01</v>
      </c>
      <c r="AA8">
        <f t="shared" si="4"/>
        <v>3</v>
      </c>
      <c r="AB8">
        <f t="shared" si="5"/>
        <v>9.674578977627666E-3</v>
      </c>
      <c r="AC8">
        <f t="shared" si="6"/>
        <v>0.27712812921102031</v>
      </c>
      <c r="AD8">
        <f t="shared" si="7"/>
        <v>4</v>
      </c>
      <c r="AE8" s="11">
        <f t="shared" si="8"/>
        <v>0.83281511993868407</v>
      </c>
      <c r="AF8" s="4">
        <f t="shared" si="9"/>
        <v>0.83281511993868407</v>
      </c>
      <c r="AG8">
        <f t="shared" si="10"/>
        <v>129.76319534271082</v>
      </c>
      <c r="AH8">
        <f t="shared" si="11"/>
        <v>8.8729044156460404</v>
      </c>
      <c r="AI8">
        <f t="shared" si="12"/>
        <v>0.83281511993868396</v>
      </c>
      <c r="AK8">
        <f t="shared" si="13"/>
        <v>0</v>
      </c>
    </row>
    <row r="9" spans="1:37" x14ac:dyDescent="0.2">
      <c r="A9" s="8" t="str">
        <f t="shared" si="0"/>
        <v>6, -1.05, -1.025, 1.1, 2.1, 0.9, 1.05, 1.07, 0.88, 0.85, 0.98, 2.05, 1.02, 0.96, 0.92, 1.01, 0.97, 0.48, 0.52, 0.55, 0.6, -1, 1, 0.0251839734073206</v>
      </c>
      <c r="B9" t="str">
        <f>"["&amp;ROW(B9)-ROW($B$3)&amp;", "&amp;C9&amp;", "&amp;D9&amp;", "&amp;E9&amp;", "&amp;F9&amp;", "&amp;G9&amp;", "&amp;H9&amp;", "&amp;I9&amp;", "&amp;J9&amp;", "&amp;K9&amp;", "&amp;L9&amp;", "&amp;M9&amp;", "&amp;N9&amp;", "&amp;O9&amp;", "&amp;P9&amp;", "&amp;Q9&amp;", "&amp;R9&amp;", "&amp;S9&amp;", "&amp;T9&amp;", "&amp;U9&amp;", "&amp;V9&amp;", "&amp;W9&amp;", "&amp;X9&amp;", "&amp;AE9&amp;"]"</f>
        <v>[6, -1.05, -1.025, 1.1, 2.1, 0.9, 1.05, 1.07, 0.88, 0.85, 0.98, 2.05, 1.02, 0.96, 0.92, 1.01, 0.97, 0.48, 0.52, 0.55, 0.6, -1, 1, 0.0251839734073206]</v>
      </c>
      <c r="C9" s="2">
        <f t="shared" si="1"/>
        <v>-1.05</v>
      </c>
      <c r="D9" s="2">
        <f t="shared" si="2"/>
        <v>-1.0249999999999999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0.48</v>
      </c>
      <c r="T9">
        <v>0.52</v>
      </c>
      <c r="U9">
        <v>0.55000000000000004</v>
      </c>
      <c r="V9">
        <v>0.6</v>
      </c>
      <c r="W9">
        <v>-1</v>
      </c>
      <c r="X9">
        <v>1</v>
      </c>
      <c r="Z9">
        <f t="shared" si="3"/>
        <v>3.01</v>
      </c>
      <c r="AA9">
        <f t="shared" si="4"/>
        <v>3</v>
      </c>
      <c r="AB9">
        <f t="shared" si="5"/>
        <v>8.3797074355749044E-3</v>
      </c>
      <c r="AC9">
        <f t="shared" si="6"/>
        <v>8.3784311655444414E-3</v>
      </c>
      <c r="AD9">
        <f t="shared" si="7"/>
        <v>4</v>
      </c>
      <c r="AE9" s="11">
        <f t="shared" si="8"/>
        <v>2.5183973407320585E-2</v>
      </c>
      <c r="AF9" s="4">
        <f t="shared" si="9"/>
        <v>2.5183973407320585E-2</v>
      </c>
      <c r="AG9">
        <f t="shared" si="10"/>
        <v>4.5293600514432093</v>
      </c>
      <c r="AH9">
        <f t="shared" si="11"/>
        <v>4.5293145238024142</v>
      </c>
      <c r="AI9">
        <f t="shared" si="12"/>
        <v>2.5183973407320585E-2</v>
      </c>
      <c r="AK9">
        <f t="shared" si="13"/>
        <v>0</v>
      </c>
    </row>
    <row r="10" spans="1:37" x14ac:dyDescent="0.2">
      <c r="A10" s="8" t="str">
        <f t="shared" si="0"/>
        <v>7, -1.05, -1.025, 1.1, 2.1, 0.9, 1.05, 1.07, 0.88, 0.85, 0.98, 2.05, 1.02, 0.96, 0.92, 1.01, 0.97, 0.48, 0.52, 0.55, 0.6, -89, 10, 8.23640771886364</v>
      </c>
      <c r="B10" t="str">
        <f>"["&amp;ROW(B10)-ROW($B$3)&amp;", "&amp;C10&amp;", "&amp;D10&amp;", "&amp;E10&amp;", "&amp;F10&amp;", "&amp;G10&amp;", "&amp;H10&amp;", "&amp;I10&amp;", "&amp;J10&amp;", "&amp;K10&amp;", "&amp;L10&amp;", "&amp;M10&amp;", "&amp;N10&amp;", "&amp;O10&amp;", "&amp;P10&amp;", "&amp;Q10&amp;", "&amp;R10&amp;", "&amp;S10&amp;", "&amp;T10&amp;", "&amp;U10&amp;", "&amp;V10&amp;", "&amp;W10&amp;", "&amp;X10&amp;", "&amp;AE10&amp;"]"</f>
        <v>[7, -1.05, -1.025, 1.1, 2.1, 0.9, 1.05, 1.07, 0.88, 0.85, 0.98, 2.05, 1.02, 0.96, 0.92, 1.01, 0.97, 0.48, 0.52, 0.55, 0.6, -89, 10, 8.23640771886364]</v>
      </c>
      <c r="C10" s="2">
        <f t="shared" si="1"/>
        <v>-1.05</v>
      </c>
      <c r="D10" s="2">
        <f t="shared" si="2"/>
        <v>-1.0249999999999999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0.48</v>
      </c>
      <c r="T10">
        <v>0.52</v>
      </c>
      <c r="U10">
        <v>0.55000000000000004</v>
      </c>
      <c r="V10">
        <v>0.6</v>
      </c>
      <c r="W10">
        <v>-89</v>
      </c>
      <c r="X10">
        <v>10</v>
      </c>
      <c r="Z10">
        <f t="shared" si="3"/>
        <v>3.01</v>
      </c>
      <c r="AA10">
        <f t="shared" si="4"/>
        <v>3</v>
      </c>
      <c r="AB10">
        <f t="shared" si="5"/>
        <v>4.8495862759219932</v>
      </c>
      <c r="AC10">
        <f t="shared" si="6"/>
        <v>27.49918158276439</v>
      </c>
      <c r="AD10">
        <f t="shared" si="7"/>
        <v>3</v>
      </c>
      <c r="AE10" s="11">
        <f t="shared" si="8"/>
        <v>8.2364077188636386</v>
      </c>
      <c r="AF10" s="4">
        <f t="shared" si="9"/>
        <v>8.2364077188636386</v>
      </c>
      <c r="AG10">
        <f t="shared" si="10"/>
        <v>25.687277314252611</v>
      </c>
      <c r="AH10">
        <f t="shared" si="11"/>
        <v>8.2364077188636386</v>
      </c>
      <c r="AI10">
        <f t="shared" si="12"/>
        <v>16.092709762690298</v>
      </c>
      <c r="AK10">
        <f t="shared" si="13"/>
        <v>0</v>
      </c>
    </row>
    <row r="11" spans="1:37" x14ac:dyDescent="0.2">
      <c r="A11" s="8" t="str">
        <f t="shared" si="0"/>
        <v>8, -1.05, -1.025, 1.1, 2.1, 0.9, 1.05, 1.07, 0.88, 0.85, 0.98, 2.05, 1.02, 0.96, 0.92, 1.01, 0.97, 0.48, 0.52, 0.55, 0.6, -85, 10, 8.23349765491824</v>
      </c>
      <c r="B11" t="str">
        <f>"["&amp;ROW(B11)-ROW($B$3)&amp;", "&amp;C11&amp;", "&amp;D11&amp;", "&amp;E11&amp;", "&amp;F11&amp;", "&amp;G11&amp;", "&amp;H11&amp;", "&amp;I11&amp;", "&amp;J11&amp;", "&amp;K11&amp;", "&amp;L11&amp;", "&amp;M11&amp;", "&amp;N11&amp;", "&amp;O11&amp;", "&amp;P11&amp;", "&amp;Q11&amp;", "&amp;R11&amp;", "&amp;S11&amp;", "&amp;T11&amp;", "&amp;U11&amp;", "&amp;V11&amp;", "&amp;W11&amp;", "&amp;X11&amp;", "&amp;AE11&amp;"]"</f>
        <v>[8, -1.05, -1.025, 1.1, 2.1, 0.9, 1.05, 1.07, 0.88, 0.85, 0.98, 2.05, 1.02, 0.96, 0.92, 1.01, 0.97, 0.48, 0.52, 0.55, 0.6, -85, 10, 8.23349765491824]</v>
      </c>
      <c r="C11" s="2">
        <f t="shared" si="1"/>
        <v>-1.05</v>
      </c>
      <c r="D11" s="2">
        <f t="shared" si="2"/>
        <v>-1.0249999999999999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0.48</v>
      </c>
      <c r="T11">
        <v>0.52</v>
      </c>
      <c r="U11">
        <v>0.55000000000000004</v>
      </c>
      <c r="V11">
        <v>0.6</v>
      </c>
      <c r="W11">
        <v>-85</v>
      </c>
      <c r="X11">
        <v>10</v>
      </c>
      <c r="Z11">
        <f t="shared" si="3"/>
        <v>3.01</v>
      </c>
      <c r="AA11">
        <f t="shared" si="4"/>
        <v>3</v>
      </c>
      <c r="AB11">
        <f t="shared" si="5"/>
        <v>0.97110010277937031</v>
      </c>
      <c r="AC11">
        <f t="shared" si="6"/>
        <v>5.4864251053254467</v>
      </c>
      <c r="AD11">
        <f t="shared" si="7"/>
        <v>3</v>
      </c>
      <c r="AE11" s="11">
        <f t="shared" si="8"/>
        <v>8.2334976549182386</v>
      </c>
      <c r="AF11" s="4">
        <f t="shared" si="9"/>
        <v>8.2334976549182386</v>
      </c>
      <c r="AG11">
        <f t="shared" si="10"/>
        <v>25.593427471839334</v>
      </c>
      <c r="AH11">
        <f t="shared" si="11"/>
        <v>8.2334976549182386</v>
      </c>
      <c r="AI11">
        <f t="shared" si="12"/>
        <v>13.850205575193163</v>
      </c>
      <c r="AK11">
        <f t="shared" si="13"/>
        <v>0</v>
      </c>
    </row>
    <row r="12" spans="1:37" x14ac:dyDescent="0.2">
      <c r="A12" s="8" t="str">
        <f t="shared" si="0"/>
        <v>9, -1.05, -1.025, 1.1, 2.1, 0.9, 1.05, 1.07, 0.88, 0.85, 0.98, 2.05, 1.02, 0.96, 0.92, 1.01, 0.97, 0.48, 0.52, 0.55, 0.6, -45, 10, 1.41607326633252</v>
      </c>
      <c r="B12" t="str">
        <f>"["&amp;ROW(B12)-ROW($B$3)&amp;", "&amp;C12&amp;", "&amp;D12&amp;", "&amp;E12&amp;", "&amp;F12&amp;", "&amp;G12&amp;", "&amp;H12&amp;", "&amp;I12&amp;", "&amp;J12&amp;", "&amp;K12&amp;", "&amp;L12&amp;", "&amp;M12&amp;", "&amp;N12&amp;", "&amp;O12&amp;", "&amp;P12&amp;", "&amp;Q12&amp;", "&amp;R12&amp;", "&amp;S12&amp;", "&amp;T12&amp;", "&amp;U12&amp;", "&amp;V12&amp;", "&amp;W12&amp;", "&amp;X12&amp;", "&amp;AE12&amp;"]"</f>
        <v>[9, -1.05, -1.025, 1.1, 2.1, 0.9, 1.05, 1.07, 0.88, 0.85, 0.98, 2.05, 1.02, 0.96, 0.92, 1.01, 0.97, 0.48, 0.52, 0.55, 0.6, -45, 10, 1.41607326633252]</v>
      </c>
      <c r="C12" s="2">
        <f t="shared" si="1"/>
        <v>-1.05</v>
      </c>
      <c r="D12" s="2">
        <f t="shared" si="2"/>
        <v>-1.0249999999999999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0.48</v>
      </c>
      <c r="T12">
        <v>0.52</v>
      </c>
      <c r="U12">
        <v>0.55000000000000004</v>
      </c>
      <c r="V12">
        <v>0.6</v>
      </c>
      <c r="W12">
        <v>-45</v>
      </c>
      <c r="X12">
        <v>10</v>
      </c>
      <c r="Z12">
        <f t="shared" si="3"/>
        <v>3.01</v>
      </c>
      <c r="AA12">
        <f t="shared" si="4"/>
        <v>3</v>
      </c>
      <c r="AB12">
        <f t="shared" si="5"/>
        <v>0.11969472361450091</v>
      </c>
      <c r="AC12">
        <f t="shared" si="6"/>
        <v>0.47999999999999993</v>
      </c>
      <c r="AD12">
        <f t="shared" si="7"/>
        <v>4</v>
      </c>
      <c r="AE12" s="11">
        <f t="shared" si="8"/>
        <v>1.4160732663325195</v>
      </c>
      <c r="AF12" s="4">
        <f t="shared" si="9"/>
        <v>1.4160732663325195</v>
      </c>
      <c r="AG12">
        <f t="shared" si="10"/>
        <v>18.166414812094271</v>
      </c>
      <c r="AH12">
        <f t="shared" si="11"/>
        <v>7.9078619661140532</v>
      </c>
      <c r="AI12">
        <f t="shared" si="12"/>
        <v>1.4160732663325195</v>
      </c>
      <c r="AK12">
        <f t="shared" si="13"/>
        <v>0</v>
      </c>
    </row>
    <row r="13" spans="1:37" x14ac:dyDescent="0.2">
      <c r="A13" s="8" t="str">
        <f t="shared" si="0"/>
        <v>10, -1.05, -1.025, 1.1, 2.1, 0.9, 1.05, 1.07, 0.88, 0.85, 0.98, 2.05, 1.02, 0.96, 0.92, 1.01, 0.97, 0.48, 0.52, 0.55, 0.6, -30, 10, 0.820613756806761</v>
      </c>
      <c r="B13" t="str">
        <f>"["&amp;ROW(B13)-ROW($B$3)&amp;", "&amp;C13&amp;", "&amp;D13&amp;", "&amp;E13&amp;", "&amp;F13&amp;", "&amp;G13&amp;", "&amp;H13&amp;", "&amp;I13&amp;", "&amp;J13&amp;", "&amp;K13&amp;", "&amp;L13&amp;", "&amp;M13&amp;", "&amp;N13&amp;", "&amp;O13&amp;", "&amp;P13&amp;", "&amp;Q13&amp;", "&amp;R13&amp;", "&amp;S13&amp;", "&amp;T13&amp;", "&amp;U13&amp;", "&amp;V13&amp;", "&amp;W13&amp;", "&amp;X13&amp;", "&amp;AE13&amp;"]"</f>
        <v>[10, -1.05, -1.025, 1.1, 2.1, 0.9, 1.05, 1.07, 0.88, 0.85, 0.98, 2.05, 1.02, 0.96, 0.92, 1.01, 0.97, 0.48, 0.52, 0.55, 0.6, -30, 10, 0.820613756806761]</v>
      </c>
      <c r="C13" s="2">
        <f t="shared" si="1"/>
        <v>-1.05</v>
      </c>
      <c r="D13" s="2">
        <f t="shared" si="2"/>
        <v>-1.0249999999999999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0.48</v>
      </c>
      <c r="T13">
        <v>0.52</v>
      </c>
      <c r="U13">
        <v>0.55000000000000004</v>
      </c>
      <c r="V13">
        <v>0.6</v>
      </c>
      <c r="W13">
        <v>-30</v>
      </c>
      <c r="X13">
        <v>10</v>
      </c>
      <c r="Z13">
        <f t="shared" si="3"/>
        <v>3.01</v>
      </c>
      <c r="AA13">
        <f t="shared" si="4"/>
        <v>3</v>
      </c>
      <c r="AB13">
        <f t="shared" si="5"/>
        <v>9.7730332586329141E-2</v>
      </c>
      <c r="AC13">
        <f t="shared" si="6"/>
        <v>0.27712812921102031</v>
      </c>
      <c r="AD13">
        <f t="shared" si="7"/>
        <v>4</v>
      </c>
      <c r="AE13" s="11">
        <f t="shared" si="8"/>
        <v>0.82061375680676107</v>
      </c>
      <c r="AF13" s="4">
        <f t="shared" si="9"/>
        <v>0.82061375680676107</v>
      </c>
      <c r="AG13">
        <f t="shared" si="10"/>
        <v>12.845595103479601</v>
      </c>
      <c r="AH13">
        <f t="shared" si="11"/>
        <v>7.4430571736238154</v>
      </c>
      <c r="AI13">
        <f t="shared" si="12"/>
        <v>0.82061375680676096</v>
      </c>
      <c r="AK13">
        <f t="shared" si="13"/>
        <v>0</v>
      </c>
    </row>
    <row r="14" spans="1:37" x14ac:dyDescent="0.2">
      <c r="A14" s="8" t="str">
        <f t="shared" si="0"/>
        <v>11, -1.05, -1.025, 1.1, 2.1, 0.9, 1.05, 1.07, 0.88, 0.85, 0.98, 2.05, 1.02, 0.96, 0.92, 1.01, 0.97, 0.48, 0.52, 0.55, 0.6, -1, 10, 0.0248644613655683</v>
      </c>
      <c r="B14" t="str">
        <f>"["&amp;ROW(B14)-ROW($B$3)&amp;", "&amp;C14&amp;", "&amp;D14&amp;", "&amp;E14&amp;", "&amp;F14&amp;", "&amp;G14&amp;", "&amp;H14&amp;", "&amp;I14&amp;", "&amp;J14&amp;", "&amp;K14&amp;", "&amp;L14&amp;", "&amp;M14&amp;", "&amp;N14&amp;", "&amp;O14&amp;", "&amp;P14&amp;", "&amp;Q14&amp;", "&amp;R14&amp;", "&amp;S14&amp;", "&amp;T14&amp;", "&amp;U14&amp;", "&amp;V14&amp;", "&amp;W14&amp;", "&amp;X14&amp;", "&amp;AE14&amp;"]"</f>
        <v>[11, -1.05, -1.025, 1.1, 2.1, 0.9, 1.05, 1.07, 0.88, 0.85, 0.98, 2.05, 1.02, 0.96, 0.92, 1.01, 0.97, 0.48, 0.52, 0.55, 0.6, -1, 10, 0.0248644613655683]</v>
      </c>
      <c r="C14" s="2">
        <f t="shared" si="1"/>
        <v>-1.05</v>
      </c>
      <c r="D14" s="2">
        <f t="shared" si="2"/>
        <v>-1.0249999999999999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0.48</v>
      </c>
      <c r="T14">
        <v>0.52</v>
      </c>
      <c r="U14">
        <v>0.55000000000000004</v>
      </c>
      <c r="V14">
        <v>0.6</v>
      </c>
      <c r="W14">
        <v>-1</v>
      </c>
      <c r="X14">
        <v>10</v>
      </c>
      <c r="Z14">
        <f t="shared" si="3"/>
        <v>3.01</v>
      </c>
      <c r="AA14">
        <f t="shared" si="4"/>
        <v>3</v>
      </c>
      <c r="AB14">
        <f t="shared" si="5"/>
        <v>8.4649843321211726E-2</v>
      </c>
      <c r="AC14">
        <f t="shared" si="6"/>
        <v>8.3784311655444414E-3</v>
      </c>
      <c r="AD14">
        <f t="shared" si="7"/>
        <v>4</v>
      </c>
      <c r="AE14" s="11">
        <f t="shared" si="8"/>
        <v>2.486446136556832E-2</v>
      </c>
      <c r="AF14" s="4">
        <f t="shared" si="9"/>
        <v>2.486446136556832E-2</v>
      </c>
      <c r="AG14">
        <f t="shared" si="10"/>
        <v>0.44837309334940995</v>
      </c>
      <c r="AH14">
        <f t="shared" si="11"/>
        <v>-36.434871336768907</v>
      </c>
      <c r="AI14">
        <f t="shared" si="12"/>
        <v>2.486446136556832E-2</v>
      </c>
      <c r="AK14">
        <f t="shared" si="13"/>
        <v>0</v>
      </c>
    </row>
    <row r="15" spans="1:37" x14ac:dyDescent="0.2">
      <c r="A15" s="8" t="str">
        <f t="shared" si="0"/>
        <v>12, -1.05, -1.025, 1.1, 2.1, 0.9, 1.05, 1.07, 0.88, 0.85, 0.98, 2.05, 1.02, 0.96, 0.92, 1.01, 0.97, 0.48, 0.52, 0.55, 0.6, -89, 30, 6.43152802877949</v>
      </c>
      <c r="B15" t="str">
        <f>"["&amp;ROW(B15)-ROW($B$3)&amp;", "&amp;C15&amp;", "&amp;D15&amp;", "&amp;E15&amp;", "&amp;F15&amp;", "&amp;G15&amp;", "&amp;H15&amp;", "&amp;I15&amp;", "&amp;J15&amp;", "&amp;K15&amp;", "&amp;L15&amp;", "&amp;M15&amp;", "&amp;N15&amp;", "&amp;O15&amp;", "&amp;P15&amp;", "&amp;Q15&amp;", "&amp;R15&amp;", "&amp;S15&amp;", "&amp;T15&amp;", "&amp;U15&amp;", "&amp;V15&amp;", "&amp;W15&amp;", "&amp;X15&amp;", "&amp;AE15&amp;"]"</f>
        <v>[12, -1.05, -1.025, 1.1, 2.1, 0.9, 1.05, 1.07, 0.88, 0.85, 0.98, 2.05, 1.02, 0.96, 0.92, 1.01, 0.97, 0.48, 0.52, 0.55, 0.6, -89, 30, 6.43152802877949]</v>
      </c>
      <c r="C15" s="2">
        <f t="shared" si="1"/>
        <v>-1.05</v>
      </c>
      <c r="D15" s="2">
        <f t="shared" si="2"/>
        <v>-1.0249999999999999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0.48</v>
      </c>
      <c r="T15">
        <v>0.52</v>
      </c>
      <c r="U15">
        <v>0.55000000000000004</v>
      </c>
      <c r="V15">
        <v>0.6</v>
      </c>
      <c r="W15">
        <v>-89</v>
      </c>
      <c r="X15">
        <v>30</v>
      </c>
      <c r="Z15">
        <f t="shared" si="3"/>
        <v>3.01</v>
      </c>
      <c r="AA15">
        <f t="shared" si="4"/>
        <v>3</v>
      </c>
      <c r="AB15">
        <f t="shared" si="5"/>
        <v>15.879078349848141</v>
      </c>
      <c r="AC15">
        <f t="shared" si="6"/>
        <v>27.49918158276439</v>
      </c>
      <c r="AD15">
        <f t="shared" si="7"/>
        <v>3</v>
      </c>
      <c r="AE15" s="11">
        <f t="shared" si="8"/>
        <v>6.4315280287794856</v>
      </c>
      <c r="AF15" s="4">
        <f t="shared" si="9"/>
        <v>6.4315280287794856</v>
      </c>
      <c r="AG15">
        <f t="shared" si="10"/>
        <v>7.8450817348724238</v>
      </c>
      <c r="AH15">
        <f t="shared" si="11"/>
        <v>6.4315280287794856</v>
      </c>
      <c r="AI15">
        <f t="shared" si="12"/>
        <v>-135.55829289058758</v>
      </c>
      <c r="AK15">
        <f t="shared" si="13"/>
        <v>0</v>
      </c>
    </row>
    <row r="16" spans="1:37" x14ac:dyDescent="0.2">
      <c r="A16" s="8" t="str">
        <f t="shared" si="0"/>
        <v>13, -1.05, -1.025, 1.1, 2.1, 0.9, 1.05, 1.07, 0.88, 0.85, 0.98, 2.05, 1.02, 0.96, 0.92, 1.01, 0.97, 0.48, 0.52, 0.55, 0.6, -85, 30, 6.42199955959408</v>
      </c>
      <c r="B16" t="str">
        <f>"["&amp;ROW(B16)-ROW($B$3)&amp;",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"&amp;AE16&amp;"]"</f>
        <v>[13, -1.05, -1.025, 1.1, 2.1, 0.9, 1.05, 1.07, 0.88, 0.85, 0.98, 2.05, 1.02, 0.96, 0.92, 1.01, 0.97, 0.48, 0.52, 0.55, 0.6, -85, 30, 6.42199955959408]</v>
      </c>
      <c r="C16" s="2">
        <f t="shared" si="1"/>
        <v>-1.05</v>
      </c>
      <c r="D16" s="2">
        <f t="shared" si="2"/>
        <v>-1.0249999999999999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0.48</v>
      </c>
      <c r="T16">
        <v>0.52</v>
      </c>
      <c r="U16">
        <v>0.55000000000000004</v>
      </c>
      <c r="V16">
        <v>0.6</v>
      </c>
      <c r="W16">
        <v>-85</v>
      </c>
      <c r="X16">
        <v>30</v>
      </c>
      <c r="Z16">
        <f t="shared" si="3"/>
        <v>3.01</v>
      </c>
      <c r="AA16">
        <f t="shared" si="4"/>
        <v>3</v>
      </c>
      <c r="AB16">
        <f t="shared" si="5"/>
        <v>3.179688686876192</v>
      </c>
      <c r="AC16">
        <f t="shared" si="6"/>
        <v>5.4864251053254467</v>
      </c>
      <c r="AD16">
        <f t="shared" si="7"/>
        <v>3</v>
      </c>
      <c r="AE16" s="11">
        <f t="shared" si="8"/>
        <v>6.4219995595940791</v>
      </c>
      <c r="AF16" s="4">
        <f t="shared" si="9"/>
        <v>6.4219995595940791</v>
      </c>
      <c r="AG16">
        <f t="shared" si="10"/>
        <v>7.8164193088967231</v>
      </c>
      <c r="AH16">
        <f t="shared" si="11"/>
        <v>6.4219995595940791</v>
      </c>
      <c r="AI16">
        <f t="shared" si="12"/>
        <v>7.791577647631172</v>
      </c>
      <c r="AK16">
        <f t="shared" si="13"/>
        <v>0</v>
      </c>
    </row>
    <row r="17" spans="1:37" x14ac:dyDescent="0.2">
      <c r="A17" s="8" t="str">
        <f t="shared" si="0"/>
        <v>14, -1.05, -1.025, 1.1, 2.1, 0.9, 1.05, 1.07, 0.88, 0.85, 0.98, 2.05, 1.02, 0.96, 0.92, 1.01, 0.97, 0.48, 0.52, 0.55, 0.6, -45, 30, 1.35073959387713</v>
      </c>
      <c r="B17" t="str">
        <f>"["&amp;ROW(B17)-ROW($B$3)&amp;", "&amp;C17&amp;", "&amp;D17&amp;", "&amp;E17&amp;", "&amp;F17&amp;", "&amp;G17&amp;", "&amp;H17&amp;", "&amp;I17&amp;", "&amp;J17&amp;", "&amp;K17&amp;", "&amp;L17&amp;", "&amp;M17&amp;", "&amp;N17&amp;", "&amp;O17&amp;", "&amp;P17&amp;", "&amp;Q17&amp;", "&amp;R17&amp;", "&amp;S17&amp;", "&amp;T17&amp;", "&amp;U17&amp;", "&amp;V17&amp;", "&amp;W17&amp;", "&amp;X17&amp;", "&amp;AE17&amp;"]"</f>
        <v>[14, -1.05, -1.025, 1.1, 2.1, 0.9, 1.05, 1.07, 0.88, 0.85, 0.98, 2.05, 1.02, 0.96, 0.92, 1.01, 0.97, 0.48, 0.52, 0.55, 0.6, -45, 30, 1.35073959387713]</v>
      </c>
      <c r="C17" s="2">
        <f t="shared" si="1"/>
        <v>-1.05</v>
      </c>
      <c r="D17" s="2">
        <f t="shared" si="2"/>
        <v>-1.0249999999999999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0.48</v>
      </c>
      <c r="T17">
        <v>0.52</v>
      </c>
      <c r="U17">
        <v>0.55000000000000004</v>
      </c>
      <c r="V17">
        <v>0.6</v>
      </c>
      <c r="W17">
        <v>-45</v>
      </c>
      <c r="X17">
        <v>30</v>
      </c>
      <c r="Z17">
        <f t="shared" si="3"/>
        <v>3.01</v>
      </c>
      <c r="AA17">
        <f t="shared" si="4"/>
        <v>3</v>
      </c>
      <c r="AB17">
        <f t="shared" si="5"/>
        <v>0.3919183588453084</v>
      </c>
      <c r="AC17">
        <f t="shared" si="6"/>
        <v>0.47999999999999993</v>
      </c>
      <c r="AD17">
        <f t="shared" si="7"/>
        <v>4</v>
      </c>
      <c r="AE17" s="11">
        <f t="shared" si="8"/>
        <v>1.3507395938771256</v>
      </c>
      <c r="AF17" s="4">
        <f t="shared" si="9"/>
        <v>1.3507395938771256</v>
      </c>
      <c r="AG17">
        <f t="shared" si="10"/>
        <v>5.5481555046474673</v>
      </c>
      <c r="AH17">
        <f t="shared" si="11"/>
        <v>5.355765385825233</v>
      </c>
      <c r="AI17">
        <f t="shared" si="12"/>
        <v>1.3507395938771256</v>
      </c>
      <c r="AK17">
        <f t="shared" si="13"/>
        <v>0</v>
      </c>
    </row>
    <row r="18" spans="1:37" x14ac:dyDescent="0.2">
      <c r="A18" s="8" t="str">
        <f t="shared" si="0"/>
        <v>15, -1.05, -1.025, 1.1, 2.1, 0.9, 1.05, 1.07, 0.88, 0.85, 0.98, 2.05, 1.02, 0.96, 0.92, 1.01, 0.97, 0.48, 0.52, 0.55, 0.6, -30, 30, 0.789815168251408</v>
      </c>
      <c r="B18" t="str">
        <f>"["&amp;ROW(B18)-ROW($B$3)&amp;", "&amp;C18&amp;", "&amp;D18&amp;", "&amp;E18&amp;", "&amp;F18&amp;", "&amp;G18&amp;", "&amp;H18&amp;", "&amp;I18&amp;", "&amp;J18&amp;", "&amp;K18&amp;", "&amp;L18&amp;", "&amp;M18&amp;", "&amp;N18&amp;", "&amp;O18&amp;", "&amp;P18&amp;", "&amp;Q18&amp;", "&amp;R18&amp;", "&amp;S18&amp;", "&amp;T18&amp;", "&amp;U18&amp;", "&amp;V18&amp;", "&amp;W18&amp;", "&amp;X18&amp;", "&amp;AE18&amp;"]"</f>
        <v>[15, -1.05, -1.025, 1.1, 2.1, 0.9, 1.05, 1.07, 0.88, 0.85, 0.98, 2.05, 1.02, 0.96, 0.92, 1.01, 0.97, 0.48, 0.52, 0.55, 0.6, -30, 30, 0.789815168251408]</v>
      </c>
      <c r="C18" s="2">
        <f t="shared" si="1"/>
        <v>-1.05</v>
      </c>
      <c r="D18" s="2">
        <f t="shared" si="2"/>
        <v>-1.0249999999999999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0.48</v>
      </c>
      <c r="T18">
        <v>0.52</v>
      </c>
      <c r="U18">
        <v>0.55000000000000004</v>
      </c>
      <c r="V18">
        <v>0.6</v>
      </c>
      <c r="W18">
        <v>-30</v>
      </c>
      <c r="X18">
        <v>30</v>
      </c>
      <c r="Z18">
        <f t="shared" si="3"/>
        <v>3.01</v>
      </c>
      <c r="AA18">
        <f t="shared" si="4"/>
        <v>3</v>
      </c>
      <c r="AB18">
        <f t="shared" si="5"/>
        <v>0.3199999999999999</v>
      </c>
      <c r="AC18">
        <f t="shared" si="6"/>
        <v>0.27712812921102031</v>
      </c>
      <c r="AD18">
        <f t="shared" si="7"/>
        <v>4</v>
      </c>
      <c r="AE18" s="11">
        <f t="shared" si="8"/>
        <v>0.78981516825140774</v>
      </c>
      <c r="AF18" s="4">
        <f t="shared" si="9"/>
        <v>0.78981516825140774</v>
      </c>
      <c r="AG18">
        <f t="shared" si="10"/>
        <v>3.9231383804136963</v>
      </c>
      <c r="AH18">
        <f t="shared" si="11"/>
        <v>3.8338475772933678</v>
      </c>
      <c r="AI18">
        <f t="shared" si="12"/>
        <v>0.78981516825140774</v>
      </c>
      <c r="AK18">
        <f t="shared" si="13"/>
        <v>0</v>
      </c>
    </row>
    <row r="19" spans="1:37" x14ac:dyDescent="0.2">
      <c r="A19" s="8" t="str">
        <f t="shared" si="0"/>
        <v>16, -1.05, -1.025, 1.1, 2.1, 0.9, 1.05, 1.07, 0.88, 0.85, 0.98, 2.05, 1.02, 0.96, 0.92, 1.01, 0.97, 0.48, 0.52, 0.55, 0.6, -1, 30, 0.0240579514858105</v>
      </c>
      <c r="B19" t="str">
        <f>"["&amp;ROW(B19)-ROW($B$3)&amp;", "&amp;C19&amp;", "&amp;D19&amp;", "&amp;E19&amp;", "&amp;F19&amp;", "&amp;G19&amp;", "&amp;H19&amp;", "&amp;I19&amp;", "&amp;J19&amp;", "&amp;K19&amp;", "&amp;L19&amp;", "&amp;M19&amp;", "&amp;N19&amp;", "&amp;O19&amp;", "&amp;P19&amp;", "&amp;Q19&amp;", "&amp;R19&amp;", "&amp;S19&amp;", "&amp;T19&amp;", "&amp;U19&amp;", "&amp;V19&amp;", "&amp;W19&amp;", "&amp;X19&amp;", "&amp;AE19&amp;"]"</f>
        <v>[16, -1.05, -1.025, 1.1, 2.1, 0.9, 1.05, 1.07, 0.88, 0.85, 0.98, 2.05, 1.02, 0.96, 0.92, 1.01, 0.97, 0.48, 0.52, 0.55, 0.6, -1, 30, 0.0240579514858105]</v>
      </c>
      <c r="C19" s="2">
        <f t="shared" si="1"/>
        <v>-1.05</v>
      </c>
      <c r="D19" s="2">
        <f t="shared" si="2"/>
        <v>-1.0249999999999999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0.48</v>
      </c>
      <c r="T19">
        <v>0.52</v>
      </c>
      <c r="U19">
        <v>0.55000000000000004</v>
      </c>
      <c r="V19">
        <v>0.6</v>
      </c>
      <c r="W19">
        <v>-1</v>
      </c>
      <c r="X19">
        <v>30</v>
      </c>
      <c r="Z19">
        <f t="shared" si="3"/>
        <v>3.01</v>
      </c>
      <c r="AA19">
        <f t="shared" si="4"/>
        <v>3</v>
      </c>
      <c r="AB19">
        <f t="shared" si="5"/>
        <v>0.27717034359685483</v>
      </c>
      <c r="AC19">
        <f t="shared" si="6"/>
        <v>8.3784311655444414E-3</v>
      </c>
      <c r="AD19">
        <f t="shared" si="7"/>
        <v>4</v>
      </c>
      <c r="AE19" s="11">
        <f t="shared" si="8"/>
        <v>2.405795148581049E-2</v>
      </c>
      <c r="AF19" s="4">
        <f t="shared" si="9"/>
        <v>2.405795148581049E-2</v>
      </c>
      <c r="AG19">
        <f t="shared" si="10"/>
        <v>0.13693641104937201</v>
      </c>
      <c r="AH19">
        <f t="shared" si="11"/>
        <v>-139.83635952982706</v>
      </c>
      <c r="AI19">
        <f t="shared" si="12"/>
        <v>2.405795148581049E-2</v>
      </c>
      <c r="AK19">
        <f t="shared" si="13"/>
        <v>0</v>
      </c>
    </row>
    <row r="20" spans="1:37" x14ac:dyDescent="0.2">
      <c r="A20" s="8" t="str">
        <f t="shared" si="0"/>
        <v>17, -1.05, -1.025, 1.1, 2.1, 0.9, 1.05, 1.07, 0.88, 0.85, 0.98, 2.05, 1.02, 0.96, 0.92, 1.01, 0.97, 0.48, 0.52, 0.55, 0.6, -89, 60, 2.61502724495748</v>
      </c>
      <c r="B20" t="str">
        <f>"["&amp;ROW(B20)-ROW($B$3)&amp;", "&amp;C20&amp;", "&amp;D20&amp;", "&amp;E20&amp;", "&amp;F20&amp;", "&amp;G20&amp;", "&amp;H20&amp;", "&amp;I20&amp;", "&amp;J20&amp;", "&amp;K20&amp;", "&amp;L20&amp;", "&amp;M20&amp;", "&amp;N20&amp;", "&amp;O20&amp;", "&amp;P20&amp;", "&amp;Q20&amp;", "&amp;R20&amp;", "&amp;S20&amp;", "&amp;T20&amp;", "&amp;U20&amp;", "&amp;V20&amp;", "&amp;W20&amp;", "&amp;X20&amp;", "&amp;AE20&amp;"]"</f>
        <v>[17, -1.05, -1.025, 1.1, 2.1, 0.9, 1.05, 1.07, 0.88, 0.85, 0.98, 2.05, 1.02, 0.96, 0.92, 1.01, 0.97, 0.48, 0.52, 0.55, 0.6, -89, 60, 2.61502724495748]</v>
      </c>
      <c r="C20" s="2">
        <f t="shared" si="1"/>
        <v>-1.05</v>
      </c>
      <c r="D20" s="2">
        <f t="shared" si="2"/>
        <v>-1.0249999999999999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0.48</v>
      </c>
      <c r="T20">
        <v>0.52</v>
      </c>
      <c r="U20">
        <v>0.55000000000000004</v>
      </c>
      <c r="V20">
        <v>0.6</v>
      </c>
      <c r="W20">
        <v>-89</v>
      </c>
      <c r="X20">
        <v>60</v>
      </c>
      <c r="Z20">
        <f t="shared" si="3"/>
        <v>3.01</v>
      </c>
      <c r="AA20">
        <f t="shared" si="4"/>
        <v>3</v>
      </c>
      <c r="AB20">
        <f t="shared" si="5"/>
        <v>47.637235049544415</v>
      </c>
      <c r="AC20">
        <f t="shared" si="6"/>
        <v>27.49918158276439</v>
      </c>
      <c r="AD20">
        <f t="shared" si="7"/>
        <v>2</v>
      </c>
      <c r="AE20" s="11">
        <f t="shared" si="8"/>
        <v>2.6150272449574752</v>
      </c>
      <c r="AF20" s="4">
        <f t="shared" si="9"/>
        <v>2.6150272449574752</v>
      </c>
      <c r="AG20">
        <f t="shared" si="10"/>
        <v>2.6150272449574752</v>
      </c>
      <c r="AH20">
        <f t="shared" si="11"/>
        <v>1.2345840863384581</v>
      </c>
      <c r="AI20">
        <f t="shared" si="12"/>
        <v>-572.21995180000431</v>
      </c>
      <c r="AK20">
        <f t="shared" si="13"/>
        <v>0</v>
      </c>
    </row>
    <row r="21" spans="1:37" x14ac:dyDescent="0.2">
      <c r="A21" s="8" t="str">
        <f t="shared" si="0"/>
        <v>18, -1.05, -1.025, 1.1, 2.1, 0.9, 1.05, 1.07, 0.88, 0.85, 0.98, 2.05, 1.02, 0.96, 0.92, 1.01, 0.97, 0.48, 0.52, 0.55, 0.6, -85, 60, 2.60547310296558</v>
      </c>
      <c r="B21" t="str">
        <f>"["&amp;ROW(B21)-ROW($B$3)&amp;", "&amp;C21&amp;", "&amp;D21&amp;", "&amp;E21&amp;", "&amp;F21&amp;", "&amp;G21&amp;", "&amp;H21&amp;", "&amp;I21&amp;", "&amp;J21&amp;", "&amp;K21&amp;", "&amp;L21&amp;", "&amp;M21&amp;", "&amp;N21&amp;", "&amp;O21&amp;", "&amp;P21&amp;", "&amp;Q21&amp;", "&amp;R21&amp;", "&amp;S21&amp;", "&amp;T21&amp;", "&amp;U21&amp;", "&amp;V21&amp;", "&amp;W21&amp;", "&amp;X21&amp;", "&amp;AE21&amp;"]"</f>
        <v>[18, -1.05, -1.025, 1.1, 2.1, 0.9, 1.05, 1.07, 0.88, 0.85, 0.98, 2.05, 1.02, 0.96, 0.92, 1.01, 0.97, 0.48, 0.52, 0.55, 0.6, -85, 60, 2.60547310296558]</v>
      </c>
      <c r="C21" s="2">
        <f t="shared" si="1"/>
        <v>-1.05</v>
      </c>
      <c r="D21" s="2">
        <f t="shared" si="2"/>
        <v>-1.0249999999999999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0.48</v>
      </c>
      <c r="T21">
        <v>0.52</v>
      </c>
      <c r="U21">
        <v>0.55000000000000004</v>
      </c>
      <c r="V21">
        <v>0.6</v>
      </c>
      <c r="W21">
        <v>-85</v>
      </c>
      <c r="X21">
        <v>60</v>
      </c>
      <c r="Z21">
        <f t="shared" si="3"/>
        <v>3.01</v>
      </c>
      <c r="AA21">
        <f t="shared" si="4"/>
        <v>3</v>
      </c>
      <c r="AB21">
        <f t="shared" si="5"/>
        <v>9.5390660606285742</v>
      </c>
      <c r="AC21">
        <f t="shared" si="6"/>
        <v>5.4864251053254467</v>
      </c>
      <c r="AD21">
        <f t="shared" si="7"/>
        <v>2</v>
      </c>
      <c r="AE21" s="11">
        <f t="shared" si="8"/>
        <v>2.6054731029655755</v>
      </c>
      <c r="AF21" s="4">
        <f t="shared" si="9"/>
        <v>2.6054731029655755</v>
      </c>
      <c r="AG21">
        <f t="shared" si="10"/>
        <v>2.6054731029655755</v>
      </c>
      <c r="AH21">
        <f t="shared" si="11"/>
        <v>1.2059986787822399</v>
      </c>
      <c r="AI21">
        <f t="shared" si="12"/>
        <v>-9.6535461911656668</v>
      </c>
      <c r="AK21">
        <f t="shared" si="13"/>
        <v>0</v>
      </c>
    </row>
    <row r="22" spans="1:37" x14ac:dyDescent="0.2">
      <c r="A22" s="8" t="str">
        <f t="shared" si="0"/>
        <v>19, -1.05, -1.025, 1.1, 2.1, 0.9, 1.05, 1.07, 0.88, 0.85, 0.98, 2.05, 1.02, 0.96, 0.92, 1.01, 0.97, 0.48, 0.52, 0.55, 0.6, -45, 60, 1.16261878163138</v>
      </c>
      <c r="B22" t="str">
        <f>"["&amp;ROW(B22)-ROW($B$3)&amp;",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"&amp;AE22&amp;"]"</f>
        <v>[19, -1.05, -1.025, 1.1, 2.1, 0.9, 1.05, 1.07, 0.88, 0.85, 0.98, 2.05, 1.02, 0.96, 0.92, 1.01, 0.97, 0.48, 0.52, 0.55, 0.6, -45, 60, 1.16261878163138]</v>
      </c>
      <c r="C22" s="2">
        <f t="shared" si="1"/>
        <v>-1.05</v>
      </c>
      <c r="D22" s="2">
        <f t="shared" si="2"/>
        <v>-1.0249999999999999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0.48</v>
      </c>
      <c r="T22">
        <v>0.52</v>
      </c>
      <c r="U22">
        <v>0.55000000000000004</v>
      </c>
      <c r="V22">
        <v>0.6</v>
      </c>
      <c r="W22">
        <v>-45</v>
      </c>
      <c r="X22">
        <v>60</v>
      </c>
      <c r="Z22">
        <f t="shared" si="3"/>
        <v>3.01</v>
      </c>
      <c r="AA22">
        <f t="shared" si="4"/>
        <v>3</v>
      </c>
      <c r="AB22">
        <f t="shared" si="5"/>
        <v>1.175755076535925</v>
      </c>
      <c r="AC22">
        <f t="shared" si="6"/>
        <v>0.47999999999999993</v>
      </c>
      <c r="AD22">
        <f t="shared" si="7"/>
        <v>4</v>
      </c>
      <c r="AE22" s="11">
        <f t="shared" si="8"/>
        <v>1.1626187816313778</v>
      </c>
      <c r="AF22" s="4">
        <f t="shared" si="9"/>
        <v>1.1626187816313778</v>
      </c>
      <c r="AG22">
        <f t="shared" si="10"/>
        <v>1.8493851682158227</v>
      </c>
      <c r="AH22">
        <f t="shared" si="11"/>
        <v>-1.9927038425242998</v>
      </c>
      <c r="AI22">
        <f t="shared" si="12"/>
        <v>1.1626187816313778</v>
      </c>
      <c r="AK22">
        <f t="shared" si="13"/>
        <v>0</v>
      </c>
    </row>
    <row r="23" spans="1:37" x14ac:dyDescent="0.2">
      <c r="A23" s="8" t="str">
        <f t="shared" si="0"/>
        <v>20, -1.05, -1.025, 1.1, 2.1, 0.9, 1.05, 1.07, 0.88, 0.85, 0.98, 2.05, 1.02, 0.96, 0.92, 1.01, 0.97, 0.48, 0.52, 0.55, 0.6, -30, 60, 0.701134166903881</v>
      </c>
      <c r="B23" t="str">
        <f>"["&amp;ROW(B23)-ROW($B$3)&amp;", "&amp;C23&amp;", "&amp;D23&amp;", "&amp;E23&amp;", "&amp;F23&amp;", "&amp;G23&amp;", "&amp;H23&amp;", "&amp;I23&amp;", "&amp;J23&amp;", "&amp;K23&amp;", "&amp;L23&amp;", "&amp;M23&amp;", "&amp;N23&amp;", "&amp;O23&amp;", "&amp;P23&amp;", "&amp;Q23&amp;", "&amp;R23&amp;", "&amp;S23&amp;", "&amp;T23&amp;", "&amp;U23&amp;", "&amp;V23&amp;", "&amp;W23&amp;", "&amp;X23&amp;", "&amp;AE23&amp;"]"</f>
        <v>[20, -1.05, -1.025, 1.1, 2.1, 0.9, 1.05, 1.07, 0.88, 0.85, 0.98, 2.05, 1.02, 0.96, 0.92, 1.01, 0.97, 0.48, 0.52, 0.55, 0.6, -30, 60, 0.701134166903881]</v>
      </c>
      <c r="C23" s="2">
        <f t="shared" si="1"/>
        <v>-1.05</v>
      </c>
      <c r="D23" s="2">
        <f t="shared" si="2"/>
        <v>-1.0249999999999999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0.48</v>
      </c>
      <c r="T23">
        <v>0.52</v>
      </c>
      <c r="U23">
        <v>0.55000000000000004</v>
      </c>
      <c r="V23">
        <v>0.6</v>
      </c>
      <c r="W23">
        <v>-30</v>
      </c>
      <c r="X23">
        <v>60</v>
      </c>
      <c r="Z23">
        <f t="shared" si="3"/>
        <v>3.01</v>
      </c>
      <c r="AA23">
        <f t="shared" si="4"/>
        <v>3</v>
      </c>
      <c r="AB23">
        <f t="shared" si="5"/>
        <v>0.95999999999999952</v>
      </c>
      <c r="AC23">
        <f t="shared" si="6"/>
        <v>0.27712812921102031</v>
      </c>
      <c r="AD23">
        <f t="shared" si="7"/>
        <v>4</v>
      </c>
      <c r="AE23" s="11">
        <f t="shared" si="8"/>
        <v>0.70113416690388142</v>
      </c>
      <c r="AF23" s="4">
        <f t="shared" si="9"/>
        <v>0.70113416690388142</v>
      </c>
      <c r="AG23">
        <f t="shared" si="10"/>
        <v>1.3077127934712323</v>
      </c>
      <c r="AH23">
        <f t="shared" si="11"/>
        <v>-6.5584572681198914</v>
      </c>
      <c r="AI23">
        <f t="shared" si="12"/>
        <v>0.70113416690388142</v>
      </c>
      <c r="AK23">
        <f t="shared" si="13"/>
        <v>0</v>
      </c>
    </row>
    <row r="24" spans="1:37" x14ac:dyDescent="0.2">
      <c r="A24" s="8" t="str">
        <f t="shared" si="0"/>
        <v>21, -1.05, -1.025, 1.1, 2.1, 0.9, 1.05, 1.07, 0.88, 0.85, 0.98, 2.05, 1.02, 0.96, 0.92, 1.01, 0.97, 0.48, 0.52, 0.55, 0.6, -1, 60, 0.0217356988408539</v>
      </c>
      <c r="B24" t="str">
        <f>"["&amp;ROW(B24)-ROW($B$3)&amp;", "&amp;C24&amp;", "&amp;D24&amp;", "&amp;E24&amp;", "&amp;F24&amp;", "&amp;G24&amp;", "&amp;H24&amp;", "&amp;I24&amp;", "&amp;J24&amp;", "&amp;K24&amp;", "&amp;L24&amp;", "&amp;M24&amp;", "&amp;N24&amp;", "&amp;O24&amp;", "&amp;P24&amp;", "&amp;Q24&amp;", "&amp;R24&amp;", "&amp;S24&amp;", "&amp;T24&amp;", "&amp;U24&amp;", "&amp;V24&amp;", "&amp;W24&amp;", "&amp;X24&amp;", "&amp;AE24&amp;"]"</f>
        <v>[21, -1.05, -1.025, 1.1, 2.1, 0.9, 1.05, 1.07, 0.88, 0.85, 0.98, 2.05, 1.02, 0.96, 0.92, 1.01, 0.97, 0.48, 0.52, 0.55, 0.6, -1, 60, 0.0217356988408539]</v>
      </c>
      <c r="C24" s="2">
        <f t="shared" si="1"/>
        <v>-1.05</v>
      </c>
      <c r="D24" s="2">
        <f t="shared" si="2"/>
        <v>-1.0249999999999999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0.48</v>
      </c>
      <c r="T24">
        <v>0.52</v>
      </c>
      <c r="U24">
        <v>0.55000000000000004</v>
      </c>
      <c r="V24">
        <v>0.6</v>
      </c>
      <c r="W24">
        <v>-1</v>
      </c>
      <c r="X24">
        <v>60</v>
      </c>
      <c r="Z24">
        <f t="shared" si="3"/>
        <v>3.01</v>
      </c>
      <c r="AA24">
        <f t="shared" si="4"/>
        <v>3</v>
      </c>
      <c r="AB24">
        <f t="shared" si="5"/>
        <v>0.83151103079056421</v>
      </c>
      <c r="AC24">
        <f t="shared" si="6"/>
        <v>8.3784311655444414E-3</v>
      </c>
      <c r="AD24">
        <f t="shared" si="7"/>
        <v>4</v>
      </c>
      <c r="AE24" s="11">
        <f t="shared" si="8"/>
        <v>2.1735698840853947E-2</v>
      </c>
      <c r="AF24" s="4">
        <f t="shared" si="9"/>
        <v>2.1735698840853947E-2</v>
      </c>
      <c r="AG24">
        <f t="shared" si="10"/>
        <v>4.564547034979069E-2</v>
      </c>
      <c r="AH24">
        <f t="shared" si="11"/>
        <v>-437.56907858948102</v>
      </c>
      <c r="AI24">
        <f t="shared" si="12"/>
        <v>2.1735698840853947E-2</v>
      </c>
      <c r="AK24">
        <f t="shared" si="13"/>
        <v>0</v>
      </c>
    </row>
    <row r="25" spans="1:37" x14ac:dyDescent="0.2">
      <c r="A25" s="8" t="str">
        <f t="shared" si="0"/>
        <v>22, -1.05, -1.025, 1.1, 2.1, 0.9, 1.05, 1.07, 0.88, 0.85, 0.98, 2.05, 1.02, 0.96, 0.92, 1.01, 0.97, 0.48, 0.52, 0.55, 0.6, -89, 85, 0.396267657528477</v>
      </c>
      <c r="B25" t="str">
        <f>"["&amp;ROW(B25)-ROW($B$3)&amp;", "&amp;C25&amp;", "&amp;D25&amp;", "&amp;E25&amp;", "&amp;F25&amp;", "&amp;G25&amp;", "&amp;H25&amp;", "&amp;I25&amp;", "&amp;J25&amp;", "&amp;K25&amp;", "&amp;L25&amp;", "&amp;M25&amp;", "&amp;N25&amp;", "&amp;O25&amp;", "&amp;P25&amp;", "&amp;Q25&amp;", "&amp;R25&amp;", "&amp;S25&amp;", "&amp;T25&amp;", "&amp;U25&amp;", "&amp;V25&amp;", "&amp;W25&amp;", "&amp;X25&amp;", "&amp;AE25&amp;"]"</f>
        <v>[22, -1.05, -1.025, 1.1, 2.1, 0.9, 1.05, 1.07, 0.88, 0.85, 0.98, 2.05, 1.02, 0.96, 0.92, 1.01, 0.97, 0.48, 0.52, 0.55, 0.6, -89, 85, 0.396267657528477]</v>
      </c>
      <c r="C25" s="2">
        <f t="shared" si="1"/>
        <v>-1.05</v>
      </c>
      <c r="D25" s="2">
        <f t="shared" si="2"/>
        <v>-1.0249999999999999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0.48</v>
      </c>
      <c r="T25">
        <v>0.52</v>
      </c>
      <c r="U25">
        <v>0.55000000000000004</v>
      </c>
      <c r="V25">
        <v>0.6</v>
      </c>
      <c r="W25">
        <v>-89</v>
      </c>
      <c r="X25">
        <v>85</v>
      </c>
      <c r="Z25">
        <f t="shared" si="3"/>
        <v>3.01</v>
      </c>
      <c r="AA25">
        <f t="shared" si="4"/>
        <v>3</v>
      </c>
      <c r="AB25">
        <f t="shared" si="5"/>
        <v>314.3649630806666</v>
      </c>
      <c r="AC25">
        <f t="shared" si="6"/>
        <v>27.49918158276439</v>
      </c>
      <c r="AD25">
        <f t="shared" si="7"/>
        <v>2</v>
      </c>
      <c r="AE25" s="11">
        <f t="shared" si="8"/>
        <v>0.39626765752847676</v>
      </c>
      <c r="AF25" s="4">
        <f t="shared" si="9"/>
        <v>0.39626765752847676</v>
      </c>
      <c r="AG25">
        <f t="shared" si="10"/>
        <v>0.39626765752847665</v>
      </c>
      <c r="AH25">
        <f t="shared" si="11"/>
        <v>-42.413070391216749</v>
      </c>
      <c r="AI25">
        <f t="shared" si="12"/>
        <v>-4239.6170649430169</v>
      </c>
      <c r="AK25">
        <f t="shared" si="13"/>
        <v>0</v>
      </c>
    </row>
    <row r="26" spans="1:37" x14ac:dyDescent="0.2">
      <c r="A26" s="8" t="str">
        <f t="shared" si="0"/>
        <v>23, -1.05, -1.025, 1.1, 2.1, 0.9, 1.05, 1.07, 0.88, 0.85, 0.98, 2.05, 1.02, 0.96, 0.92, 1.01, 0.97, 0.48, 0.52, 0.55, 0.6, -85, 85, 0.394819872434029</v>
      </c>
      <c r="B26" t="str">
        <f>"["&amp;ROW(B26)-ROW($B$3)&amp;", "&amp;C26&amp;", "&amp;D26&amp;", "&amp;E26&amp;", "&amp;F26&amp;", "&amp;G26&amp;", "&amp;H26&amp;", "&amp;I26&amp;", "&amp;J26&amp;", "&amp;K26&amp;", "&amp;L26&amp;", "&amp;M26&amp;", "&amp;N26&amp;", "&amp;O26&amp;", "&amp;P26&amp;", "&amp;Q26&amp;", "&amp;R26&amp;", "&amp;S26&amp;", "&amp;T26&amp;", "&amp;U26&amp;", "&amp;V26&amp;", "&amp;W26&amp;", "&amp;X26&amp;", "&amp;AE26&amp;"]"</f>
        <v>[23, -1.05, -1.025, 1.1, 2.1, 0.9, 1.05, 1.07, 0.88, 0.85, 0.98, 2.05, 1.02, 0.96, 0.92, 1.01, 0.97, 0.48, 0.52, 0.55, 0.6, -85, 85, 0.394819872434029]</v>
      </c>
      <c r="C26" s="2">
        <f t="shared" si="1"/>
        <v>-1.05</v>
      </c>
      <c r="D26" s="2">
        <f t="shared" si="2"/>
        <v>-1.0249999999999999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0.48</v>
      </c>
      <c r="T26">
        <v>0.52</v>
      </c>
      <c r="U26">
        <v>0.55000000000000004</v>
      </c>
      <c r="V26">
        <v>0.6</v>
      </c>
      <c r="W26">
        <v>-85</v>
      </c>
      <c r="X26">
        <v>85</v>
      </c>
      <c r="Z26">
        <f t="shared" si="3"/>
        <v>3.01</v>
      </c>
      <c r="AA26">
        <f t="shared" si="4"/>
        <v>3</v>
      </c>
      <c r="AB26">
        <f t="shared" si="5"/>
        <v>62.94966840234823</v>
      </c>
      <c r="AC26">
        <f t="shared" si="6"/>
        <v>5.4864251053254467</v>
      </c>
      <c r="AD26">
        <f t="shared" si="7"/>
        <v>2</v>
      </c>
      <c r="AE26" s="11">
        <f t="shared" si="8"/>
        <v>0.39481987243402872</v>
      </c>
      <c r="AF26" s="4">
        <f t="shared" si="9"/>
        <v>0.39481987243402872</v>
      </c>
      <c r="AG26">
        <f t="shared" si="10"/>
        <v>0.39481987243402872</v>
      </c>
      <c r="AH26">
        <f t="shared" si="11"/>
        <v>-42.601709605514372</v>
      </c>
      <c r="AI26">
        <f t="shared" si="12"/>
        <v>-156.17018098024806</v>
      </c>
      <c r="AK26">
        <f t="shared" si="13"/>
        <v>0</v>
      </c>
    </row>
    <row r="27" spans="1:37" x14ac:dyDescent="0.2">
      <c r="A27" s="8" t="str">
        <f t="shared" si="0"/>
        <v>24, -1.05, -1.025, 1.1, 2.1, 0.9, 1.05, 1.07, 0.88, 0.85, 0.98, 2.05, 1.02, 0.96, 0.92, 1.01, 0.97, 0.48, 0.52, 0.55, 0.6, -45, 85, 0.280246230661627</v>
      </c>
      <c r="B27" t="str">
        <f>"["&amp;ROW(B27)-ROW($B$3)&amp;", "&amp;C27&amp;", "&amp;D27&amp;", "&amp;E27&amp;", "&amp;F27&amp;", "&amp;G27&amp;", "&amp;H27&amp;", "&amp;I27&amp;", "&amp;J27&amp;", "&amp;K27&amp;", "&amp;L27&amp;", "&amp;M27&amp;", "&amp;N27&amp;", "&amp;O27&amp;", "&amp;P27&amp;", "&amp;Q27&amp;", "&amp;R27&amp;", "&amp;S27&amp;", "&amp;T27&amp;", "&amp;U27&amp;", "&amp;V27&amp;", "&amp;W27&amp;", "&amp;X27&amp;", "&amp;AE27&amp;"]"</f>
        <v>[24, -1.05, -1.025, 1.1, 2.1, 0.9, 1.05, 1.07, 0.88, 0.85, 0.98, 2.05, 1.02, 0.96, 0.92, 1.01, 0.97, 0.48, 0.52, 0.55, 0.6, -45, 85, 0.280246230661627]</v>
      </c>
      <c r="C27" s="2">
        <f t="shared" si="1"/>
        <v>-1.05</v>
      </c>
      <c r="D27" s="2">
        <f t="shared" si="2"/>
        <v>-1.0249999999999999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0.48</v>
      </c>
      <c r="T27">
        <v>0.52</v>
      </c>
      <c r="U27">
        <v>0.55000000000000004</v>
      </c>
      <c r="V27">
        <v>0.6</v>
      </c>
      <c r="W27">
        <v>-45</v>
      </c>
      <c r="X27">
        <v>85</v>
      </c>
      <c r="Z27">
        <f t="shared" si="3"/>
        <v>3.01</v>
      </c>
      <c r="AA27">
        <f t="shared" si="4"/>
        <v>3</v>
      </c>
      <c r="AB27">
        <f t="shared" si="5"/>
        <v>7.7589767928954823</v>
      </c>
      <c r="AC27">
        <f t="shared" si="6"/>
        <v>0.47999999999999993</v>
      </c>
      <c r="AD27">
        <f t="shared" si="7"/>
        <v>2</v>
      </c>
      <c r="AE27" s="11">
        <f t="shared" si="8"/>
        <v>0.28024623066162713</v>
      </c>
      <c r="AF27" s="4">
        <f t="shared" si="9"/>
        <v>0.28024623066162713</v>
      </c>
      <c r="AG27">
        <f t="shared" si="10"/>
        <v>0.28024623066162718</v>
      </c>
      <c r="AH27">
        <f t="shared" si="11"/>
        <v>-63.710407433395154</v>
      </c>
      <c r="AI27">
        <f t="shared" si="12"/>
        <v>-0.41735443029491576</v>
      </c>
      <c r="AK27">
        <f t="shared" si="13"/>
        <v>0</v>
      </c>
    </row>
    <row r="28" spans="1:37" x14ac:dyDescent="0.2">
      <c r="A28" s="8" t="str">
        <f t="shared" si="0"/>
        <v>25, -1.05, -1.025, 1.1, 2.1, 0.9, 1.05, 1.07, 0.88, 0.85, 0.98, 2.05, 1.02, 0.96, 0.92, 1.01, 0.97, 0.48, 0.52, 0.55, 0.6, -30, 85, 0.198164010102806</v>
      </c>
      <c r="B28" t="str">
        <f>"["&amp;ROW(B28)-ROW($B$3)&amp;", "&amp;C28&amp;", "&amp;D28&amp;", "&amp;E28&amp;", "&amp;F28&amp;", "&amp;G28&amp;", "&amp;H28&amp;", "&amp;I28&amp;", "&amp;J28&amp;", "&amp;K28&amp;", "&amp;L28&amp;", "&amp;M28&amp;", "&amp;N28&amp;", "&amp;O28&amp;", "&amp;P28&amp;", "&amp;Q28&amp;", "&amp;R28&amp;", "&amp;S28&amp;", "&amp;T28&amp;", "&amp;U28&amp;", "&amp;V28&amp;", "&amp;W28&amp;", "&amp;X28&amp;", "&amp;AE28&amp;"]"</f>
        <v>[25, -1.05, -1.025, 1.1, 2.1, 0.9, 1.05, 1.07, 0.88, 0.85, 0.98, 2.05, 1.02, 0.96, 0.92, 1.01, 0.97, 0.48, 0.52, 0.55, 0.6, -30, 85, 0.198164010102806]</v>
      </c>
      <c r="C28" s="2">
        <f t="shared" si="1"/>
        <v>-1.05</v>
      </c>
      <c r="D28" s="2">
        <f t="shared" si="2"/>
        <v>-1.0249999999999999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0.48</v>
      </c>
      <c r="T28">
        <v>0.52</v>
      </c>
      <c r="U28">
        <v>0.55000000000000004</v>
      </c>
      <c r="V28">
        <v>0.6</v>
      </c>
      <c r="W28">
        <v>-30</v>
      </c>
      <c r="X28">
        <v>85</v>
      </c>
      <c r="Z28">
        <f t="shared" si="3"/>
        <v>3.01</v>
      </c>
      <c r="AA28">
        <f t="shared" si="4"/>
        <v>3</v>
      </c>
      <c r="AB28">
        <f t="shared" si="5"/>
        <v>6.3351780228967343</v>
      </c>
      <c r="AC28">
        <f t="shared" si="6"/>
        <v>0.27712812921102031</v>
      </c>
      <c r="AD28">
        <f t="shared" si="7"/>
        <v>2</v>
      </c>
      <c r="AE28" s="11">
        <f t="shared" si="8"/>
        <v>0.1981640101028059</v>
      </c>
      <c r="AF28" s="4">
        <f t="shared" si="9"/>
        <v>0.1981640101028059</v>
      </c>
      <c r="AG28">
        <f t="shared" si="10"/>
        <v>0.1981640101028059</v>
      </c>
      <c r="AH28">
        <f t="shared" si="11"/>
        <v>-93.840470724852139</v>
      </c>
      <c r="AI28">
        <f t="shared" si="12"/>
        <v>-4.3672347926900106E-2</v>
      </c>
      <c r="AK28">
        <f t="shared" si="13"/>
        <v>0</v>
      </c>
    </row>
    <row r="29" spans="1:37" x14ac:dyDescent="0.2">
      <c r="A29" s="8" t="str">
        <f t="shared" si="0"/>
        <v>26, -1.05, -1.025, 1.1, 2.1, 0.9, 1.05, 1.07, 0.88, 0.85, 0.98, 2.05, 1.02, 0.96, 0.92, 1.01, 0.97, 0.48, 0.52, 0.55, 0.6, -1, 85, 0.00691687769111225</v>
      </c>
      <c r="B29" t="str">
        <f>"["&amp;ROW(B29)-ROW($B$3)&amp;", "&amp;C29&amp;", "&amp;D29&amp;", "&amp;E29&amp;", "&amp;F29&amp;", "&amp;G29&amp;", "&amp;H29&amp;", "&amp;I29&amp;", "&amp;J29&amp;", "&amp;K29&amp;", "&amp;L29&amp;", "&amp;M29&amp;", "&amp;N29&amp;", "&amp;O29&amp;", "&amp;P29&amp;", "&amp;Q29&amp;", "&amp;R29&amp;", "&amp;S29&amp;", "&amp;T29&amp;", "&amp;U29&amp;", "&amp;V29&amp;", "&amp;W29&amp;", "&amp;X29&amp;", "&amp;AE29&amp;"]"</f>
        <v>[26, -1.05, -1.025, 1.1, 2.1, 0.9, 1.05, 1.07, 0.88, 0.85, 0.98, 2.05, 1.02, 0.96, 0.92, 1.01, 0.97, 0.48, 0.52, 0.55, 0.6, -1, 85, 0.00691687769111225]</v>
      </c>
      <c r="C29" s="2">
        <f t="shared" si="1"/>
        <v>-1.05</v>
      </c>
      <c r="D29" s="2">
        <f t="shared" si="2"/>
        <v>-1.0249999999999999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0.48</v>
      </c>
      <c r="T29">
        <v>0.52</v>
      </c>
      <c r="U29">
        <v>0.55000000000000004</v>
      </c>
      <c r="V29">
        <v>0.6</v>
      </c>
      <c r="W29">
        <v>-1</v>
      </c>
      <c r="X29">
        <v>85</v>
      </c>
      <c r="Z29">
        <f t="shared" si="3"/>
        <v>3.01</v>
      </c>
      <c r="AA29">
        <f t="shared" si="4"/>
        <v>3</v>
      </c>
      <c r="AB29">
        <f t="shared" si="5"/>
        <v>5.4872608417297863</v>
      </c>
      <c r="AC29">
        <f t="shared" si="6"/>
        <v>8.3784311655444414E-3</v>
      </c>
      <c r="AD29">
        <f t="shared" si="7"/>
        <v>2</v>
      </c>
      <c r="AE29" s="11">
        <f t="shared" si="8"/>
        <v>6.91687769111225E-3</v>
      </c>
      <c r="AF29" s="4">
        <f t="shared" si="9"/>
        <v>6.91687769111225E-3</v>
      </c>
      <c r="AG29">
        <f t="shared" si="10"/>
        <v>6.9168776911122517E-3</v>
      </c>
      <c r="AH29">
        <f t="shared" si="11"/>
        <v>-2938.1415288812632</v>
      </c>
      <c r="AI29">
        <f t="shared" si="12"/>
        <v>2.2317591833785335E-3</v>
      </c>
      <c r="AK29">
        <f t="shared" si="13"/>
        <v>0</v>
      </c>
    </row>
    <row r="30" spans="1:37" x14ac:dyDescent="0.2">
      <c r="A30" s="8" t="str">
        <f t="shared" si="0"/>
        <v>27, -1.05, -1.025, 1.1, 2.1, 0.9, 1.05, 1.07, 0.88, 0.85, 0.98, 2.05, 1.02, 0.96, 0.92, 1.01, 0.97, 0.48, 0.52, 0.55, 0.6, -89, 89, 0.0790602737812166</v>
      </c>
      <c r="B30" t="str">
        <f>"["&amp;ROW(B30)-ROW($B$3)&amp;", "&amp;C30&amp;", "&amp;D30&amp;", "&amp;E30&amp;", "&amp;F30&amp;", "&amp;G30&amp;", "&amp;H30&amp;", "&amp;I30&amp;", "&amp;J30&amp;", "&amp;K30&amp;", "&amp;L30&amp;", "&amp;M30&amp;", "&amp;N30&amp;", "&amp;O30&amp;", "&amp;P30&amp;", "&amp;Q30&amp;", "&amp;R30&amp;", "&amp;S30&amp;", "&amp;T30&amp;", "&amp;U30&amp;", "&amp;V30&amp;", "&amp;W30&amp;", "&amp;X30&amp;", "&amp;AE30&amp;"]"</f>
        <v>[27, -1.05, -1.025, 1.1, 2.1, 0.9, 1.05, 1.07, 0.88, 0.85, 0.98, 2.05, 1.02, 0.96, 0.92, 1.01, 0.97, 0.48, 0.52, 0.55, 0.6, -89, 89, 0.0790602737812166]</v>
      </c>
      <c r="C30" s="2">
        <f t="shared" si="1"/>
        <v>-1.05</v>
      </c>
      <c r="D30" s="2">
        <f t="shared" si="2"/>
        <v>-1.0249999999999999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0.48</v>
      </c>
      <c r="T30">
        <v>0.52</v>
      </c>
      <c r="U30">
        <v>0.55000000000000004</v>
      </c>
      <c r="V30">
        <v>0.6</v>
      </c>
      <c r="W30">
        <v>-89</v>
      </c>
      <c r="X30">
        <v>89</v>
      </c>
      <c r="Z30">
        <f t="shared" si="3"/>
        <v>3.01</v>
      </c>
      <c r="AA30">
        <f t="shared" si="4"/>
        <v>3</v>
      </c>
      <c r="AB30">
        <f t="shared" si="5"/>
        <v>1575.6670394758773</v>
      </c>
      <c r="AC30">
        <f t="shared" si="6"/>
        <v>27.49918158276439</v>
      </c>
      <c r="AD30">
        <f t="shared" si="7"/>
        <v>2</v>
      </c>
      <c r="AE30" s="11">
        <f t="shared" si="8"/>
        <v>7.906027378121655E-2</v>
      </c>
      <c r="AF30" s="4">
        <f t="shared" si="9"/>
        <v>7.906027378121655E-2</v>
      </c>
      <c r="AG30">
        <f t="shared" si="10"/>
        <v>7.906027378121655E-2</v>
      </c>
      <c r="AH30">
        <f t="shared" si="11"/>
        <v>-248.81409824347458</v>
      </c>
      <c r="AI30">
        <f t="shared" si="12"/>
        <v>-21582.004479697847</v>
      </c>
      <c r="AK30">
        <f t="shared" si="13"/>
        <v>0</v>
      </c>
    </row>
    <row r="31" spans="1:37" x14ac:dyDescent="0.2">
      <c r="A31" s="8" t="str">
        <f t="shared" si="0"/>
        <v>28, -1.05, -1.025, 1.1, 2.1, 0.9, 1.05, 1.07, 0.88, 0.85, 0.98, 2.05, 1.02, 0.96, 0.92, 1.01, 0.97, 0.48, 0.52, 0.55, 0.6, -85, 89, 0.0787714228397662</v>
      </c>
      <c r="B31" t="str">
        <f>"["&amp;ROW(B31)-ROW($B$3)&amp;", "&amp;C31&amp;", "&amp;D31&amp;", "&amp;E31&amp;", "&amp;F31&amp;", "&amp;G31&amp;", "&amp;H31&amp;", "&amp;I31&amp;", "&amp;J31&amp;", "&amp;K31&amp;", "&amp;L31&amp;", "&amp;M31&amp;", "&amp;N31&amp;", "&amp;O31&amp;", "&amp;P31&amp;", "&amp;Q31&amp;", "&amp;R31&amp;", "&amp;S31&amp;", "&amp;T31&amp;", "&amp;U31&amp;", "&amp;V31&amp;", "&amp;W31&amp;", "&amp;X31&amp;", "&amp;AE31&amp;"]"</f>
        <v>[28, -1.05, -1.025, 1.1, 2.1, 0.9, 1.05, 1.07, 0.88, 0.85, 0.98, 2.05, 1.02, 0.96, 0.92, 1.01, 0.97, 0.48, 0.52, 0.55, 0.6, -85, 89, 0.0787714228397662]</v>
      </c>
      <c r="C31" s="2">
        <f t="shared" si="1"/>
        <v>-1.05</v>
      </c>
      <c r="D31" s="2">
        <f t="shared" si="2"/>
        <v>-1.0249999999999999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0.48</v>
      </c>
      <c r="T31">
        <v>0.52</v>
      </c>
      <c r="U31">
        <v>0.55000000000000004</v>
      </c>
      <c r="V31">
        <v>0.6</v>
      </c>
      <c r="W31">
        <v>-85</v>
      </c>
      <c r="X31">
        <v>89</v>
      </c>
      <c r="Z31">
        <f t="shared" si="3"/>
        <v>3.01</v>
      </c>
      <c r="AA31">
        <f t="shared" si="4"/>
        <v>3</v>
      </c>
      <c r="AB31">
        <f t="shared" si="5"/>
        <v>315.51772397124444</v>
      </c>
      <c r="AC31">
        <f t="shared" si="6"/>
        <v>5.4864251053254467</v>
      </c>
      <c r="AD31">
        <f t="shared" si="7"/>
        <v>2</v>
      </c>
      <c r="AE31" s="11">
        <f t="shared" si="8"/>
        <v>7.8771422839766223E-2</v>
      </c>
      <c r="AF31" s="4">
        <f t="shared" si="9"/>
        <v>7.8771422839766223E-2</v>
      </c>
      <c r="AG31">
        <f t="shared" si="10"/>
        <v>7.8771422839766209E-2</v>
      </c>
      <c r="AH31">
        <f t="shared" si="11"/>
        <v>-249.75959989673959</v>
      </c>
      <c r="AI31">
        <f t="shared" si="12"/>
        <v>-849.01804141846048</v>
      </c>
      <c r="AK31">
        <f t="shared" si="13"/>
        <v>0</v>
      </c>
    </row>
    <row r="32" spans="1:37" x14ac:dyDescent="0.2">
      <c r="A32" s="8" t="str">
        <f t="shared" si="0"/>
        <v>29, -1.05, -1.025, 1.1, 2.1, 0.9, 1.05, 1.07, 0.88, 0.85, 0.98, 2.05, 1.02, 0.96, 0.92, 1.01, 0.97, 0.48, 0.52, 0.55, 0.6, -45, 89, 0.0559125714686165</v>
      </c>
      <c r="B32" t="str">
        <f>"["&amp;ROW(B32)-ROW($B$3)&amp;", "&amp;C32&amp;", "&amp;D32&amp;", "&amp;E32&amp;", "&amp;F32&amp;", "&amp;G32&amp;", "&amp;H32&amp;", "&amp;I32&amp;", "&amp;J32&amp;", "&amp;K32&amp;", "&amp;L32&amp;", "&amp;M32&amp;", "&amp;N32&amp;", "&amp;O32&amp;", "&amp;P32&amp;", "&amp;Q32&amp;", "&amp;R32&amp;", "&amp;S32&amp;", "&amp;T32&amp;", "&amp;U32&amp;", "&amp;V32&amp;", "&amp;W32&amp;", "&amp;X32&amp;", "&amp;AE32&amp;"]"</f>
        <v>[29, -1.05, -1.025, 1.1, 2.1, 0.9, 1.05, 1.07, 0.88, 0.85, 0.98, 2.05, 1.02, 0.96, 0.92, 1.01, 0.97, 0.48, 0.52, 0.55, 0.6, -45, 89, 0.0559125714686165]</v>
      </c>
      <c r="C32" s="2">
        <f t="shared" si="1"/>
        <v>-1.05</v>
      </c>
      <c r="D32" s="2">
        <f t="shared" si="2"/>
        <v>-1.0249999999999999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0.48</v>
      </c>
      <c r="T32">
        <v>0.52</v>
      </c>
      <c r="U32">
        <v>0.55000000000000004</v>
      </c>
      <c r="V32">
        <v>0.6</v>
      </c>
      <c r="W32">
        <v>-45</v>
      </c>
      <c r="X32">
        <v>89</v>
      </c>
      <c r="Z32">
        <f t="shared" si="3"/>
        <v>3.01</v>
      </c>
      <c r="AA32">
        <f t="shared" si="4"/>
        <v>3</v>
      </c>
      <c r="AB32">
        <f t="shared" si="5"/>
        <v>38.889715548505833</v>
      </c>
      <c r="AC32">
        <f t="shared" si="6"/>
        <v>0.47999999999999993</v>
      </c>
      <c r="AD32">
        <f t="shared" si="7"/>
        <v>2</v>
      </c>
      <c r="AE32" s="11">
        <f t="shared" si="8"/>
        <v>5.5912571468616522E-2</v>
      </c>
      <c r="AF32" s="4">
        <f t="shared" si="9"/>
        <v>5.5912571468616522E-2</v>
      </c>
      <c r="AG32">
        <f t="shared" si="10"/>
        <v>5.5912571468616522E-2</v>
      </c>
      <c r="AH32">
        <f t="shared" si="11"/>
        <v>-355.56108326724222</v>
      </c>
      <c r="AI32">
        <f t="shared" si="12"/>
        <v>-7.8887317316413998</v>
      </c>
      <c r="AK32">
        <f t="shared" si="13"/>
        <v>0</v>
      </c>
    </row>
    <row r="33" spans="1:38" x14ac:dyDescent="0.2">
      <c r="A33" s="8" t="str">
        <f t="shared" si="0"/>
        <v>30, -1.05, -1.025, 1.1, 2.1, 0.9, 1.05, 1.07, 0.88, 0.85, 0.98, 2.05, 1.02, 0.96, 0.92, 1.01, 0.97, 0.48, 0.52, 0.55, 0.6, -30, 89, 0.0395361584390362</v>
      </c>
      <c r="B33" t="str">
        <f>"["&amp;ROW(B33)-ROW($B$3)&amp;", "&amp;C33&amp;", "&amp;D33&amp;", "&amp;E33&amp;", "&amp;F33&amp;", "&amp;G33&amp;", "&amp;H33&amp;", "&amp;I33&amp;", "&amp;J33&amp;", "&amp;K33&amp;", "&amp;L33&amp;", "&amp;M33&amp;", "&amp;N33&amp;", "&amp;O33&amp;", "&amp;P33&amp;", "&amp;Q33&amp;", "&amp;R33&amp;", "&amp;S33&amp;", "&amp;T33&amp;", "&amp;U33&amp;", "&amp;V33&amp;", "&amp;W33&amp;", "&amp;X33&amp;", "&amp;AE33&amp;"]"</f>
        <v>[30, -1.05, -1.025, 1.1, 2.1, 0.9, 1.05, 1.07, 0.88, 0.85, 0.98, 2.05, 1.02, 0.96, 0.92, 1.01, 0.97, 0.48, 0.52, 0.55, 0.6, -30, 89, 0.0395361584390362]</v>
      </c>
      <c r="C33" s="2">
        <f t="shared" si="1"/>
        <v>-1.05</v>
      </c>
      <c r="D33" s="2">
        <f t="shared" si="2"/>
        <v>-1.0249999999999999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0.48</v>
      </c>
      <c r="T33">
        <v>0.52</v>
      </c>
      <c r="U33">
        <v>0.55000000000000004</v>
      </c>
      <c r="V33">
        <v>0.6</v>
      </c>
      <c r="W33">
        <v>-30</v>
      </c>
      <c r="X33">
        <v>89</v>
      </c>
      <c r="Z33">
        <f t="shared" si="3"/>
        <v>3.01</v>
      </c>
      <c r="AA33">
        <f t="shared" si="4"/>
        <v>3</v>
      </c>
      <c r="AB33">
        <f t="shared" si="5"/>
        <v>31.753319778606837</v>
      </c>
      <c r="AC33">
        <f t="shared" si="6"/>
        <v>0.27712812921102031</v>
      </c>
      <c r="AD33">
        <f t="shared" si="7"/>
        <v>2</v>
      </c>
      <c r="AE33" s="11">
        <f t="shared" si="8"/>
        <v>3.9536158439036219E-2</v>
      </c>
      <c r="AF33" s="4">
        <f t="shared" si="9"/>
        <v>3.9536158439036219E-2</v>
      </c>
      <c r="AG33">
        <f t="shared" si="10"/>
        <v>3.9536158439036219E-2</v>
      </c>
      <c r="AH33">
        <f t="shared" si="11"/>
        <v>-506.57965467683243</v>
      </c>
      <c r="AI33">
        <f t="shared" si="12"/>
        <v>-3.5657133843171303</v>
      </c>
      <c r="AK33">
        <f t="shared" si="13"/>
        <v>0</v>
      </c>
    </row>
    <row r="34" spans="1:38" x14ac:dyDescent="0.2">
      <c r="A34" s="8" t="str">
        <f t="shared" si="0"/>
        <v>31, -1.05, -1.025, 1.1, 2.1, 0.9, 1.05, 1.07, 0.88, 0.85, 0.98, 2.05, 1.02, 0.96, 0.92, 1.01, 0.97, 0.48, 0.52, 0.55, 0.6, -1, 89, 0.00138000221209379</v>
      </c>
      <c r="B34" t="str">
        <f>"["&amp;ROW(B34)-ROW($B$3)&amp;", "&amp;C34&amp;", "&amp;D34&amp;", "&amp;E34&amp;", "&amp;F34&amp;", "&amp;G34&amp;", "&amp;H34&amp;", "&amp;I34&amp;", "&amp;J34&amp;", "&amp;K34&amp;", "&amp;L34&amp;", "&amp;M34&amp;", "&amp;N34&amp;", "&amp;O34&amp;", "&amp;P34&amp;", "&amp;Q34&amp;", "&amp;R34&amp;", "&amp;S34&amp;", "&amp;T34&amp;", "&amp;U34&amp;", "&amp;V34&amp;", "&amp;W34&amp;", "&amp;X34&amp;", "&amp;AE34&amp;"]"</f>
        <v>[31, -1.05, -1.025, 1.1, 2.1, 0.9, 1.05, 1.07, 0.88, 0.85, 0.98, 2.05, 1.02, 0.96, 0.92, 1.01, 0.97, 0.48, 0.52, 0.55, 0.6, -1, 89, 0.00138000221209379]</v>
      </c>
      <c r="C34" s="2">
        <f t="shared" si="1"/>
        <v>-1.05</v>
      </c>
      <c r="D34" s="2">
        <f t="shared" si="2"/>
        <v>-1.0249999999999999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0.48</v>
      </c>
      <c r="T34">
        <v>0.52</v>
      </c>
      <c r="U34">
        <v>0.55000000000000004</v>
      </c>
      <c r="V34">
        <v>0.6</v>
      </c>
      <c r="W34">
        <v>-1</v>
      </c>
      <c r="X34">
        <v>89</v>
      </c>
      <c r="Z34">
        <f t="shared" si="3"/>
        <v>3.01</v>
      </c>
      <c r="AA34">
        <f t="shared" si="4"/>
        <v>3</v>
      </c>
      <c r="AB34">
        <f t="shared" si="5"/>
        <v>27.503370479303953</v>
      </c>
      <c r="AC34">
        <f t="shared" si="6"/>
        <v>8.3784311655444414E-3</v>
      </c>
      <c r="AD34">
        <f t="shared" si="7"/>
        <v>2</v>
      </c>
      <c r="AE34" s="11">
        <f t="shared" si="8"/>
        <v>1.3800022120937934E-3</v>
      </c>
      <c r="AF34" s="4">
        <f t="shared" si="9"/>
        <v>1.3800022120937934E-3</v>
      </c>
      <c r="AG34">
        <f t="shared" si="10"/>
        <v>1.3800022120937934E-3</v>
      </c>
      <c r="AH34">
        <f t="shared" si="11"/>
        <v>-14762.848495086422</v>
      </c>
      <c r="AI34">
        <f t="shared" si="12"/>
        <v>-8.9998470382368828E-2</v>
      </c>
      <c r="AK34">
        <f t="shared" si="13"/>
        <v>0</v>
      </c>
    </row>
    <row r="35" spans="1:38" x14ac:dyDescent="0.2">
      <c r="AE35" s="11"/>
      <c r="AF35" s="4"/>
    </row>
    <row r="36" spans="1:38" x14ac:dyDescent="0.2">
      <c r="B36" t="str">
        <f>"["&amp;ROW(B36)-ROW($B$3)&amp;",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"&amp;X36&amp;", "&amp;AE36&amp;"]"</f>
        <v>[33, 1.05, -1.025, 0.9, 2.1, 1.1, 0.88, 0.85, 1.05, 1.07, 0.98, 2.05, 1.02, 0.92, 0.96, 0.97, 1.01, 0, 0.48, 0.55, 0.6, -89, 10, 0]</v>
      </c>
      <c r="C36" s="2">
        <f>F36/2</f>
        <v>1.05</v>
      </c>
      <c r="D36" s="2">
        <f>-M36/2</f>
        <v>-1.0249999999999999</v>
      </c>
      <c r="E36">
        <f>'式(20)Asf0m'!G4</f>
        <v>0.9</v>
      </c>
      <c r="F36">
        <f>'式(20)Asf0m'!F4</f>
        <v>2.1</v>
      </c>
      <c r="G36">
        <f>'式(20)Asf0m'!E4</f>
        <v>1.1000000000000001</v>
      </c>
      <c r="H36" s="1">
        <f>'式(20)Asf0m'!J4</f>
        <v>0.88</v>
      </c>
      <c r="I36" s="1">
        <f>'式(20)Asf0m'!K4</f>
        <v>0.85</v>
      </c>
      <c r="J36" s="1">
        <f>'式(20)Asf0m'!H4</f>
        <v>1.05</v>
      </c>
      <c r="K36" s="1">
        <f>'式(20)Asf0m'!I4</f>
        <v>1.07</v>
      </c>
      <c r="L36">
        <f>'式(20)Asf0m'!L4</f>
        <v>0.98</v>
      </c>
      <c r="M36">
        <f>'式(20)Asf0m'!M4</f>
        <v>2.0499999999999998</v>
      </c>
      <c r="N36">
        <f>'式(20)Asf0m'!N4</f>
        <v>1.02</v>
      </c>
      <c r="O36" s="1">
        <f>'式(20)Asf0m'!P4</f>
        <v>0.92</v>
      </c>
      <c r="P36" s="1">
        <f>'式(20)Asf0m'!O4</f>
        <v>0.96</v>
      </c>
      <c r="Q36" s="1">
        <f>'式(20)Asf0m'!R4</f>
        <v>0.97</v>
      </c>
      <c r="R36" s="1">
        <f>'式(20)Asf0m'!Q4</f>
        <v>1.01</v>
      </c>
      <c r="S36" s="8">
        <f>'式(20)Asf0m'!T4</f>
        <v>0</v>
      </c>
      <c r="T36">
        <f>'式(20)Asf0m'!S4</f>
        <v>0.48</v>
      </c>
      <c r="U36">
        <f>'式(20)Asf0m'!U4</f>
        <v>0.55000000000000004</v>
      </c>
      <c r="V36">
        <f>'式(20)Asf0m'!V4</f>
        <v>0.6</v>
      </c>
      <c r="W36">
        <f>-'式(20)Asf0m'!W4</f>
        <v>-89</v>
      </c>
      <c r="X36">
        <f>'式(20)Asf0m'!X4</f>
        <v>10</v>
      </c>
      <c r="Z36">
        <f>O36+M36/2-D36</f>
        <v>2.9699999999999998</v>
      </c>
      <c r="AA36">
        <f>G36+F36/2-C36</f>
        <v>1.1000000000000003</v>
      </c>
      <c r="AB36">
        <f>S36*TAN(RADIANS(X36))/COS(RADIANS(W36))</f>
        <v>0</v>
      </c>
      <c r="AC36">
        <f>S36*TAN(RADIANS(ABS(W36)))</f>
        <v>0</v>
      </c>
      <c r="AD36">
        <f>IF(S36=0,1,IF(AND(Z36&gt;=AB36,AA36&gt;=AC36),4,IF(AA36/Z36&gt;=AC36/AB36,2,IF(AA36/Z36&lt;AC36/AB36,3,0
))))</f>
        <v>1</v>
      </c>
      <c r="AE36" s="11">
        <f>IF(S36=0,0,IF(AND((O36+M36/2-D36)&gt;=(S36*TAN(RADIANS(X36))/COS(RADIANS(W36))),(G36+F36/2-C36)&gt;=(S36*TAN(RADIANS(ABS(W36))))),((O36+M36/2-D36)+((O36+M36/2-D36)-(S36*TAN(RADIANS(X36))/COS(RADIANS(W36)))))/2*(S36*TAN(RADIANS(ABS(W36)))),IF((G36+F36/2-C36)/(O36+M36/2-D36)&gt;=(S36*TAN(RADIANS(ABS(W36))))/(S36*TAN(RADIANS(X36))/COS(RADIANS(W36))),(O36+M36/2-D36)*(S36*TAN(RADIANS(ABS(W36))))/(S36*TAN(RADIANS(X36))/COS(RADIANS(W36)))*(O36+M36/2-D36)/2,IF((G36+F36/2-C36)/(O36+M36/2-D36)&lt;(S36*TAN(RADIANS(ABS(W36))))/(S36*TAN(RADIANS(X36))/COS(RADIANS(W36))),(G36+F36/2-C36)*((O36+M36/2-D36)+(O36+M36/2-D36)-((S36*TAN(RADIANS(X36))/COS(RADIANS(W36)))/(S36*TAN(RADIANS(ABS(W36))))*(G36+F36/2-C36)))/2,0
))))</f>
        <v>0</v>
      </c>
      <c r="AF36" s="4">
        <f>IF(AD36=1,0,0)+IF(AD36=2,Z36*AC36/AB36*Z36/2,0)+IF(AD36=3,AA36*(Z36+Z36-(AB36/AC36*AA36))/2,0)+IF(AD36=4,(Z36+(Z36-AB36))/2*AC36,0)</f>
        <v>0</v>
      </c>
      <c r="AG36" t="e">
        <f>Z36*(Z36/AB36*AC36)/2</f>
        <v>#DIV/0!</v>
      </c>
      <c r="AH36" t="e">
        <f>(Z36+Z36-(AB36/AC36*AA36))/2*AA36</f>
        <v>#DIV/0!</v>
      </c>
      <c r="AI36">
        <f>(Z36+Z36-AB36)/2*AC36</f>
        <v>0</v>
      </c>
      <c r="AK36">
        <f>AE36-AF36</f>
        <v>0</v>
      </c>
      <c r="AL36">
        <f>AE36-'式(20)Asf0m'!AE4</f>
        <v>0</v>
      </c>
    </row>
    <row r="37" spans="1:38" x14ac:dyDescent="0.2">
      <c r="B37" t="str">
        <f>"["&amp;ROW(B37)-ROW($B$3)&amp;", "&amp;C37&amp;", "&amp;D37&amp;", "&amp;E37&amp;", "&amp;F37&amp;", "&amp;G37&amp;", "&amp;H37&amp;", "&amp;I37&amp;", "&amp;J37&amp;", "&amp;K37&amp;", "&amp;L37&amp;", "&amp;M37&amp;", "&amp;N37&amp;", "&amp;O37&amp;", "&amp;P37&amp;", "&amp;Q37&amp;", "&amp;R37&amp;", "&amp;S37&amp;", "&amp;T37&amp;", "&amp;U37&amp;", "&amp;V37&amp;", "&amp;W37&amp;", "&amp;X37&amp;", "&amp;AE37&amp;"]"</f>
        <v>[34, 1.05, -1.025, 0.9, 2.1, 1.1, 0.88, 0.85, 1.05, 1.07, 0.98, 2.05, 1.02, 0.92, 0.96, 0.97, 1.01, 0.52, 0.48, 0.55, 0.6, -89, 1, 3.25643807708641]</v>
      </c>
      <c r="C37" s="2">
        <f t="shared" ref="C37:C66" si="14">F37/2</f>
        <v>1.05</v>
      </c>
      <c r="D37" s="2">
        <f t="shared" ref="D37:D66" si="15">-M37/2</f>
        <v>-1.0249999999999999</v>
      </c>
      <c r="E37">
        <f>'式(20)Asf0m'!G5</f>
        <v>0.9</v>
      </c>
      <c r="F37">
        <f>'式(20)Asf0m'!F5</f>
        <v>2.1</v>
      </c>
      <c r="G37">
        <f>'式(20)Asf0m'!E5</f>
        <v>1.1000000000000001</v>
      </c>
      <c r="H37" s="1">
        <f>'式(20)Asf0m'!J5</f>
        <v>0.88</v>
      </c>
      <c r="I37" s="1">
        <f>'式(20)Asf0m'!K5</f>
        <v>0.85</v>
      </c>
      <c r="J37" s="1">
        <f>'式(20)Asf0m'!H5</f>
        <v>1.05</v>
      </c>
      <c r="K37" s="1">
        <f>'式(20)Asf0m'!I5</f>
        <v>1.07</v>
      </c>
      <c r="L37">
        <f>'式(20)Asf0m'!L5</f>
        <v>0.98</v>
      </c>
      <c r="M37">
        <f>'式(20)Asf0m'!M5</f>
        <v>2.0499999999999998</v>
      </c>
      <c r="N37">
        <f>'式(20)Asf0m'!N5</f>
        <v>1.02</v>
      </c>
      <c r="O37" s="1">
        <f>'式(20)Asf0m'!P5</f>
        <v>0.92</v>
      </c>
      <c r="P37" s="1">
        <f>'式(20)Asf0m'!O5</f>
        <v>0.96</v>
      </c>
      <c r="Q37" s="1">
        <f>'式(20)Asf0m'!R5</f>
        <v>0.97</v>
      </c>
      <c r="R37" s="1">
        <f>'式(20)Asf0m'!Q5</f>
        <v>1.01</v>
      </c>
      <c r="S37">
        <f>'式(20)Asf0m'!T5</f>
        <v>0.52</v>
      </c>
      <c r="T37">
        <f>'式(20)Asf0m'!S5</f>
        <v>0.48</v>
      </c>
      <c r="U37">
        <f>'式(20)Asf0m'!U5</f>
        <v>0.55000000000000004</v>
      </c>
      <c r="V37">
        <f>'式(20)Asf0m'!V5</f>
        <v>0.6</v>
      </c>
      <c r="W37">
        <f>-'式(20)Asf0m'!W5</f>
        <v>-89</v>
      </c>
      <c r="X37">
        <f>'式(20)Asf0m'!X5</f>
        <v>1</v>
      </c>
      <c r="Z37">
        <f t="shared" ref="Z37:Z66" si="16">O37+M37/2-D37</f>
        <v>2.9699999999999998</v>
      </c>
      <c r="AA37">
        <f t="shared" ref="AA37:AA66" si="17">G37+F37/2-C37</f>
        <v>1.1000000000000003</v>
      </c>
      <c r="AB37">
        <f t="shared" ref="AB37:AB66" si="18">S37*TAN(RADIANS(X37))/COS(RADIANS(W37))</f>
        <v>0.52007921058282935</v>
      </c>
      <c r="AC37">
        <f t="shared" ref="AC37:AC66" si="19">S37*TAN(RADIANS(ABS(W37)))</f>
        <v>29.790780047994755</v>
      </c>
      <c r="AD37">
        <f t="shared" ref="AD37:AD66" si="20">IF(S37=0,1,IF(AND(Z37&gt;=AB37,AA37&gt;=AC37),4,IF(AA37/Z37&gt;=AC37/AB37,2,IF(AA37/Z37&lt;AC37/AB37,3,0
))))</f>
        <v>3</v>
      </c>
      <c r="AE37" s="11">
        <f t="shared" ref="AE37:AE66" si="21">IF(S37=0,0,IF(AND((O37+M37/2-D37)&gt;=(S37*TAN(RADIANS(X37))/COS(RADIANS(W37))),(G37+F37/2-C37)&gt;=(S37*TAN(RADIANS(ABS(W37))))),((O37+M37/2-D37)+((O37+M37/2-D37)-(S37*TAN(RADIANS(X37))/COS(RADIANS(W37)))))/2*(S37*TAN(RADIANS(ABS(W37)))),IF((G37+F37/2-C37)/(O37+M37/2-D37)&gt;=(S37*TAN(RADIANS(ABS(W37))))/(S37*TAN(RADIANS(X37))/COS(RADIANS(W37))),(O37+M37/2-D37)*(S37*TAN(RADIANS(ABS(W37))))/(S37*TAN(RADIANS(X37))/COS(RADIANS(W37)))*(O37+M37/2-D37)/2,IF((G37+F37/2-C37)/(O37+M37/2-D37)&lt;(S37*TAN(RADIANS(ABS(W37))))/(S37*TAN(RADIANS(X37))/COS(RADIANS(W37))),(G37+F37/2-C37)*((O37+M37/2-D37)+(O37+M37/2-D37)-((S37*TAN(RADIANS(X37))/COS(RADIANS(W37)))/(S37*TAN(RADIANS(ABS(W37))))*(G37+F37/2-C37)))/2,0
))))</f>
        <v>3.2564380770864116</v>
      </c>
      <c r="AF37" s="4">
        <f t="shared" ref="AF37:AF66" si="22">IF(AD37=1,0,0)+IF(AD37=2,Z37*AC37/AB37*Z37/2,0)+IF(AD37=3,AA37*(Z37+Z37-(AB37/AC37*AA37))/2,0)+IF(AD37=4,(Z37+(Z37-AB37))/2*AC37,0)</f>
        <v>3.2564380770864116</v>
      </c>
      <c r="AG37">
        <f t="shared" ref="AG37:AG66" si="23">Z37*(Z37/AB37*AC37)/2</f>
        <v>252.63602772245932</v>
      </c>
      <c r="AH37">
        <f t="shared" ref="AH37:AH66" si="24">(Z37+Z37-(AB37/AC37*AA37))/2*AA37</f>
        <v>3.2564380770864116</v>
      </c>
      <c r="AI37">
        <f t="shared" ref="AI37:AI66" si="25">(Z37+Z37-AB37)/2*AC37</f>
        <v>80.73183405754051</v>
      </c>
      <c r="AK37">
        <f t="shared" ref="AK37:AK66" si="26">AE37-AF37</f>
        <v>0</v>
      </c>
      <c r="AL37">
        <f>AE37-'式(20)Asf0m'!AE5</f>
        <v>0</v>
      </c>
    </row>
    <row r="38" spans="1:38" x14ac:dyDescent="0.2">
      <c r="B38" t="str">
        <f>"["&amp;ROW(B38)-ROW($B$3)&amp;", "&amp;C38&amp;", "&amp;D38&amp;", "&amp;E38&amp;", "&amp;F38&amp;", "&amp;G38&amp;", "&amp;H38&amp;", "&amp;I38&amp;", "&amp;J38&amp;", "&amp;K38&amp;", "&amp;L38&amp;", "&amp;M38&amp;", "&amp;N38&amp;", "&amp;O38&amp;", "&amp;P38&amp;", "&amp;Q38&amp;", "&amp;R38&amp;", "&amp;S38&amp;", "&amp;T38&amp;", "&amp;U38&amp;", "&amp;V38&amp;", "&amp;W38&amp;", "&amp;X38&amp;", "&amp;AE38&amp;"]"</f>
        <v>[35, 1.05, -1.025, 0.9, 2.1, 1.1, 0.88, 0.85, 1.05, 1.07, 0.98, 2.05, 1.02, 0.92, 0.96, 0.97, 1.01, 0.52, 0.48, 0.55, 0.6, -85, 1, 3.25639934703347]</v>
      </c>
      <c r="C38" s="2">
        <f t="shared" si="14"/>
        <v>1.05</v>
      </c>
      <c r="D38" s="2">
        <f t="shared" si="15"/>
        <v>-1.0249999999999999</v>
      </c>
      <c r="E38">
        <f>'式(20)Asf0m'!G6</f>
        <v>0.9</v>
      </c>
      <c r="F38">
        <f>'式(20)Asf0m'!F6</f>
        <v>2.1</v>
      </c>
      <c r="G38">
        <f>'式(20)Asf0m'!E6</f>
        <v>1.1000000000000001</v>
      </c>
      <c r="H38" s="1">
        <f>'式(20)Asf0m'!J6</f>
        <v>0.88</v>
      </c>
      <c r="I38" s="1">
        <f>'式(20)Asf0m'!K6</f>
        <v>0.85</v>
      </c>
      <c r="J38" s="1">
        <f>'式(20)Asf0m'!H6</f>
        <v>1.05</v>
      </c>
      <c r="K38" s="1">
        <f>'式(20)Asf0m'!I6</f>
        <v>1.07</v>
      </c>
      <c r="L38">
        <f>'式(20)Asf0m'!L6</f>
        <v>0.98</v>
      </c>
      <c r="M38">
        <f>'式(20)Asf0m'!M6</f>
        <v>2.0499999999999998</v>
      </c>
      <c r="N38">
        <f>'式(20)Asf0m'!N6</f>
        <v>1.02</v>
      </c>
      <c r="O38" s="1">
        <f>'式(20)Asf0m'!P6</f>
        <v>0.92</v>
      </c>
      <c r="P38" s="1">
        <f>'式(20)Asf0m'!O6</f>
        <v>0.96</v>
      </c>
      <c r="Q38" s="1">
        <f>'式(20)Asf0m'!R6</f>
        <v>0.97</v>
      </c>
      <c r="R38" s="1">
        <f>'式(20)Asf0m'!Q6</f>
        <v>1.01</v>
      </c>
      <c r="S38">
        <f>'式(20)Asf0m'!T6</f>
        <v>0.52</v>
      </c>
      <c r="T38">
        <f>'式(20)Asf0m'!S6</f>
        <v>0.48</v>
      </c>
      <c r="U38">
        <f>'式(20)Asf0m'!U6</f>
        <v>0.55000000000000004</v>
      </c>
      <c r="V38">
        <f>'式(20)Asf0m'!V6</f>
        <v>0.6</v>
      </c>
      <c r="W38">
        <f>-'式(20)Asf0m'!W6</f>
        <v>-85</v>
      </c>
      <c r="X38">
        <f>'式(20)Asf0m'!X6</f>
        <v>1</v>
      </c>
      <c r="Z38">
        <f t="shared" si="16"/>
        <v>2.9699999999999998</v>
      </c>
      <c r="AA38">
        <f t="shared" si="17"/>
        <v>1.1000000000000003</v>
      </c>
      <c r="AB38">
        <f t="shared" si="18"/>
        <v>0.10414269302887712</v>
      </c>
      <c r="AC38">
        <f t="shared" si="19"/>
        <v>5.9436271974359016</v>
      </c>
      <c r="AD38">
        <f t="shared" si="20"/>
        <v>3</v>
      </c>
      <c r="AE38" s="11">
        <f t="shared" si="21"/>
        <v>3.2563993470334665</v>
      </c>
      <c r="AF38" s="4">
        <f t="shared" si="22"/>
        <v>3.2563993470334665</v>
      </c>
      <c r="AG38">
        <f t="shared" si="23"/>
        <v>251.71300847446324</v>
      </c>
      <c r="AH38">
        <f t="shared" si="24"/>
        <v>3.2563993470334665</v>
      </c>
      <c r="AI38">
        <f t="shared" si="25"/>
        <v>17.3430801050343</v>
      </c>
      <c r="AK38">
        <f t="shared" si="26"/>
        <v>0</v>
      </c>
      <c r="AL38">
        <f>AE38-'式(20)Asf0m'!AE6</f>
        <v>0</v>
      </c>
    </row>
    <row r="39" spans="1:38" x14ac:dyDescent="0.2">
      <c r="B39" t="str">
        <f>"["&amp;ROW(B39)-ROW($B$3)&amp;", "&amp;C39&amp;", "&amp;D39&amp;", "&amp;E39&amp;", "&amp;F39&amp;", "&amp;G39&amp;", "&amp;H39&amp;", "&amp;I39&amp;", "&amp;J39&amp;", "&amp;K39&amp;", "&amp;L39&amp;", "&amp;M39&amp;", "&amp;N39&amp;", "&amp;O39&amp;", "&amp;P39&amp;", "&amp;Q39&amp;", "&amp;R39&amp;", "&amp;S39&amp;", "&amp;T39&amp;", "&amp;U39&amp;", "&amp;V39&amp;", "&amp;W39&amp;", "&amp;X39&amp;", "&amp;AE39&amp;"]"</f>
        <v>[36, 1.05, -1.025, 0.9, 2.1, 1.1, 0.88, 0.85, 1.05, 1.07, 0.98, 2.05, 1.02, 0.92, 0.96, 0.97, 1.01, 0.52, 0.48, 0.55, 0.6, -45, 1, 1.54106256237235]</v>
      </c>
      <c r="C39" s="2">
        <f t="shared" si="14"/>
        <v>1.05</v>
      </c>
      <c r="D39" s="2">
        <f t="shared" si="15"/>
        <v>-1.0249999999999999</v>
      </c>
      <c r="E39">
        <f>'式(20)Asf0m'!G7</f>
        <v>0.9</v>
      </c>
      <c r="F39">
        <f>'式(20)Asf0m'!F7</f>
        <v>2.1</v>
      </c>
      <c r="G39">
        <f>'式(20)Asf0m'!E7</f>
        <v>1.1000000000000001</v>
      </c>
      <c r="H39" s="1">
        <f>'式(20)Asf0m'!J7</f>
        <v>0.88</v>
      </c>
      <c r="I39" s="1">
        <f>'式(20)Asf0m'!K7</f>
        <v>0.85</v>
      </c>
      <c r="J39" s="1">
        <f>'式(20)Asf0m'!H7</f>
        <v>1.05</v>
      </c>
      <c r="K39" s="1">
        <f>'式(20)Asf0m'!I7</f>
        <v>1.07</v>
      </c>
      <c r="L39">
        <f>'式(20)Asf0m'!L7</f>
        <v>0.98</v>
      </c>
      <c r="M39">
        <f>'式(20)Asf0m'!M7</f>
        <v>2.0499999999999998</v>
      </c>
      <c r="N39">
        <f>'式(20)Asf0m'!N7</f>
        <v>1.02</v>
      </c>
      <c r="O39" s="1">
        <f>'式(20)Asf0m'!P7</f>
        <v>0.92</v>
      </c>
      <c r="P39" s="1">
        <f>'式(20)Asf0m'!O7</f>
        <v>0.96</v>
      </c>
      <c r="Q39" s="1">
        <f>'式(20)Asf0m'!R7</f>
        <v>0.97</v>
      </c>
      <c r="R39" s="1">
        <f>'式(20)Asf0m'!Q7</f>
        <v>1.01</v>
      </c>
      <c r="S39">
        <f>'式(20)Asf0m'!T7</f>
        <v>0.52</v>
      </c>
      <c r="T39">
        <f>'式(20)Asf0m'!S7</f>
        <v>0.48</v>
      </c>
      <c r="U39">
        <f>'式(20)Asf0m'!U7</f>
        <v>0.55000000000000004</v>
      </c>
      <c r="V39">
        <f>'式(20)Asf0m'!V7</f>
        <v>0.6</v>
      </c>
      <c r="W39">
        <f>-'式(20)Asf0m'!W7</f>
        <v>-45</v>
      </c>
      <c r="X39">
        <f>'式(20)Asf0m'!X7</f>
        <v>1</v>
      </c>
      <c r="Z39">
        <f t="shared" si="16"/>
        <v>2.9699999999999998</v>
      </c>
      <c r="AA39">
        <f t="shared" si="17"/>
        <v>1.1000000000000003</v>
      </c>
      <c r="AB39">
        <f t="shared" si="18"/>
        <v>1.2836298567865896E-2</v>
      </c>
      <c r="AC39">
        <f t="shared" si="19"/>
        <v>0.51999999999999991</v>
      </c>
      <c r="AD39">
        <f t="shared" si="20"/>
        <v>4</v>
      </c>
      <c r="AE39" s="11">
        <f t="shared" si="21"/>
        <v>1.5410625623723546</v>
      </c>
      <c r="AF39" s="4">
        <f t="shared" si="22"/>
        <v>1.5410625623723546</v>
      </c>
      <c r="AG39">
        <f t="shared" si="23"/>
        <v>178.66786035511288</v>
      </c>
      <c r="AH39">
        <f t="shared" si="24"/>
        <v>3.2520654603200798</v>
      </c>
      <c r="AI39">
        <f t="shared" si="25"/>
        <v>1.5410625623723546</v>
      </c>
      <c r="AK39">
        <f t="shared" si="26"/>
        <v>0</v>
      </c>
      <c r="AL39">
        <f>AE39-'式(20)Asf0m'!AE7</f>
        <v>0</v>
      </c>
    </row>
    <row r="40" spans="1:38" x14ac:dyDescent="0.2">
      <c r="B40" t="str">
        <f>"["&amp;ROW(B40)-ROW($B$3)&amp;", "&amp;C40&amp;", "&amp;D40&amp;", "&amp;E40&amp;", "&amp;F40&amp;", "&amp;G40&amp;", "&amp;H40&amp;", "&amp;I40&amp;", "&amp;J40&amp;", "&amp;K40&amp;", "&amp;L40&amp;", "&amp;M40&amp;", "&amp;N40&amp;", "&amp;O40&amp;", "&amp;P40&amp;", "&amp;Q40&amp;", "&amp;R40&amp;", "&amp;S40&amp;", "&amp;T40&amp;", "&amp;U40&amp;", "&amp;V40&amp;", "&amp;W40&amp;", "&amp;X40&amp;", "&amp;AE40&amp;"]"</f>
        <v>[37, 1.05, -1.025, 0.9, 2.1, 1.1, 0.88, 0.85, 1.05, 1.07, 0.98, 2.05, 1.02, 0.92, 0.96, 0.97, 1.01, 0.52, 0.48, 0.55, 0.6, -30, 1, 0.890086472550928]</v>
      </c>
      <c r="C40" s="2">
        <f t="shared" si="14"/>
        <v>1.05</v>
      </c>
      <c r="D40" s="2">
        <f t="shared" si="15"/>
        <v>-1.0249999999999999</v>
      </c>
      <c r="E40">
        <f>'式(20)Asf0m'!G8</f>
        <v>0.9</v>
      </c>
      <c r="F40">
        <f>'式(20)Asf0m'!F8</f>
        <v>2.1</v>
      </c>
      <c r="G40">
        <f>'式(20)Asf0m'!E8</f>
        <v>1.1000000000000001</v>
      </c>
      <c r="H40" s="1">
        <f>'式(20)Asf0m'!J8</f>
        <v>0.88</v>
      </c>
      <c r="I40" s="1">
        <f>'式(20)Asf0m'!K8</f>
        <v>0.85</v>
      </c>
      <c r="J40" s="1">
        <f>'式(20)Asf0m'!H8</f>
        <v>1.05</v>
      </c>
      <c r="K40" s="1">
        <f>'式(20)Asf0m'!I8</f>
        <v>1.07</v>
      </c>
      <c r="L40">
        <f>'式(20)Asf0m'!L8</f>
        <v>0.98</v>
      </c>
      <c r="M40">
        <f>'式(20)Asf0m'!M8</f>
        <v>2.0499999999999998</v>
      </c>
      <c r="N40">
        <f>'式(20)Asf0m'!N8</f>
        <v>1.02</v>
      </c>
      <c r="O40" s="1">
        <f>'式(20)Asf0m'!P8</f>
        <v>0.92</v>
      </c>
      <c r="P40" s="1">
        <f>'式(20)Asf0m'!O8</f>
        <v>0.96</v>
      </c>
      <c r="Q40" s="1">
        <f>'式(20)Asf0m'!R8</f>
        <v>0.97</v>
      </c>
      <c r="R40" s="1">
        <f>'式(20)Asf0m'!Q8</f>
        <v>1.01</v>
      </c>
      <c r="S40">
        <f>'式(20)Asf0m'!T8</f>
        <v>0.52</v>
      </c>
      <c r="T40">
        <f>'式(20)Asf0m'!S8</f>
        <v>0.48</v>
      </c>
      <c r="U40">
        <f>'式(20)Asf0m'!U8</f>
        <v>0.55000000000000004</v>
      </c>
      <c r="V40">
        <f>'式(20)Asf0m'!V8</f>
        <v>0.6</v>
      </c>
      <c r="W40">
        <f>-'式(20)Asf0m'!W8</f>
        <v>-30</v>
      </c>
      <c r="X40">
        <f>'式(20)Asf0m'!X8</f>
        <v>1</v>
      </c>
      <c r="Z40">
        <f t="shared" si="16"/>
        <v>2.9699999999999998</v>
      </c>
      <c r="AA40">
        <f t="shared" si="17"/>
        <v>1.1000000000000003</v>
      </c>
      <c r="AB40">
        <f t="shared" si="18"/>
        <v>1.0480793892429971E-2</v>
      </c>
      <c r="AC40">
        <f t="shared" si="19"/>
        <v>0.30022213997860542</v>
      </c>
      <c r="AD40">
        <f t="shared" si="20"/>
        <v>4</v>
      </c>
      <c r="AE40" s="11">
        <f t="shared" si="21"/>
        <v>0.89008647255092799</v>
      </c>
      <c r="AF40" s="4">
        <f t="shared" si="22"/>
        <v>0.89008647255092799</v>
      </c>
      <c r="AG40">
        <f t="shared" si="23"/>
        <v>126.33725563719146</v>
      </c>
      <c r="AH40">
        <f t="shared" si="24"/>
        <v>3.2458793714368572</v>
      </c>
      <c r="AI40">
        <f t="shared" si="25"/>
        <v>0.89008647255092799</v>
      </c>
      <c r="AK40">
        <f t="shared" si="26"/>
        <v>0</v>
      </c>
      <c r="AL40">
        <f>AE40-'式(20)Asf0m'!AE8</f>
        <v>0</v>
      </c>
    </row>
    <row r="41" spans="1:38" x14ac:dyDescent="0.2">
      <c r="B41" t="str">
        <f>"["&amp;ROW(B41)-ROW($B$3)&amp;", "&amp;C41&amp;", "&amp;D41&amp;", "&amp;E41&amp;", "&amp;F41&amp;", "&amp;G41&amp;", "&amp;H41&amp;", "&amp;I41&amp;", "&amp;J41&amp;", "&amp;K41&amp;", "&amp;L41&amp;", "&amp;M41&amp;", "&amp;N41&amp;", "&amp;O41&amp;", "&amp;P41&amp;", "&amp;Q41&amp;", "&amp;R41&amp;", "&amp;S41&amp;", "&amp;T41&amp;", "&amp;U41&amp;", "&amp;V41&amp;", "&amp;W41&amp;", "&amp;X41&amp;", "&amp;AE41&amp;"]"</f>
        <v>[38, 1.05, -1.025, 0.9, 2.1, 1.1, 0.88, 0.85, 1.05, 1.07, 0.98, 2.05, 1.02, 0.92, 0.96, 0.97, 1.01, 0.52, 0.48, 0.55, 0.6, -1, 1, 0.0269164033601141]</v>
      </c>
      <c r="C41" s="2">
        <f t="shared" si="14"/>
        <v>1.05</v>
      </c>
      <c r="D41" s="2">
        <f t="shared" si="15"/>
        <v>-1.0249999999999999</v>
      </c>
      <c r="E41">
        <f>'式(20)Asf0m'!G9</f>
        <v>0.9</v>
      </c>
      <c r="F41">
        <f>'式(20)Asf0m'!F9</f>
        <v>2.1</v>
      </c>
      <c r="G41">
        <f>'式(20)Asf0m'!E9</f>
        <v>1.1000000000000001</v>
      </c>
      <c r="H41" s="1">
        <f>'式(20)Asf0m'!J9</f>
        <v>0.88</v>
      </c>
      <c r="I41" s="1">
        <f>'式(20)Asf0m'!K9</f>
        <v>0.85</v>
      </c>
      <c r="J41" s="1">
        <f>'式(20)Asf0m'!H9</f>
        <v>1.05</v>
      </c>
      <c r="K41" s="1">
        <f>'式(20)Asf0m'!I9</f>
        <v>1.07</v>
      </c>
      <c r="L41">
        <f>'式(20)Asf0m'!L9</f>
        <v>0.98</v>
      </c>
      <c r="M41">
        <f>'式(20)Asf0m'!M9</f>
        <v>2.0499999999999998</v>
      </c>
      <c r="N41">
        <f>'式(20)Asf0m'!N9</f>
        <v>1.02</v>
      </c>
      <c r="O41" s="1">
        <f>'式(20)Asf0m'!P9</f>
        <v>0.92</v>
      </c>
      <c r="P41" s="1">
        <f>'式(20)Asf0m'!O9</f>
        <v>0.96</v>
      </c>
      <c r="Q41" s="1">
        <f>'式(20)Asf0m'!R9</f>
        <v>0.97</v>
      </c>
      <c r="R41" s="1">
        <f>'式(20)Asf0m'!Q9</f>
        <v>1.01</v>
      </c>
      <c r="S41">
        <f>'式(20)Asf0m'!T9</f>
        <v>0.52</v>
      </c>
      <c r="T41">
        <f>'式(20)Asf0m'!S9</f>
        <v>0.48</v>
      </c>
      <c r="U41">
        <f>'式(20)Asf0m'!U9</f>
        <v>0.55000000000000004</v>
      </c>
      <c r="V41">
        <f>'式(20)Asf0m'!V9</f>
        <v>0.6</v>
      </c>
      <c r="W41">
        <f>-'式(20)Asf0m'!W9</f>
        <v>-1</v>
      </c>
      <c r="X41">
        <f>'式(20)Asf0m'!X9</f>
        <v>1</v>
      </c>
      <c r="Z41">
        <f t="shared" si="16"/>
        <v>2.9699999999999998</v>
      </c>
      <c r="AA41">
        <f t="shared" si="17"/>
        <v>1.1000000000000003</v>
      </c>
      <c r="AB41">
        <f t="shared" si="18"/>
        <v>9.0780163885394779E-3</v>
      </c>
      <c r="AC41">
        <f t="shared" si="19"/>
        <v>9.076633762673144E-3</v>
      </c>
      <c r="AD41">
        <f t="shared" si="20"/>
        <v>4</v>
      </c>
      <c r="AE41" s="11">
        <f t="shared" si="21"/>
        <v>2.6916403360114079E-2</v>
      </c>
      <c r="AF41" s="4">
        <f t="shared" si="22"/>
        <v>2.6916403360114079E-2</v>
      </c>
      <c r="AG41">
        <f t="shared" si="23"/>
        <v>4.4097782671025048</v>
      </c>
      <c r="AH41">
        <f t="shared" si="24"/>
        <v>2.6619078415334365</v>
      </c>
      <c r="AI41">
        <f t="shared" si="25"/>
        <v>2.6916403360114079E-2</v>
      </c>
      <c r="AK41">
        <f t="shared" si="26"/>
        <v>0</v>
      </c>
      <c r="AL41">
        <f>AE41-'式(20)Asf0m'!AE9</f>
        <v>0</v>
      </c>
    </row>
    <row r="42" spans="1:38" x14ac:dyDescent="0.2">
      <c r="B42" t="str">
        <f>"["&amp;ROW(B42)-ROW($B$3)&amp;", "&amp;C42&amp;", "&amp;D42&amp;", "&amp;E42&amp;", "&amp;F42&amp;", "&amp;G42&amp;", "&amp;H42&amp;", "&amp;I42&amp;", "&amp;J42&amp;", "&amp;K42&amp;", "&amp;L42&amp;", "&amp;M42&amp;", "&amp;N42&amp;", "&amp;O42&amp;", "&amp;P42&amp;", "&amp;Q42&amp;", "&amp;R42&amp;", "&amp;S42&amp;", "&amp;T42&amp;", "&amp;U42&amp;", "&amp;V42&amp;", "&amp;W42&amp;", "&amp;X42&amp;", "&amp;AE42&amp;"]"</f>
        <v>[39, 1.05, -1.025, 0.9, 2.1, 1.1, 0.88, 0.85, 1.05, 1.07, 0.98, 2.05, 1.02, 0.92, 0.96, 0.97, 1.01, 0.52, 0.48, 0.55, 0.6, -89, 10, 3.16030592664722]</v>
      </c>
      <c r="C42" s="2">
        <f t="shared" si="14"/>
        <v>1.05</v>
      </c>
      <c r="D42" s="2">
        <f t="shared" si="15"/>
        <v>-1.0249999999999999</v>
      </c>
      <c r="E42">
        <f>'式(20)Asf0m'!G10</f>
        <v>0.9</v>
      </c>
      <c r="F42">
        <f>'式(20)Asf0m'!F10</f>
        <v>2.1</v>
      </c>
      <c r="G42">
        <f>'式(20)Asf0m'!E10</f>
        <v>1.1000000000000001</v>
      </c>
      <c r="H42" s="1">
        <f>'式(20)Asf0m'!J10</f>
        <v>0.88</v>
      </c>
      <c r="I42" s="1">
        <f>'式(20)Asf0m'!K10</f>
        <v>0.85</v>
      </c>
      <c r="J42" s="1">
        <f>'式(20)Asf0m'!H10</f>
        <v>1.05</v>
      </c>
      <c r="K42" s="1">
        <f>'式(20)Asf0m'!I10</f>
        <v>1.07</v>
      </c>
      <c r="L42">
        <f>'式(20)Asf0m'!L10</f>
        <v>0.98</v>
      </c>
      <c r="M42">
        <f>'式(20)Asf0m'!M10</f>
        <v>2.0499999999999998</v>
      </c>
      <c r="N42">
        <f>'式(20)Asf0m'!N10</f>
        <v>1.02</v>
      </c>
      <c r="O42" s="1">
        <f>'式(20)Asf0m'!P10</f>
        <v>0.92</v>
      </c>
      <c r="P42" s="1">
        <f>'式(20)Asf0m'!O10</f>
        <v>0.96</v>
      </c>
      <c r="Q42" s="1">
        <f>'式(20)Asf0m'!R10</f>
        <v>0.97</v>
      </c>
      <c r="R42" s="1">
        <f>'式(20)Asf0m'!Q10</f>
        <v>1.01</v>
      </c>
      <c r="S42">
        <f>'式(20)Asf0m'!T10</f>
        <v>0.52</v>
      </c>
      <c r="T42">
        <f>'式(20)Asf0m'!S10</f>
        <v>0.48</v>
      </c>
      <c r="U42">
        <f>'式(20)Asf0m'!U10</f>
        <v>0.55000000000000004</v>
      </c>
      <c r="V42">
        <f>'式(20)Asf0m'!V10</f>
        <v>0.6</v>
      </c>
      <c r="W42">
        <f>-'式(20)Asf0m'!W10</f>
        <v>-89</v>
      </c>
      <c r="X42">
        <f>'式(20)Asf0m'!X10</f>
        <v>10</v>
      </c>
      <c r="Z42">
        <f t="shared" si="16"/>
        <v>2.9699999999999998</v>
      </c>
      <c r="AA42">
        <f t="shared" si="17"/>
        <v>1.1000000000000003</v>
      </c>
      <c r="AB42">
        <f t="shared" si="18"/>
        <v>5.2537184655821596</v>
      </c>
      <c r="AC42">
        <f t="shared" si="19"/>
        <v>29.790780047994755</v>
      </c>
      <c r="AD42">
        <f t="shared" si="20"/>
        <v>3</v>
      </c>
      <c r="AE42" s="11">
        <f t="shared" si="21"/>
        <v>3.1603059266472231</v>
      </c>
      <c r="AF42" s="4">
        <f t="shared" si="22"/>
        <v>3.1603059266472231</v>
      </c>
      <c r="AG42">
        <f t="shared" si="23"/>
        <v>25.009095314763723</v>
      </c>
      <c r="AH42">
        <f t="shared" si="24"/>
        <v>3.1603059266472231</v>
      </c>
      <c r="AI42">
        <f t="shared" si="25"/>
        <v>10.222431121421105</v>
      </c>
      <c r="AK42">
        <f t="shared" si="26"/>
        <v>0</v>
      </c>
      <c r="AL42">
        <f>AE42-'式(20)Asf0m'!AE10</f>
        <v>0</v>
      </c>
    </row>
    <row r="43" spans="1:38" x14ac:dyDescent="0.2">
      <c r="B43" t="str">
        <f>"["&amp;ROW(B43)-ROW($B$3)&amp;", "&amp;C43&amp;", "&amp;D43&amp;", "&amp;E43&amp;", "&amp;F43&amp;", "&amp;G43&amp;", "&amp;H43&amp;", "&amp;I43&amp;", "&amp;J43&amp;", "&amp;K43&amp;", "&amp;L43&amp;", "&amp;M43&amp;", "&amp;N43&amp;", "&amp;O43&amp;", "&amp;P43&amp;", "&amp;Q43&amp;", "&amp;R43&amp;", "&amp;S43&amp;", "&amp;T43&amp;", "&amp;U43&amp;", "&amp;V43&amp;", "&amp;W43&amp;", "&amp;X43&amp;", "&amp;AE43&amp;"]"</f>
        <v>[40, 1.05, -1.025, 0.9, 2.1, 1.1, 0.88, 0.85, 1.05, 1.07, 0.98, 2.05, 1.02, 0.92, 0.96, 0.97, 1.01, 0.52, 0.48, 0.55, 0.6, -85, 10, 3.15991468471679]</v>
      </c>
      <c r="C43" s="2">
        <f t="shared" si="14"/>
        <v>1.05</v>
      </c>
      <c r="D43" s="2">
        <f t="shared" si="15"/>
        <v>-1.0249999999999999</v>
      </c>
      <c r="E43">
        <f>'式(20)Asf0m'!G11</f>
        <v>0.9</v>
      </c>
      <c r="F43">
        <f>'式(20)Asf0m'!F11</f>
        <v>2.1</v>
      </c>
      <c r="G43">
        <f>'式(20)Asf0m'!E11</f>
        <v>1.1000000000000001</v>
      </c>
      <c r="H43" s="1">
        <f>'式(20)Asf0m'!J11</f>
        <v>0.88</v>
      </c>
      <c r="I43" s="1">
        <f>'式(20)Asf0m'!K11</f>
        <v>0.85</v>
      </c>
      <c r="J43" s="1">
        <f>'式(20)Asf0m'!H11</f>
        <v>1.05</v>
      </c>
      <c r="K43" s="1">
        <f>'式(20)Asf0m'!I11</f>
        <v>1.07</v>
      </c>
      <c r="L43">
        <f>'式(20)Asf0m'!L11</f>
        <v>0.98</v>
      </c>
      <c r="M43">
        <f>'式(20)Asf0m'!M11</f>
        <v>2.0499999999999998</v>
      </c>
      <c r="N43">
        <f>'式(20)Asf0m'!N11</f>
        <v>1.02</v>
      </c>
      <c r="O43" s="1">
        <f>'式(20)Asf0m'!P11</f>
        <v>0.92</v>
      </c>
      <c r="P43" s="1">
        <f>'式(20)Asf0m'!O11</f>
        <v>0.96</v>
      </c>
      <c r="Q43" s="1">
        <f>'式(20)Asf0m'!R11</f>
        <v>0.97</v>
      </c>
      <c r="R43" s="1">
        <f>'式(20)Asf0m'!Q11</f>
        <v>1.01</v>
      </c>
      <c r="S43">
        <f>'式(20)Asf0m'!T11</f>
        <v>0.52</v>
      </c>
      <c r="T43">
        <f>'式(20)Asf0m'!S11</f>
        <v>0.48</v>
      </c>
      <c r="U43">
        <f>'式(20)Asf0m'!U11</f>
        <v>0.55000000000000004</v>
      </c>
      <c r="V43">
        <f>'式(20)Asf0m'!V11</f>
        <v>0.6</v>
      </c>
      <c r="W43">
        <f>-'式(20)Asf0m'!W11</f>
        <v>-85</v>
      </c>
      <c r="X43">
        <f>'式(20)Asf0m'!X11</f>
        <v>10</v>
      </c>
      <c r="Z43">
        <f t="shared" si="16"/>
        <v>2.9699999999999998</v>
      </c>
      <c r="AA43">
        <f t="shared" si="17"/>
        <v>1.1000000000000003</v>
      </c>
      <c r="AB43">
        <f t="shared" si="18"/>
        <v>1.052025111344318</v>
      </c>
      <c r="AC43">
        <f t="shared" si="19"/>
        <v>5.9436271974359016</v>
      </c>
      <c r="AD43">
        <f t="shared" si="20"/>
        <v>3</v>
      </c>
      <c r="AE43" s="11">
        <f t="shared" si="21"/>
        <v>3.159914684716786</v>
      </c>
      <c r="AF43" s="4">
        <f t="shared" si="22"/>
        <v>3.159914684716786</v>
      </c>
      <c r="AG43">
        <f t="shared" si="23"/>
        <v>24.917723246580898</v>
      </c>
      <c r="AH43">
        <f t="shared" si="24"/>
        <v>3.159914684716786</v>
      </c>
      <c r="AI43">
        <f t="shared" si="25"/>
        <v>14.526150244298815</v>
      </c>
      <c r="AK43">
        <f t="shared" si="26"/>
        <v>0</v>
      </c>
      <c r="AL43">
        <f>AE43-'式(20)Asf0m'!AE11</f>
        <v>0</v>
      </c>
    </row>
    <row r="44" spans="1:38" x14ac:dyDescent="0.2">
      <c r="B44" t="str">
        <f>"["&amp;ROW(B44)-ROW($B$3)&amp;", "&amp;C44&amp;", "&amp;D44&amp;", "&amp;E44&amp;", "&amp;F44&amp;", "&amp;G44&amp;", "&amp;H44&amp;", "&amp;I44&amp;", "&amp;J44&amp;", "&amp;K44&amp;", "&amp;L44&amp;", "&amp;M44&amp;", "&amp;N44&amp;", "&amp;O44&amp;", "&amp;P44&amp;", "&amp;Q44&amp;", "&amp;R44&amp;", "&amp;S44&amp;", "&amp;T44&amp;", "&amp;U44&amp;", "&amp;V44&amp;", "&amp;W44&amp;", "&amp;X44&amp;", "&amp;AE44&amp;"]"</f>
        <v>[41, 1.05, -1.025, 0.9, 2.1, 1.1, 0.88, 0.85, 1.05, 1.07, 0.98, 2.05, 1.02, 0.92, 0.96, 0.97, 1.01, 0.52, 0.48, 0.55, 0.6, -45, 10, 1.51068598618192]</v>
      </c>
      <c r="C44" s="2">
        <f t="shared" si="14"/>
        <v>1.05</v>
      </c>
      <c r="D44" s="2">
        <f t="shared" si="15"/>
        <v>-1.0249999999999999</v>
      </c>
      <c r="E44">
        <f>'式(20)Asf0m'!G12</f>
        <v>0.9</v>
      </c>
      <c r="F44">
        <f>'式(20)Asf0m'!F12</f>
        <v>2.1</v>
      </c>
      <c r="G44">
        <f>'式(20)Asf0m'!E12</f>
        <v>1.1000000000000001</v>
      </c>
      <c r="H44" s="1">
        <f>'式(20)Asf0m'!J12</f>
        <v>0.88</v>
      </c>
      <c r="I44" s="1">
        <f>'式(20)Asf0m'!K12</f>
        <v>0.85</v>
      </c>
      <c r="J44" s="1">
        <f>'式(20)Asf0m'!H12</f>
        <v>1.05</v>
      </c>
      <c r="K44" s="1">
        <f>'式(20)Asf0m'!I12</f>
        <v>1.07</v>
      </c>
      <c r="L44">
        <f>'式(20)Asf0m'!L12</f>
        <v>0.98</v>
      </c>
      <c r="M44">
        <f>'式(20)Asf0m'!M12</f>
        <v>2.0499999999999998</v>
      </c>
      <c r="N44">
        <f>'式(20)Asf0m'!N12</f>
        <v>1.02</v>
      </c>
      <c r="O44" s="1">
        <f>'式(20)Asf0m'!P12</f>
        <v>0.92</v>
      </c>
      <c r="P44" s="1">
        <f>'式(20)Asf0m'!O12</f>
        <v>0.96</v>
      </c>
      <c r="Q44" s="1">
        <f>'式(20)Asf0m'!R12</f>
        <v>0.97</v>
      </c>
      <c r="R44" s="1">
        <f>'式(20)Asf0m'!Q12</f>
        <v>1.01</v>
      </c>
      <c r="S44">
        <f>'式(20)Asf0m'!T12</f>
        <v>0.52</v>
      </c>
      <c r="T44">
        <f>'式(20)Asf0m'!S12</f>
        <v>0.48</v>
      </c>
      <c r="U44">
        <f>'式(20)Asf0m'!U12</f>
        <v>0.55000000000000004</v>
      </c>
      <c r="V44">
        <f>'式(20)Asf0m'!V12</f>
        <v>0.6</v>
      </c>
      <c r="W44">
        <f>-'式(20)Asf0m'!W12</f>
        <v>-45</v>
      </c>
      <c r="X44">
        <f>'式(20)Asf0m'!X12</f>
        <v>10</v>
      </c>
      <c r="Z44">
        <f t="shared" si="16"/>
        <v>2.9699999999999998</v>
      </c>
      <c r="AA44">
        <f t="shared" si="17"/>
        <v>1.1000000000000003</v>
      </c>
      <c r="AB44">
        <f t="shared" si="18"/>
        <v>0.12966928391570934</v>
      </c>
      <c r="AC44">
        <f t="shared" si="19"/>
        <v>0.51999999999999991</v>
      </c>
      <c r="AD44">
        <f t="shared" si="20"/>
        <v>4</v>
      </c>
      <c r="AE44" s="11">
        <f t="shared" si="21"/>
        <v>1.5106859861819151</v>
      </c>
      <c r="AF44" s="4">
        <f t="shared" si="22"/>
        <v>1.5106859861819151</v>
      </c>
      <c r="AG44">
        <f t="shared" si="23"/>
        <v>17.686794672906739</v>
      </c>
      <c r="AH44">
        <f t="shared" si="24"/>
        <v>3.1161347754442232</v>
      </c>
      <c r="AI44">
        <f t="shared" si="25"/>
        <v>1.5106859861819151</v>
      </c>
      <c r="AK44">
        <f t="shared" si="26"/>
        <v>0</v>
      </c>
      <c r="AL44">
        <f>AE44-'式(20)Asf0m'!AE12</f>
        <v>0</v>
      </c>
    </row>
    <row r="45" spans="1:38" x14ac:dyDescent="0.2">
      <c r="B45" t="str">
        <f>"["&amp;ROW(B45)-ROW($B$3)&amp;", "&amp;C45&amp;", "&amp;D45&amp;", "&amp;E45&amp;", "&amp;F45&amp;", "&amp;G45&amp;", "&amp;H45&amp;", "&amp;I45&amp;", "&amp;J45&amp;", "&amp;K45&amp;", "&amp;L45&amp;", "&amp;M45&amp;", "&amp;N45&amp;", "&amp;O45&amp;", "&amp;P45&amp;", "&amp;Q45&amp;", "&amp;R45&amp;", "&amp;S45&amp;", "&amp;T45&amp;", "&amp;U45&amp;", "&amp;V45&amp;", "&amp;W45&amp;", "&amp;X45&amp;", "&amp;AE45&amp;"]"</f>
        <v>[42, 1.05, -1.025, 0.9, 2.1, 1.1, 0.88, 0.85, 1.05, 1.07, 0.98, 2.05, 1.02, 0.92, 0.96, 0.97, 1.01, 0.52, 0.48, 0.55, 0.6, -30, 10, 0.875766817208602]</v>
      </c>
      <c r="C45" s="2">
        <f t="shared" si="14"/>
        <v>1.05</v>
      </c>
      <c r="D45" s="2">
        <f t="shared" si="15"/>
        <v>-1.0249999999999999</v>
      </c>
      <c r="E45">
        <f>'式(20)Asf0m'!G13</f>
        <v>0.9</v>
      </c>
      <c r="F45">
        <f>'式(20)Asf0m'!F13</f>
        <v>2.1</v>
      </c>
      <c r="G45">
        <f>'式(20)Asf0m'!E13</f>
        <v>1.1000000000000001</v>
      </c>
      <c r="H45" s="1">
        <f>'式(20)Asf0m'!J13</f>
        <v>0.88</v>
      </c>
      <c r="I45" s="1">
        <f>'式(20)Asf0m'!K13</f>
        <v>0.85</v>
      </c>
      <c r="J45" s="1">
        <f>'式(20)Asf0m'!H13</f>
        <v>1.05</v>
      </c>
      <c r="K45" s="1">
        <f>'式(20)Asf0m'!I13</f>
        <v>1.07</v>
      </c>
      <c r="L45">
        <f>'式(20)Asf0m'!L13</f>
        <v>0.98</v>
      </c>
      <c r="M45">
        <f>'式(20)Asf0m'!M13</f>
        <v>2.0499999999999998</v>
      </c>
      <c r="N45">
        <f>'式(20)Asf0m'!N13</f>
        <v>1.02</v>
      </c>
      <c r="O45" s="1">
        <f>'式(20)Asf0m'!P13</f>
        <v>0.92</v>
      </c>
      <c r="P45" s="1">
        <f>'式(20)Asf0m'!O13</f>
        <v>0.96</v>
      </c>
      <c r="Q45" s="1">
        <f>'式(20)Asf0m'!R13</f>
        <v>0.97</v>
      </c>
      <c r="R45" s="1">
        <f>'式(20)Asf0m'!Q13</f>
        <v>1.01</v>
      </c>
      <c r="S45">
        <f>'式(20)Asf0m'!T13</f>
        <v>0.52</v>
      </c>
      <c r="T45">
        <f>'式(20)Asf0m'!S13</f>
        <v>0.48</v>
      </c>
      <c r="U45">
        <f>'式(20)Asf0m'!U13</f>
        <v>0.55000000000000004</v>
      </c>
      <c r="V45">
        <f>'式(20)Asf0m'!V13</f>
        <v>0.6</v>
      </c>
      <c r="W45">
        <f>-'式(20)Asf0m'!W13</f>
        <v>-30</v>
      </c>
      <c r="X45">
        <f>'式(20)Asf0m'!X13</f>
        <v>10</v>
      </c>
      <c r="Z45">
        <f t="shared" si="16"/>
        <v>2.9699999999999998</v>
      </c>
      <c r="AA45">
        <f t="shared" si="17"/>
        <v>1.1000000000000003</v>
      </c>
      <c r="AB45">
        <f t="shared" si="18"/>
        <v>0.10587452696852326</v>
      </c>
      <c r="AC45">
        <f t="shared" si="19"/>
        <v>0.30022213997860542</v>
      </c>
      <c r="AD45">
        <f t="shared" si="20"/>
        <v>4</v>
      </c>
      <c r="AE45" s="11">
        <f t="shared" si="21"/>
        <v>0.87576681720860172</v>
      </c>
      <c r="AF45" s="4">
        <f t="shared" si="22"/>
        <v>0.87576681720860172</v>
      </c>
      <c r="AG45">
        <f t="shared" si="23"/>
        <v>12.50645245066646</v>
      </c>
      <c r="AH45">
        <f t="shared" si="24"/>
        <v>3.053644353342758</v>
      </c>
      <c r="AI45">
        <f t="shared" si="25"/>
        <v>0.87576681720860172</v>
      </c>
      <c r="AK45">
        <f t="shared" si="26"/>
        <v>0</v>
      </c>
      <c r="AL45">
        <f>AE45-'式(20)Asf0m'!AE13</f>
        <v>0</v>
      </c>
    </row>
    <row r="46" spans="1:38" x14ac:dyDescent="0.2">
      <c r="B46" t="str">
        <f>"["&amp;ROW(B46)-ROW($B$3)&amp;", "&amp;C46&amp;", "&amp;D46&amp;", "&amp;E46&amp;", "&amp;F46&amp;", "&amp;G46&amp;", "&amp;H46&amp;", "&amp;I46&amp;", "&amp;J46&amp;", "&amp;K46&amp;", "&amp;L46&amp;", "&amp;M46&amp;", "&amp;N46&amp;", "&amp;O46&amp;", "&amp;P46&amp;", "&amp;Q46&amp;", "&amp;R46&amp;", "&amp;S46&amp;", "&amp;T46&amp;", "&amp;U46&amp;", "&amp;V46&amp;", "&amp;W46&amp;", "&amp;X46&amp;", "&amp;AE46&amp;"]"</f>
        <v>[43, 1.05, -1.025, 0.9, 2.1, 1.1, 0.88, 0.85, 1.05, 1.07, 0.98, 2.05, 1.02, 0.92, 0.96, 0.97, 1.01, 0.52, 0.48, 0.55, 0.6, -1, 10, 0.0265414204777798]</v>
      </c>
      <c r="C46" s="2">
        <f t="shared" si="14"/>
        <v>1.05</v>
      </c>
      <c r="D46" s="2">
        <f t="shared" si="15"/>
        <v>-1.0249999999999999</v>
      </c>
      <c r="E46">
        <f>'式(20)Asf0m'!G14</f>
        <v>0.9</v>
      </c>
      <c r="F46">
        <f>'式(20)Asf0m'!F14</f>
        <v>2.1</v>
      </c>
      <c r="G46">
        <f>'式(20)Asf0m'!E14</f>
        <v>1.1000000000000001</v>
      </c>
      <c r="H46" s="1">
        <f>'式(20)Asf0m'!J14</f>
        <v>0.88</v>
      </c>
      <c r="I46" s="1">
        <f>'式(20)Asf0m'!K14</f>
        <v>0.85</v>
      </c>
      <c r="J46" s="1">
        <f>'式(20)Asf0m'!H14</f>
        <v>1.05</v>
      </c>
      <c r="K46" s="1">
        <f>'式(20)Asf0m'!I14</f>
        <v>1.07</v>
      </c>
      <c r="L46">
        <f>'式(20)Asf0m'!L14</f>
        <v>0.98</v>
      </c>
      <c r="M46">
        <f>'式(20)Asf0m'!M14</f>
        <v>2.0499999999999998</v>
      </c>
      <c r="N46">
        <f>'式(20)Asf0m'!N14</f>
        <v>1.02</v>
      </c>
      <c r="O46" s="1">
        <f>'式(20)Asf0m'!P14</f>
        <v>0.92</v>
      </c>
      <c r="P46" s="1">
        <f>'式(20)Asf0m'!O14</f>
        <v>0.96</v>
      </c>
      <c r="Q46" s="1">
        <f>'式(20)Asf0m'!R14</f>
        <v>0.97</v>
      </c>
      <c r="R46" s="1">
        <f>'式(20)Asf0m'!Q14</f>
        <v>1.01</v>
      </c>
      <c r="S46">
        <f>'式(20)Asf0m'!T14</f>
        <v>0.52</v>
      </c>
      <c r="T46">
        <f>'式(20)Asf0m'!S14</f>
        <v>0.48</v>
      </c>
      <c r="U46">
        <f>'式(20)Asf0m'!U14</f>
        <v>0.55000000000000004</v>
      </c>
      <c r="V46">
        <f>'式(20)Asf0m'!V14</f>
        <v>0.6</v>
      </c>
      <c r="W46">
        <f>-'式(20)Asf0m'!W14</f>
        <v>-1</v>
      </c>
      <c r="X46">
        <f>'式(20)Asf0m'!X14</f>
        <v>10</v>
      </c>
      <c r="Z46">
        <f t="shared" si="16"/>
        <v>2.9699999999999998</v>
      </c>
      <c r="AA46">
        <f t="shared" si="17"/>
        <v>1.1000000000000003</v>
      </c>
      <c r="AB46">
        <f t="shared" si="18"/>
        <v>9.1703996931312717E-2</v>
      </c>
      <c r="AC46">
        <f t="shared" si="19"/>
        <v>9.076633762673144E-3</v>
      </c>
      <c r="AD46">
        <f t="shared" si="20"/>
        <v>4</v>
      </c>
      <c r="AE46" s="11">
        <f t="shared" si="21"/>
        <v>2.6541420477779819E-2</v>
      </c>
      <c r="AF46" s="4">
        <f t="shared" si="22"/>
        <v>2.6541420477779819E-2</v>
      </c>
      <c r="AG46">
        <f t="shared" si="23"/>
        <v>0.43653538251518292</v>
      </c>
      <c r="AH46">
        <f t="shared" si="24"/>
        <v>-2.8454993686100458</v>
      </c>
      <c r="AI46">
        <f t="shared" si="25"/>
        <v>2.6541420477779822E-2</v>
      </c>
      <c r="AK46">
        <f t="shared" si="26"/>
        <v>0</v>
      </c>
      <c r="AL46">
        <f>AE46-'式(20)Asf0m'!AE14</f>
        <v>0</v>
      </c>
    </row>
    <row r="47" spans="1:38" x14ac:dyDescent="0.2">
      <c r="B47" t="str">
        <f>"["&amp;ROW(B47)-ROW($B$3)&amp;", "&amp;C47&amp;", "&amp;D47&amp;", "&amp;E47&amp;", "&amp;F47&amp;", "&amp;G47&amp;", "&amp;H47&amp;", "&amp;I47&amp;", "&amp;J47&amp;", "&amp;K47&amp;", "&amp;L47&amp;", "&amp;M47&amp;", "&amp;N47&amp;", "&amp;O47&amp;", "&amp;P47&amp;", "&amp;Q47&amp;", "&amp;R47&amp;", "&amp;S47&amp;", "&amp;T47&amp;", "&amp;U47&amp;", "&amp;V47&amp;", "&amp;W47&amp;", "&amp;X47&amp;", "&amp;AE47&amp;"]"</f>
        <v>[44, 1.05, -1.025, 0.9, 2.1, 1.1, 0.88, 0.85, 1.05, 1.07, 0.98, 2.05, 1.02, 0.92, 0.96, 0.97, 1.01, 0.52, 0.48, 0.55, 0.6, -89, 30, 2.9176498794248]</v>
      </c>
      <c r="C47" s="2">
        <f t="shared" si="14"/>
        <v>1.05</v>
      </c>
      <c r="D47" s="2">
        <f t="shared" si="15"/>
        <v>-1.0249999999999999</v>
      </c>
      <c r="E47">
        <f>'式(20)Asf0m'!G15</f>
        <v>0.9</v>
      </c>
      <c r="F47">
        <f>'式(20)Asf0m'!F15</f>
        <v>2.1</v>
      </c>
      <c r="G47">
        <f>'式(20)Asf0m'!E15</f>
        <v>1.1000000000000001</v>
      </c>
      <c r="H47" s="1">
        <f>'式(20)Asf0m'!J15</f>
        <v>0.88</v>
      </c>
      <c r="I47" s="1">
        <f>'式(20)Asf0m'!K15</f>
        <v>0.85</v>
      </c>
      <c r="J47" s="1">
        <f>'式(20)Asf0m'!H15</f>
        <v>1.05</v>
      </c>
      <c r="K47" s="1">
        <f>'式(20)Asf0m'!I15</f>
        <v>1.07</v>
      </c>
      <c r="L47">
        <f>'式(20)Asf0m'!L15</f>
        <v>0.98</v>
      </c>
      <c r="M47">
        <f>'式(20)Asf0m'!M15</f>
        <v>2.0499999999999998</v>
      </c>
      <c r="N47">
        <f>'式(20)Asf0m'!N15</f>
        <v>1.02</v>
      </c>
      <c r="O47" s="1">
        <f>'式(20)Asf0m'!P15</f>
        <v>0.92</v>
      </c>
      <c r="P47" s="1">
        <f>'式(20)Asf0m'!O15</f>
        <v>0.96</v>
      </c>
      <c r="Q47" s="1">
        <f>'式(20)Asf0m'!R15</f>
        <v>0.97</v>
      </c>
      <c r="R47" s="1">
        <f>'式(20)Asf0m'!Q15</f>
        <v>1.01</v>
      </c>
      <c r="S47">
        <f>'式(20)Asf0m'!T15</f>
        <v>0.52</v>
      </c>
      <c r="T47">
        <f>'式(20)Asf0m'!S15</f>
        <v>0.48</v>
      </c>
      <c r="U47">
        <f>'式(20)Asf0m'!U15</f>
        <v>0.55000000000000004</v>
      </c>
      <c r="V47">
        <f>'式(20)Asf0m'!V15</f>
        <v>0.6</v>
      </c>
      <c r="W47">
        <f>-'式(20)Asf0m'!W15</f>
        <v>-89</v>
      </c>
      <c r="X47">
        <f>'式(20)Asf0m'!X15</f>
        <v>30</v>
      </c>
      <c r="Z47">
        <f t="shared" si="16"/>
        <v>2.9699999999999998</v>
      </c>
      <c r="AA47">
        <f t="shared" si="17"/>
        <v>1.1000000000000003</v>
      </c>
      <c r="AB47">
        <f t="shared" si="18"/>
        <v>17.202334879002159</v>
      </c>
      <c r="AC47">
        <f t="shared" si="19"/>
        <v>29.790780047994755</v>
      </c>
      <c r="AD47">
        <f t="shared" si="20"/>
        <v>3</v>
      </c>
      <c r="AE47" s="11">
        <f t="shared" si="21"/>
        <v>2.9176498794247983</v>
      </c>
      <c r="AF47" s="4">
        <f t="shared" si="22"/>
        <v>2.9176498794247983</v>
      </c>
      <c r="AG47">
        <f t="shared" si="23"/>
        <v>7.6379600087345763</v>
      </c>
      <c r="AH47">
        <f t="shared" si="24"/>
        <v>2.9176498794247983</v>
      </c>
      <c r="AI47">
        <f t="shared" si="25"/>
        <v>-167.75687060360647</v>
      </c>
      <c r="AK47">
        <f t="shared" si="26"/>
        <v>0</v>
      </c>
      <c r="AL47">
        <f>AE47-'式(20)Asf0m'!AE15</f>
        <v>0</v>
      </c>
    </row>
    <row r="48" spans="1:38" x14ac:dyDescent="0.2">
      <c r="B48" t="str">
        <f>"["&amp;ROW(B48)-ROW($B$3)&amp;", "&amp;C48&amp;", "&amp;D48&amp;", "&amp;E48&amp;", "&amp;F48&amp;", "&amp;G48&amp;", "&amp;H48&amp;", "&amp;I48&amp;", "&amp;J48&amp;", "&amp;K48&amp;", "&amp;L48&amp;", "&amp;M48&amp;", "&amp;N48&amp;", "&amp;O48&amp;", "&amp;P48&amp;", "&amp;Q48&amp;", "&amp;R48&amp;", "&amp;S48&amp;", "&amp;T48&amp;", "&amp;U48&amp;", "&amp;V48&amp;", "&amp;W48&amp;", "&amp;X48&amp;", "&amp;AE48&amp;"]"</f>
        <v>[45, 1.05, -1.025, 0.9, 2.1, 1.1, 0.88, 0.85, 1.05, 1.07, 0.98, 2.05, 1.02, 0.92, 0.96, 0.97, 1.01, 0.52, 0.48, 0.55, 0.6, -85, 30, 2.91636882967876]</v>
      </c>
      <c r="C48" s="2">
        <f t="shared" si="14"/>
        <v>1.05</v>
      </c>
      <c r="D48" s="2">
        <f t="shared" si="15"/>
        <v>-1.0249999999999999</v>
      </c>
      <c r="E48">
        <f>'式(20)Asf0m'!G16</f>
        <v>0.9</v>
      </c>
      <c r="F48">
        <f>'式(20)Asf0m'!F16</f>
        <v>2.1</v>
      </c>
      <c r="G48">
        <f>'式(20)Asf0m'!E16</f>
        <v>1.1000000000000001</v>
      </c>
      <c r="H48" s="1">
        <f>'式(20)Asf0m'!J16</f>
        <v>0.88</v>
      </c>
      <c r="I48" s="1">
        <f>'式(20)Asf0m'!K16</f>
        <v>0.85</v>
      </c>
      <c r="J48" s="1">
        <f>'式(20)Asf0m'!H16</f>
        <v>1.05</v>
      </c>
      <c r="K48" s="1">
        <f>'式(20)Asf0m'!I16</f>
        <v>1.07</v>
      </c>
      <c r="L48">
        <f>'式(20)Asf0m'!L16</f>
        <v>0.98</v>
      </c>
      <c r="M48">
        <f>'式(20)Asf0m'!M16</f>
        <v>2.0499999999999998</v>
      </c>
      <c r="N48">
        <f>'式(20)Asf0m'!N16</f>
        <v>1.02</v>
      </c>
      <c r="O48" s="1">
        <f>'式(20)Asf0m'!P16</f>
        <v>0.92</v>
      </c>
      <c r="P48" s="1">
        <f>'式(20)Asf0m'!O16</f>
        <v>0.96</v>
      </c>
      <c r="Q48" s="1">
        <f>'式(20)Asf0m'!R16</f>
        <v>0.97</v>
      </c>
      <c r="R48" s="1">
        <f>'式(20)Asf0m'!Q16</f>
        <v>1.01</v>
      </c>
      <c r="S48">
        <f>'式(20)Asf0m'!T16</f>
        <v>0.52</v>
      </c>
      <c r="T48">
        <f>'式(20)Asf0m'!S16</f>
        <v>0.48</v>
      </c>
      <c r="U48">
        <f>'式(20)Asf0m'!U16</f>
        <v>0.55000000000000004</v>
      </c>
      <c r="V48">
        <f>'式(20)Asf0m'!V16</f>
        <v>0.6</v>
      </c>
      <c r="W48">
        <f>-'式(20)Asf0m'!W16</f>
        <v>-85</v>
      </c>
      <c r="X48">
        <f>'式(20)Asf0m'!X16</f>
        <v>30</v>
      </c>
      <c r="Z48">
        <f t="shared" si="16"/>
        <v>2.9699999999999998</v>
      </c>
      <c r="AA48">
        <f t="shared" si="17"/>
        <v>1.1000000000000003</v>
      </c>
      <c r="AB48">
        <f t="shared" si="18"/>
        <v>3.4446627441158757</v>
      </c>
      <c r="AC48">
        <f t="shared" si="19"/>
        <v>5.9436271974359016</v>
      </c>
      <c r="AD48">
        <f t="shared" si="20"/>
        <v>3</v>
      </c>
      <c r="AE48" s="11">
        <f t="shared" si="21"/>
        <v>2.9163688296787598</v>
      </c>
      <c r="AF48" s="4">
        <f t="shared" si="22"/>
        <v>2.9163688296787598</v>
      </c>
      <c r="AG48">
        <f t="shared" si="23"/>
        <v>7.6100543130701768</v>
      </c>
      <c r="AH48">
        <f t="shared" si="24"/>
        <v>2.9163688296787598</v>
      </c>
      <c r="AI48">
        <f t="shared" si="25"/>
        <v>7.415677190423974</v>
      </c>
      <c r="AK48">
        <f t="shared" si="26"/>
        <v>0</v>
      </c>
      <c r="AL48">
        <f>AE48-'式(20)Asf0m'!AE16</f>
        <v>0</v>
      </c>
    </row>
    <row r="49" spans="2:38" x14ac:dyDescent="0.2">
      <c r="B49" t="str">
        <f>"["&amp;ROW(B49)-ROW($B$3)&amp;", "&amp;C49&amp;", "&amp;D49&amp;", "&amp;E49&amp;", "&amp;F49&amp;", "&amp;G49&amp;", "&amp;H49&amp;", "&amp;I49&amp;", "&amp;J49&amp;", "&amp;K49&amp;", "&amp;L49&amp;", "&amp;M49&amp;", "&amp;N49&amp;", "&amp;O49&amp;", "&amp;P49&amp;", "&amp;Q49&amp;", "&amp;R49&amp;", "&amp;S49&amp;", "&amp;T49&amp;", "&amp;U49&amp;", "&amp;V49&amp;", "&amp;W49&amp;", "&amp;X49&amp;", "&amp;AE49&amp;"]"</f>
        <v>[46, 1.05, -1.025, 0.9, 2.1, 1.1, 0.88, 0.85, 1.05, 1.07, 0.98, 2.05, 1.02, 0.92, 0.96, 0.97, 1.01, 0.52, 0.48, 0.55, 0.6, -45, 30, 1.43400966225857]</v>
      </c>
      <c r="C49" s="2">
        <f t="shared" si="14"/>
        <v>1.05</v>
      </c>
      <c r="D49" s="2">
        <f t="shared" si="15"/>
        <v>-1.0249999999999999</v>
      </c>
      <c r="E49">
        <f>'式(20)Asf0m'!G17</f>
        <v>0.9</v>
      </c>
      <c r="F49">
        <f>'式(20)Asf0m'!F17</f>
        <v>2.1</v>
      </c>
      <c r="G49">
        <f>'式(20)Asf0m'!E17</f>
        <v>1.1000000000000001</v>
      </c>
      <c r="H49" s="1">
        <f>'式(20)Asf0m'!J17</f>
        <v>0.88</v>
      </c>
      <c r="I49" s="1">
        <f>'式(20)Asf0m'!K17</f>
        <v>0.85</v>
      </c>
      <c r="J49" s="1">
        <f>'式(20)Asf0m'!H17</f>
        <v>1.05</v>
      </c>
      <c r="K49" s="1">
        <f>'式(20)Asf0m'!I17</f>
        <v>1.07</v>
      </c>
      <c r="L49">
        <f>'式(20)Asf0m'!L17</f>
        <v>0.98</v>
      </c>
      <c r="M49">
        <f>'式(20)Asf0m'!M17</f>
        <v>2.0499999999999998</v>
      </c>
      <c r="N49">
        <f>'式(20)Asf0m'!N17</f>
        <v>1.02</v>
      </c>
      <c r="O49" s="1">
        <f>'式(20)Asf0m'!P17</f>
        <v>0.92</v>
      </c>
      <c r="P49" s="1">
        <f>'式(20)Asf0m'!O17</f>
        <v>0.96</v>
      </c>
      <c r="Q49" s="1">
        <f>'式(20)Asf0m'!R17</f>
        <v>0.97</v>
      </c>
      <c r="R49" s="1">
        <f>'式(20)Asf0m'!Q17</f>
        <v>1.01</v>
      </c>
      <c r="S49">
        <f>'式(20)Asf0m'!T17</f>
        <v>0.52</v>
      </c>
      <c r="T49">
        <f>'式(20)Asf0m'!S17</f>
        <v>0.48</v>
      </c>
      <c r="U49">
        <f>'式(20)Asf0m'!U17</f>
        <v>0.55000000000000004</v>
      </c>
      <c r="V49">
        <f>'式(20)Asf0m'!V17</f>
        <v>0.6</v>
      </c>
      <c r="W49">
        <f>-'式(20)Asf0m'!W17</f>
        <v>-45</v>
      </c>
      <c r="X49">
        <f>'式(20)Asf0m'!X17</f>
        <v>30</v>
      </c>
      <c r="Z49">
        <f t="shared" si="16"/>
        <v>2.9699999999999998</v>
      </c>
      <c r="AA49">
        <f t="shared" si="17"/>
        <v>1.1000000000000003</v>
      </c>
      <c r="AB49">
        <f t="shared" si="18"/>
        <v>0.42457822208241752</v>
      </c>
      <c r="AC49">
        <f t="shared" si="19"/>
        <v>0.51999999999999991</v>
      </c>
      <c r="AD49">
        <f t="shared" si="20"/>
        <v>4</v>
      </c>
      <c r="AE49" s="11">
        <f t="shared" si="21"/>
        <v>1.434009662258571</v>
      </c>
      <c r="AF49" s="4">
        <f t="shared" si="22"/>
        <v>1.434009662258571</v>
      </c>
      <c r="AG49">
        <f t="shared" si="23"/>
        <v>5.4016760180290317</v>
      </c>
      <c r="AH49">
        <f t="shared" si="24"/>
        <v>2.773019568538726</v>
      </c>
      <c r="AI49">
        <f t="shared" si="25"/>
        <v>1.434009662258571</v>
      </c>
      <c r="AK49">
        <f t="shared" si="26"/>
        <v>0</v>
      </c>
      <c r="AL49">
        <f>AE49-'式(20)Asf0m'!AE17</f>
        <v>0</v>
      </c>
    </row>
    <row r="50" spans="2:38" x14ac:dyDescent="0.2">
      <c r="B50" t="str">
        <f>"["&amp;ROW(B50)-ROW($B$3)&amp;", "&amp;C50&amp;", "&amp;D50&amp;", "&amp;E50&amp;", "&amp;F50&amp;", "&amp;G50&amp;", "&amp;H50&amp;", "&amp;I50&amp;", "&amp;J50&amp;", "&amp;K50&amp;", "&amp;L50&amp;", "&amp;M50&amp;", "&amp;N50&amp;", "&amp;O50&amp;", "&amp;P50&amp;", "&amp;Q50&amp;", "&amp;R50&amp;", "&amp;S50&amp;", "&amp;T50&amp;", "&amp;U50&amp;", "&amp;V50&amp;", "&amp;W50&amp;", "&amp;X50&amp;", "&amp;AE50&amp;"]"</f>
        <v>[47, 1.05, -1.025, 0.9, 2.1, 1.1, 0.88, 0.85, 1.05, 1.07, 0.98, 2.05, 1.02, 0.92, 0.96, 0.97, 1.01, 0.52, 0.48, 0.55, 0.6, -30, 30, 0.8396212514735]</v>
      </c>
      <c r="C50" s="2">
        <f t="shared" si="14"/>
        <v>1.05</v>
      </c>
      <c r="D50" s="2">
        <f t="shared" si="15"/>
        <v>-1.0249999999999999</v>
      </c>
      <c r="E50">
        <f>'式(20)Asf0m'!G18</f>
        <v>0.9</v>
      </c>
      <c r="F50">
        <f>'式(20)Asf0m'!F18</f>
        <v>2.1</v>
      </c>
      <c r="G50">
        <f>'式(20)Asf0m'!E18</f>
        <v>1.1000000000000001</v>
      </c>
      <c r="H50" s="1">
        <f>'式(20)Asf0m'!J18</f>
        <v>0.88</v>
      </c>
      <c r="I50" s="1">
        <f>'式(20)Asf0m'!K18</f>
        <v>0.85</v>
      </c>
      <c r="J50" s="1">
        <f>'式(20)Asf0m'!H18</f>
        <v>1.05</v>
      </c>
      <c r="K50" s="1">
        <f>'式(20)Asf0m'!I18</f>
        <v>1.07</v>
      </c>
      <c r="L50">
        <f>'式(20)Asf0m'!L18</f>
        <v>0.98</v>
      </c>
      <c r="M50">
        <f>'式(20)Asf0m'!M18</f>
        <v>2.0499999999999998</v>
      </c>
      <c r="N50">
        <f>'式(20)Asf0m'!N18</f>
        <v>1.02</v>
      </c>
      <c r="O50" s="1">
        <f>'式(20)Asf0m'!P18</f>
        <v>0.92</v>
      </c>
      <c r="P50" s="1">
        <f>'式(20)Asf0m'!O18</f>
        <v>0.96</v>
      </c>
      <c r="Q50" s="1">
        <f>'式(20)Asf0m'!R18</f>
        <v>0.97</v>
      </c>
      <c r="R50" s="1">
        <f>'式(20)Asf0m'!Q18</f>
        <v>1.01</v>
      </c>
      <c r="S50">
        <f>'式(20)Asf0m'!T18</f>
        <v>0.52</v>
      </c>
      <c r="T50">
        <f>'式(20)Asf0m'!S18</f>
        <v>0.48</v>
      </c>
      <c r="U50">
        <f>'式(20)Asf0m'!U18</f>
        <v>0.55000000000000004</v>
      </c>
      <c r="V50">
        <f>'式(20)Asf0m'!V18</f>
        <v>0.6</v>
      </c>
      <c r="W50">
        <f>-'式(20)Asf0m'!W18</f>
        <v>-30</v>
      </c>
      <c r="X50">
        <f>'式(20)Asf0m'!X18</f>
        <v>30</v>
      </c>
      <c r="Z50">
        <f t="shared" si="16"/>
        <v>2.9699999999999998</v>
      </c>
      <c r="AA50">
        <f t="shared" si="17"/>
        <v>1.1000000000000003</v>
      </c>
      <c r="AB50">
        <f t="shared" si="18"/>
        <v>0.34666666666666668</v>
      </c>
      <c r="AC50">
        <f t="shared" si="19"/>
        <v>0.30022213997860542</v>
      </c>
      <c r="AD50">
        <f t="shared" si="20"/>
        <v>4</v>
      </c>
      <c r="AE50" s="11">
        <f t="shared" si="21"/>
        <v>0.83962125147349975</v>
      </c>
      <c r="AF50" s="4">
        <f t="shared" si="22"/>
        <v>0.83962125147349975</v>
      </c>
      <c r="AG50">
        <f t="shared" si="23"/>
        <v>3.8195617421210772</v>
      </c>
      <c r="AH50">
        <f t="shared" si="24"/>
        <v>2.5684061742805531</v>
      </c>
      <c r="AI50">
        <f t="shared" si="25"/>
        <v>0.83962125147349975</v>
      </c>
      <c r="AK50">
        <f t="shared" si="26"/>
        <v>0</v>
      </c>
      <c r="AL50">
        <f>AE50-'式(20)Asf0m'!AE18</f>
        <v>0</v>
      </c>
    </row>
    <row r="51" spans="2:38" x14ac:dyDescent="0.2">
      <c r="B51" t="str">
        <f>"["&amp;ROW(B51)-ROW($B$3)&amp;", "&amp;C51&amp;", "&amp;D51&amp;", "&amp;E51&amp;", "&amp;F51&amp;", "&amp;G51&amp;", "&amp;H51&amp;", "&amp;I51&amp;", "&amp;J51&amp;", "&amp;K51&amp;", "&amp;L51&amp;", "&amp;M51&amp;", "&amp;N51&amp;", "&amp;O51&amp;", "&amp;P51&amp;", "&amp;Q51&amp;", "&amp;R51&amp;", "&amp;S51&amp;", "&amp;T51&amp;", "&amp;U51&amp;", "&amp;V51&amp;", "&amp;W51&amp;", "&amp;X51&amp;", "&amp;AE51&amp;"]"</f>
        <v>[48, 1.05, -1.025, 0.9, 2.1, 1.1, 0.88, 0.85, 1.05, 1.07, 0.98, 2.05, 1.02, 0.92, 0.96, 0.97, 1.01, 0.52, 0.48, 0.55, 0.6, -1, 30, 0.0255948915216751]</v>
      </c>
      <c r="C51" s="2">
        <f t="shared" si="14"/>
        <v>1.05</v>
      </c>
      <c r="D51" s="2">
        <f t="shared" si="15"/>
        <v>-1.0249999999999999</v>
      </c>
      <c r="E51">
        <f>'式(20)Asf0m'!G19</f>
        <v>0.9</v>
      </c>
      <c r="F51">
        <f>'式(20)Asf0m'!F19</f>
        <v>2.1</v>
      </c>
      <c r="G51">
        <f>'式(20)Asf0m'!E19</f>
        <v>1.1000000000000001</v>
      </c>
      <c r="H51" s="1">
        <f>'式(20)Asf0m'!J19</f>
        <v>0.88</v>
      </c>
      <c r="I51" s="1">
        <f>'式(20)Asf0m'!K19</f>
        <v>0.85</v>
      </c>
      <c r="J51" s="1">
        <f>'式(20)Asf0m'!H19</f>
        <v>1.05</v>
      </c>
      <c r="K51" s="1">
        <f>'式(20)Asf0m'!I19</f>
        <v>1.07</v>
      </c>
      <c r="L51">
        <f>'式(20)Asf0m'!L19</f>
        <v>0.98</v>
      </c>
      <c r="M51">
        <f>'式(20)Asf0m'!M19</f>
        <v>2.0499999999999998</v>
      </c>
      <c r="N51">
        <f>'式(20)Asf0m'!N19</f>
        <v>1.02</v>
      </c>
      <c r="O51" s="1">
        <f>'式(20)Asf0m'!P19</f>
        <v>0.92</v>
      </c>
      <c r="P51" s="1">
        <f>'式(20)Asf0m'!O19</f>
        <v>0.96</v>
      </c>
      <c r="Q51" s="1">
        <f>'式(20)Asf0m'!R19</f>
        <v>0.97</v>
      </c>
      <c r="R51" s="1">
        <f>'式(20)Asf0m'!Q19</f>
        <v>1.01</v>
      </c>
      <c r="S51">
        <f>'式(20)Asf0m'!T19</f>
        <v>0.52</v>
      </c>
      <c r="T51">
        <f>'式(20)Asf0m'!S19</f>
        <v>0.48</v>
      </c>
      <c r="U51">
        <f>'式(20)Asf0m'!U19</f>
        <v>0.55000000000000004</v>
      </c>
      <c r="V51">
        <f>'式(20)Asf0m'!V19</f>
        <v>0.6</v>
      </c>
      <c r="W51">
        <f>-'式(20)Asf0m'!W19</f>
        <v>-1</v>
      </c>
      <c r="X51">
        <f>'式(20)Asf0m'!X19</f>
        <v>30</v>
      </c>
      <c r="Z51">
        <f t="shared" si="16"/>
        <v>2.9699999999999998</v>
      </c>
      <c r="AA51">
        <f t="shared" si="17"/>
        <v>1.1000000000000003</v>
      </c>
      <c r="AB51">
        <f t="shared" si="18"/>
        <v>0.30026787222992612</v>
      </c>
      <c r="AC51">
        <f t="shared" si="19"/>
        <v>9.076633762673144E-3</v>
      </c>
      <c r="AD51">
        <f t="shared" si="20"/>
        <v>4</v>
      </c>
      <c r="AE51" s="11">
        <f t="shared" si="21"/>
        <v>2.5594891521675149E-2</v>
      </c>
      <c r="AF51" s="4">
        <f t="shared" si="22"/>
        <v>2.5594891521675149E-2</v>
      </c>
      <c r="AG51">
        <f t="shared" si="23"/>
        <v>0.13332108787159141</v>
      </c>
      <c r="AH51">
        <f t="shared" si="24"/>
        <v>-16.747255003454544</v>
      </c>
      <c r="AI51">
        <f t="shared" si="25"/>
        <v>2.5594891521675149E-2</v>
      </c>
      <c r="AK51">
        <f t="shared" si="26"/>
        <v>0</v>
      </c>
      <c r="AL51">
        <f>AE51-'式(20)Asf0m'!AE19</f>
        <v>0</v>
      </c>
    </row>
    <row r="52" spans="2:38" x14ac:dyDescent="0.2">
      <c r="B52" t="str">
        <f>"["&amp;ROW(B52)-ROW($B$3)&amp;", "&amp;C52&amp;", "&amp;D52&amp;", "&amp;E52&amp;", "&amp;F52&amp;", "&amp;G52&amp;", "&amp;H52&amp;", "&amp;I52&amp;", "&amp;J52&amp;", "&amp;K52&amp;", "&amp;L52&amp;", "&amp;M52&amp;", "&amp;N52&amp;", "&amp;O52&amp;", "&amp;P52&amp;", "&amp;Q52&amp;", "&amp;R52&amp;", "&amp;S52&amp;", "&amp;T52&amp;", "&amp;U52&amp;", "&amp;V52&amp;", "&amp;W52&amp;", "&amp;X52&amp;", "&amp;AE52&amp;"]"</f>
        <v>[49, 1.05, -1.025, 0.9, 2.1, 1.1, 0.88, 0.85, 1.05, 1.07, 0.98, 2.05, 1.02, 0.92, 0.96, 0.97, 1.01, 0.52, 0.48, 0.55, 0.6, -89, 60, 2.21894963827439]</v>
      </c>
      <c r="C52" s="2">
        <f t="shared" si="14"/>
        <v>1.05</v>
      </c>
      <c r="D52" s="2">
        <f t="shared" si="15"/>
        <v>-1.0249999999999999</v>
      </c>
      <c r="E52">
        <f>'式(20)Asf0m'!G20</f>
        <v>0.9</v>
      </c>
      <c r="F52">
        <f>'式(20)Asf0m'!F20</f>
        <v>2.1</v>
      </c>
      <c r="G52">
        <f>'式(20)Asf0m'!E20</f>
        <v>1.1000000000000001</v>
      </c>
      <c r="H52" s="1">
        <f>'式(20)Asf0m'!J20</f>
        <v>0.88</v>
      </c>
      <c r="I52" s="1">
        <f>'式(20)Asf0m'!K20</f>
        <v>0.85</v>
      </c>
      <c r="J52" s="1">
        <f>'式(20)Asf0m'!H20</f>
        <v>1.05</v>
      </c>
      <c r="K52" s="1">
        <f>'式(20)Asf0m'!I20</f>
        <v>1.07</v>
      </c>
      <c r="L52">
        <f>'式(20)Asf0m'!L20</f>
        <v>0.98</v>
      </c>
      <c r="M52">
        <f>'式(20)Asf0m'!M20</f>
        <v>2.0499999999999998</v>
      </c>
      <c r="N52">
        <f>'式(20)Asf0m'!N20</f>
        <v>1.02</v>
      </c>
      <c r="O52" s="1">
        <f>'式(20)Asf0m'!P20</f>
        <v>0.92</v>
      </c>
      <c r="P52" s="1">
        <f>'式(20)Asf0m'!O20</f>
        <v>0.96</v>
      </c>
      <c r="Q52" s="1">
        <f>'式(20)Asf0m'!R20</f>
        <v>0.97</v>
      </c>
      <c r="R52" s="1">
        <f>'式(20)Asf0m'!Q20</f>
        <v>1.01</v>
      </c>
      <c r="S52">
        <f>'式(20)Asf0m'!T20</f>
        <v>0.52</v>
      </c>
      <c r="T52">
        <f>'式(20)Asf0m'!S20</f>
        <v>0.48</v>
      </c>
      <c r="U52">
        <f>'式(20)Asf0m'!U20</f>
        <v>0.55000000000000004</v>
      </c>
      <c r="V52">
        <f>'式(20)Asf0m'!V20</f>
        <v>0.6</v>
      </c>
      <c r="W52">
        <f>-'式(20)Asf0m'!W20</f>
        <v>-89</v>
      </c>
      <c r="X52">
        <f>'式(20)Asf0m'!X20</f>
        <v>60</v>
      </c>
      <c r="Z52">
        <f t="shared" si="16"/>
        <v>2.9699999999999998</v>
      </c>
      <c r="AA52">
        <f t="shared" si="17"/>
        <v>1.1000000000000003</v>
      </c>
      <c r="AB52">
        <f t="shared" si="18"/>
        <v>51.607004637006455</v>
      </c>
      <c r="AC52">
        <f t="shared" si="19"/>
        <v>29.790780047994755</v>
      </c>
      <c r="AD52">
        <f t="shared" si="20"/>
        <v>3</v>
      </c>
      <c r="AE52" s="11">
        <f t="shared" si="21"/>
        <v>2.2189496382743932</v>
      </c>
      <c r="AF52" s="4">
        <f t="shared" si="22"/>
        <v>2.2189496382743932</v>
      </c>
      <c r="AG52">
        <f t="shared" si="23"/>
        <v>2.545986669578193</v>
      </c>
      <c r="AH52">
        <f t="shared" si="24"/>
        <v>2.2189496382743932</v>
      </c>
      <c r="AI52">
        <f t="shared" si="25"/>
        <v>-680.22784529590797</v>
      </c>
      <c r="AK52">
        <f t="shared" si="26"/>
        <v>0</v>
      </c>
      <c r="AL52">
        <f>AE52-'式(20)Asf0m'!AE20</f>
        <v>0</v>
      </c>
    </row>
    <row r="53" spans="2:38" x14ac:dyDescent="0.2">
      <c r="B53" t="str">
        <f>"["&amp;ROW(B53)-ROW($B$3)&amp;", "&amp;C53&amp;", "&amp;D53&amp;", "&amp;E53&amp;", "&amp;F53&amp;", "&amp;G53&amp;", "&amp;H53&amp;", "&amp;I53&amp;", "&amp;J53&amp;", "&amp;K53&amp;", "&amp;L53&amp;", "&amp;M53&amp;", "&amp;N53&amp;", "&amp;O53&amp;", "&amp;P53&amp;", "&amp;Q53&amp;", "&amp;R53&amp;", "&amp;S53&amp;", "&amp;T53&amp;", "&amp;U53&amp;", "&amp;V53&amp;", "&amp;W53&amp;", "&amp;X53&amp;", "&amp;AE53&amp;"]"</f>
        <v>[50, 1.05, -1.025, 0.9, 2.1, 1.1, 0.88, 0.85, 1.05, 1.07, 0.98, 2.05, 1.02, 0.92, 0.96, 0.97, 1.01, 0.52, 0.48, 0.55, 0.6, -85, 60, 2.21510648903628]</v>
      </c>
      <c r="C53" s="2">
        <f t="shared" si="14"/>
        <v>1.05</v>
      </c>
      <c r="D53" s="2">
        <f t="shared" si="15"/>
        <v>-1.0249999999999999</v>
      </c>
      <c r="E53">
        <f>'式(20)Asf0m'!G21</f>
        <v>0.9</v>
      </c>
      <c r="F53">
        <f>'式(20)Asf0m'!F21</f>
        <v>2.1</v>
      </c>
      <c r="G53">
        <f>'式(20)Asf0m'!E21</f>
        <v>1.1000000000000001</v>
      </c>
      <c r="H53" s="1">
        <f>'式(20)Asf0m'!J21</f>
        <v>0.88</v>
      </c>
      <c r="I53" s="1">
        <f>'式(20)Asf0m'!K21</f>
        <v>0.85</v>
      </c>
      <c r="J53" s="1">
        <f>'式(20)Asf0m'!H21</f>
        <v>1.05</v>
      </c>
      <c r="K53" s="1">
        <f>'式(20)Asf0m'!I21</f>
        <v>1.07</v>
      </c>
      <c r="L53">
        <f>'式(20)Asf0m'!L21</f>
        <v>0.98</v>
      </c>
      <c r="M53">
        <f>'式(20)Asf0m'!M21</f>
        <v>2.0499999999999998</v>
      </c>
      <c r="N53">
        <f>'式(20)Asf0m'!N21</f>
        <v>1.02</v>
      </c>
      <c r="O53" s="1">
        <f>'式(20)Asf0m'!P21</f>
        <v>0.92</v>
      </c>
      <c r="P53" s="1">
        <f>'式(20)Asf0m'!O21</f>
        <v>0.96</v>
      </c>
      <c r="Q53" s="1">
        <f>'式(20)Asf0m'!R21</f>
        <v>0.97</v>
      </c>
      <c r="R53" s="1">
        <f>'式(20)Asf0m'!Q21</f>
        <v>1.01</v>
      </c>
      <c r="S53">
        <f>'式(20)Asf0m'!T21</f>
        <v>0.52</v>
      </c>
      <c r="T53">
        <f>'式(20)Asf0m'!S21</f>
        <v>0.48</v>
      </c>
      <c r="U53">
        <f>'式(20)Asf0m'!U21</f>
        <v>0.55000000000000004</v>
      </c>
      <c r="V53">
        <f>'式(20)Asf0m'!V21</f>
        <v>0.6</v>
      </c>
      <c r="W53">
        <f>-'式(20)Asf0m'!W21</f>
        <v>-85</v>
      </c>
      <c r="X53">
        <f>'式(20)Asf0m'!X21</f>
        <v>60</v>
      </c>
      <c r="Z53">
        <f t="shared" si="16"/>
        <v>2.9699999999999998</v>
      </c>
      <c r="AA53">
        <f t="shared" si="17"/>
        <v>1.1000000000000003</v>
      </c>
      <c r="AB53">
        <f t="shared" si="18"/>
        <v>10.333988232347624</v>
      </c>
      <c r="AC53">
        <f t="shared" si="19"/>
        <v>5.9436271974359016</v>
      </c>
      <c r="AD53">
        <f t="shared" si="20"/>
        <v>3</v>
      </c>
      <c r="AE53" s="11">
        <f t="shared" si="21"/>
        <v>2.2151064890362786</v>
      </c>
      <c r="AF53" s="4">
        <f t="shared" si="22"/>
        <v>2.2151064890362786</v>
      </c>
      <c r="AG53">
        <f t="shared" si="23"/>
        <v>2.5366847710233928</v>
      </c>
      <c r="AH53">
        <f t="shared" si="24"/>
        <v>2.2151064890362786</v>
      </c>
      <c r="AI53">
        <f t="shared" si="25"/>
        <v>-13.05811398149732</v>
      </c>
      <c r="AK53">
        <f t="shared" si="26"/>
        <v>0</v>
      </c>
      <c r="AL53">
        <f>AE53-'式(20)Asf0m'!AE21</f>
        <v>0</v>
      </c>
    </row>
    <row r="54" spans="2:38" x14ac:dyDescent="0.2">
      <c r="B54" t="str">
        <f>"["&amp;ROW(B54)-ROW($B$3)&amp;", "&amp;C54&amp;", "&amp;D54&amp;", "&amp;E54&amp;", "&amp;F54&amp;", "&amp;G54&amp;", "&amp;H54&amp;", "&amp;I54&amp;", "&amp;J54&amp;", "&amp;K54&amp;", "&amp;L54&amp;", "&amp;M54&amp;", "&amp;N54&amp;", "&amp;O54&amp;", "&amp;P54&amp;", "&amp;Q54&amp;", "&amp;R54&amp;", "&amp;S54&amp;", "&amp;T54&amp;", "&amp;U54&amp;", "&amp;V54&amp;", "&amp;W54&amp;", "&amp;X54&amp;", "&amp;AE54&amp;"]"</f>
        <v>[51, 1.05, -1.025, 0.9, 2.1, 1.1, 0.88, 0.85, 1.05, 1.07, 0.98, 2.05, 1.02, 0.92, 0.96, 0.97, 1.01, 0.52, 0.48, 0.55, 0.6, -45, 60, 1.21322898677571]</v>
      </c>
      <c r="C54" s="2">
        <f t="shared" si="14"/>
        <v>1.05</v>
      </c>
      <c r="D54" s="2">
        <f t="shared" si="15"/>
        <v>-1.0249999999999999</v>
      </c>
      <c r="E54">
        <f>'式(20)Asf0m'!G22</f>
        <v>0.9</v>
      </c>
      <c r="F54">
        <f>'式(20)Asf0m'!F22</f>
        <v>2.1</v>
      </c>
      <c r="G54">
        <f>'式(20)Asf0m'!E22</f>
        <v>1.1000000000000001</v>
      </c>
      <c r="H54" s="1">
        <f>'式(20)Asf0m'!J22</f>
        <v>0.88</v>
      </c>
      <c r="I54" s="1">
        <f>'式(20)Asf0m'!K22</f>
        <v>0.85</v>
      </c>
      <c r="J54" s="1">
        <f>'式(20)Asf0m'!H22</f>
        <v>1.05</v>
      </c>
      <c r="K54" s="1">
        <f>'式(20)Asf0m'!I22</f>
        <v>1.07</v>
      </c>
      <c r="L54">
        <f>'式(20)Asf0m'!L22</f>
        <v>0.98</v>
      </c>
      <c r="M54">
        <f>'式(20)Asf0m'!M22</f>
        <v>2.0499999999999998</v>
      </c>
      <c r="N54">
        <f>'式(20)Asf0m'!N22</f>
        <v>1.02</v>
      </c>
      <c r="O54" s="1">
        <f>'式(20)Asf0m'!P22</f>
        <v>0.92</v>
      </c>
      <c r="P54" s="1">
        <f>'式(20)Asf0m'!O22</f>
        <v>0.96</v>
      </c>
      <c r="Q54" s="1">
        <f>'式(20)Asf0m'!R22</f>
        <v>0.97</v>
      </c>
      <c r="R54" s="1">
        <f>'式(20)Asf0m'!Q22</f>
        <v>1.01</v>
      </c>
      <c r="S54">
        <f>'式(20)Asf0m'!T22</f>
        <v>0.52</v>
      </c>
      <c r="T54">
        <f>'式(20)Asf0m'!S22</f>
        <v>0.48</v>
      </c>
      <c r="U54">
        <f>'式(20)Asf0m'!U22</f>
        <v>0.55000000000000004</v>
      </c>
      <c r="V54">
        <f>'式(20)Asf0m'!V22</f>
        <v>0.6</v>
      </c>
      <c r="W54">
        <f>-'式(20)Asf0m'!W22</f>
        <v>-45</v>
      </c>
      <c r="X54">
        <f>'式(20)Asf0m'!X22</f>
        <v>60</v>
      </c>
      <c r="Z54">
        <f t="shared" si="16"/>
        <v>2.9699999999999998</v>
      </c>
      <c r="AA54">
        <f t="shared" si="17"/>
        <v>1.1000000000000003</v>
      </c>
      <c r="AB54">
        <f t="shared" si="18"/>
        <v>1.2737346662472522</v>
      </c>
      <c r="AC54">
        <f t="shared" si="19"/>
        <v>0.51999999999999991</v>
      </c>
      <c r="AD54">
        <f t="shared" si="20"/>
        <v>4</v>
      </c>
      <c r="AE54" s="11">
        <f t="shared" si="21"/>
        <v>1.213228986775714</v>
      </c>
      <c r="AF54" s="4">
        <f t="shared" si="22"/>
        <v>1.213228986775714</v>
      </c>
      <c r="AG54">
        <f t="shared" si="23"/>
        <v>1.8005586726763445</v>
      </c>
      <c r="AH54">
        <f t="shared" si="24"/>
        <v>1.7850587056161773</v>
      </c>
      <c r="AI54">
        <f t="shared" si="25"/>
        <v>1.213228986775714</v>
      </c>
      <c r="AK54">
        <f t="shared" si="26"/>
        <v>0</v>
      </c>
      <c r="AL54">
        <f>AE54-'式(20)Asf0m'!AE22</f>
        <v>0</v>
      </c>
    </row>
    <row r="55" spans="2:38" x14ac:dyDescent="0.2">
      <c r="B55" t="str">
        <f>"["&amp;ROW(B55)-ROW($B$3)&amp;", "&amp;C55&amp;", "&amp;D55&amp;", "&amp;E55&amp;", "&amp;F55&amp;", "&amp;G55&amp;", "&amp;H55&amp;", "&amp;I55&amp;", "&amp;J55&amp;", "&amp;K55&amp;", "&amp;L55&amp;", "&amp;M55&amp;", "&amp;N55&amp;", "&amp;O55&amp;", "&amp;P55&amp;", "&amp;Q55&amp;", "&amp;R55&amp;", "&amp;S55&amp;", "&amp;T55&amp;", "&amp;U55&amp;", "&amp;V55&amp;", "&amp;W55&amp;", "&amp;X55&amp;", "&amp;AE55&amp;"]"</f>
        <v>[52, 1.05, -1.025, 0.9, 2.1, 1.1, 0.88, 0.85, 1.05, 1.07, 0.98, 2.05, 1.02, 0.92, 0.96, 0.97, 1.01, 0.52, 0.48, 0.55, 0.6, -30, 60, 0.735544242947583]</v>
      </c>
      <c r="C55" s="2">
        <f t="shared" si="14"/>
        <v>1.05</v>
      </c>
      <c r="D55" s="2">
        <f t="shared" si="15"/>
        <v>-1.0249999999999999</v>
      </c>
      <c r="E55">
        <f>'式(20)Asf0m'!G23</f>
        <v>0.9</v>
      </c>
      <c r="F55">
        <f>'式(20)Asf0m'!F23</f>
        <v>2.1</v>
      </c>
      <c r="G55">
        <f>'式(20)Asf0m'!E23</f>
        <v>1.1000000000000001</v>
      </c>
      <c r="H55" s="1">
        <f>'式(20)Asf0m'!J23</f>
        <v>0.88</v>
      </c>
      <c r="I55" s="1">
        <f>'式(20)Asf0m'!K23</f>
        <v>0.85</v>
      </c>
      <c r="J55" s="1">
        <f>'式(20)Asf0m'!H23</f>
        <v>1.05</v>
      </c>
      <c r="K55" s="1">
        <f>'式(20)Asf0m'!I23</f>
        <v>1.07</v>
      </c>
      <c r="L55">
        <f>'式(20)Asf0m'!L23</f>
        <v>0.98</v>
      </c>
      <c r="M55">
        <f>'式(20)Asf0m'!M23</f>
        <v>2.0499999999999998</v>
      </c>
      <c r="N55">
        <f>'式(20)Asf0m'!N23</f>
        <v>1.02</v>
      </c>
      <c r="O55" s="1">
        <f>'式(20)Asf0m'!P23</f>
        <v>0.92</v>
      </c>
      <c r="P55" s="1">
        <f>'式(20)Asf0m'!O23</f>
        <v>0.96</v>
      </c>
      <c r="Q55" s="1">
        <f>'式(20)Asf0m'!R23</f>
        <v>0.97</v>
      </c>
      <c r="R55" s="1">
        <f>'式(20)Asf0m'!Q23</f>
        <v>1.01</v>
      </c>
      <c r="S55">
        <f>'式(20)Asf0m'!T23</f>
        <v>0.52</v>
      </c>
      <c r="T55">
        <f>'式(20)Asf0m'!S23</f>
        <v>0.48</v>
      </c>
      <c r="U55">
        <f>'式(20)Asf0m'!U23</f>
        <v>0.55000000000000004</v>
      </c>
      <c r="V55">
        <f>'式(20)Asf0m'!V23</f>
        <v>0.6</v>
      </c>
      <c r="W55">
        <f>-'式(20)Asf0m'!W23</f>
        <v>-30</v>
      </c>
      <c r="X55">
        <f>'式(20)Asf0m'!X23</f>
        <v>60</v>
      </c>
      <c r="Z55">
        <f t="shared" si="16"/>
        <v>2.9699999999999998</v>
      </c>
      <c r="AA55">
        <f t="shared" si="17"/>
        <v>1.1000000000000003</v>
      </c>
      <c r="AB55">
        <f t="shared" si="18"/>
        <v>1.0399999999999996</v>
      </c>
      <c r="AC55">
        <f t="shared" si="19"/>
        <v>0.30022213997860542</v>
      </c>
      <c r="AD55">
        <f t="shared" si="20"/>
        <v>4</v>
      </c>
      <c r="AE55" s="11">
        <f t="shared" si="21"/>
        <v>0.73554424294758336</v>
      </c>
      <c r="AF55" s="4">
        <f t="shared" si="22"/>
        <v>0.73554424294758336</v>
      </c>
      <c r="AG55">
        <f t="shared" si="23"/>
        <v>1.2731872473736929</v>
      </c>
      <c r="AH55">
        <f t="shared" si="24"/>
        <v>1.1712185228416589</v>
      </c>
      <c r="AI55">
        <f t="shared" si="25"/>
        <v>0.73554424294758336</v>
      </c>
      <c r="AK55">
        <f t="shared" si="26"/>
        <v>0</v>
      </c>
      <c r="AL55">
        <f>AE55-'式(20)Asf0m'!AE23</f>
        <v>0</v>
      </c>
    </row>
    <row r="56" spans="2:38" x14ac:dyDescent="0.2">
      <c r="B56" t="str">
        <f>"["&amp;ROW(B56)-ROW($B$3)&amp;", "&amp;C56&amp;", "&amp;D56&amp;", "&amp;E56&amp;", "&amp;F56&amp;", "&amp;G56&amp;", "&amp;H56&amp;", "&amp;I56&amp;", "&amp;J56&amp;", "&amp;K56&amp;", "&amp;L56&amp;", "&amp;M56&amp;", "&amp;N56&amp;", "&amp;O56&amp;", "&amp;P56&amp;", "&amp;Q56&amp;", "&amp;R56&amp;", "&amp;S56&amp;", "&amp;T56&amp;", "&amp;U56&amp;", "&amp;V56&amp;", "&amp;W56&amp;", "&amp;X56&amp;", "&amp;AE56&amp;"]"</f>
        <v>[53, 1.05, -1.025, 0.9, 2.1, 1.1, 0.88, 0.85, 1.05, 1.07, 0.98, 2.05, 1.02, 0.92, 0.96, 0.97, 1.01, 0.52, 0.48, 0.55, 0.6, -1, 60, 0.022869470014747]</v>
      </c>
      <c r="C56" s="2">
        <f t="shared" si="14"/>
        <v>1.05</v>
      </c>
      <c r="D56" s="2">
        <f t="shared" si="15"/>
        <v>-1.0249999999999999</v>
      </c>
      <c r="E56">
        <f>'式(20)Asf0m'!G24</f>
        <v>0.9</v>
      </c>
      <c r="F56">
        <f>'式(20)Asf0m'!F24</f>
        <v>2.1</v>
      </c>
      <c r="G56">
        <f>'式(20)Asf0m'!E24</f>
        <v>1.1000000000000001</v>
      </c>
      <c r="H56" s="1">
        <f>'式(20)Asf0m'!J24</f>
        <v>0.88</v>
      </c>
      <c r="I56" s="1">
        <f>'式(20)Asf0m'!K24</f>
        <v>0.85</v>
      </c>
      <c r="J56" s="1">
        <f>'式(20)Asf0m'!H24</f>
        <v>1.05</v>
      </c>
      <c r="K56" s="1">
        <f>'式(20)Asf0m'!I24</f>
        <v>1.07</v>
      </c>
      <c r="L56">
        <f>'式(20)Asf0m'!L24</f>
        <v>0.98</v>
      </c>
      <c r="M56">
        <f>'式(20)Asf0m'!M24</f>
        <v>2.0499999999999998</v>
      </c>
      <c r="N56">
        <f>'式(20)Asf0m'!N24</f>
        <v>1.02</v>
      </c>
      <c r="O56" s="1">
        <f>'式(20)Asf0m'!P24</f>
        <v>0.92</v>
      </c>
      <c r="P56" s="1">
        <f>'式(20)Asf0m'!O24</f>
        <v>0.96</v>
      </c>
      <c r="Q56" s="1">
        <f>'式(20)Asf0m'!R24</f>
        <v>0.97</v>
      </c>
      <c r="R56" s="1">
        <f>'式(20)Asf0m'!Q24</f>
        <v>1.01</v>
      </c>
      <c r="S56">
        <f>'式(20)Asf0m'!T24</f>
        <v>0.52</v>
      </c>
      <c r="T56">
        <f>'式(20)Asf0m'!S24</f>
        <v>0.48</v>
      </c>
      <c r="U56">
        <f>'式(20)Asf0m'!U24</f>
        <v>0.55000000000000004</v>
      </c>
      <c r="V56">
        <f>'式(20)Asf0m'!V24</f>
        <v>0.6</v>
      </c>
      <c r="W56">
        <f>-'式(20)Asf0m'!W24</f>
        <v>-1</v>
      </c>
      <c r="X56">
        <f>'式(20)Asf0m'!X24</f>
        <v>60</v>
      </c>
      <c r="Z56">
        <f t="shared" si="16"/>
        <v>2.9699999999999998</v>
      </c>
      <c r="AA56">
        <f t="shared" si="17"/>
        <v>1.1000000000000003</v>
      </c>
      <c r="AB56">
        <f t="shared" si="18"/>
        <v>0.90080361668977804</v>
      </c>
      <c r="AC56">
        <f t="shared" si="19"/>
        <v>9.076633762673144E-3</v>
      </c>
      <c r="AD56">
        <f t="shared" si="20"/>
        <v>4</v>
      </c>
      <c r="AE56" s="11">
        <f t="shared" si="21"/>
        <v>2.2869470014746977E-2</v>
      </c>
      <c r="AF56" s="4">
        <f t="shared" si="22"/>
        <v>2.2869470014746977E-2</v>
      </c>
      <c r="AG56">
        <f t="shared" si="23"/>
        <v>4.4440362623863819E-2</v>
      </c>
      <c r="AH56">
        <f t="shared" si="24"/>
        <v>-56.775765010363607</v>
      </c>
      <c r="AI56">
        <f t="shared" si="25"/>
        <v>2.2869470014746977E-2</v>
      </c>
      <c r="AK56">
        <f t="shared" si="26"/>
        <v>0</v>
      </c>
      <c r="AL56">
        <f>AE56-'式(20)Asf0m'!AE24</f>
        <v>0</v>
      </c>
    </row>
    <row r="57" spans="2:38" x14ac:dyDescent="0.2">
      <c r="B57" t="str">
        <f>"["&amp;ROW(B57)-ROW($B$3)&amp;", "&amp;C57&amp;", "&amp;D57&amp;", "&amp;E57&amp;", "&amp;F57&amp;", "&amp;G57&amp;", "&amp;H57&amp;", "&amp;I57&amp;", "&amp;J57&amp;", "&amp;K57&amp;", "&amp;L57&amp;", "&amp;M57&amp;", "&amp;N57&amp;", "&amp;O57&amp;", "&amp;P57&amp;", "&amp;Q57&amp;", "&amp;R57&amp;", "&amp;S57&amp;", "&amp;T57&amp;", "&amp;U57&amp;", "&amp;V57&amp;", "&amp;W57&amp;", "&amp;X57&amp;", "&amp;AE57&amp;"]"</f>
        <v>[54, 1.05, -1.025, 0.9, 2.1, 1.1, 0.88, 0.85, 1.05, 1.07, 0.98, 2.05, 1.02, 0.92, 0.96, 0.97, 1.01, 0.52, 0.48, 0.55, 0.6, -89, 85, 0.385805607034463]</v>
      </c>
      <c r="C57" s="2">
        <f t="shared" si="14"/>
        <v>1.05</v>
      </c>
      <c r="D57" s="2">
        <f t="shared" si="15"/>
        <v>-1.0249999999999999</v>
      </c>
      <c r="E57">
        <f>'式(20)Asf0m'!G25</f>
        <v>0.9</v>
      </c>
      <c r="F57">
        <f>'式(20)Asf0m'!F25</f>
        <v>2.1</v>
      </c>
      <c r="G57">
        <f>'式(20)Asf0m'!E25</f>
        <v>1.1000000000000001</v>
      </c>
      <c r="H57" s="1">
        <f>'式(20)Asf0m'!J25</f>
        <v>0.88</v>
      </c>
      <c r="I57" s="1">
        <f>'式(20)Asf0m'!K25</f>
        <v>0.85</v>
      </c>
      <c r="J57" s="1">
        <f>'式(20)Asf0m'!H25</f>
        <v>1.05</v>
      </c>
      <c r="K57" s="1">
        <f>'式(20)Asf0m'!I25</f>
        <v>1.07</v>
      </c>
      <c r="L57">
        <f>'式(20)Asf0m'!L25</f>
        <v>0.98</v>
      </c>
      <c r="M57">
        <f>'式(20)Asf0m'!M25</f>
        <v>2.0499999999999998</v>
      </c>
      <c r="N57">
        <f>'式(20)Asf0m'!N25</f>
        <v>1.02</v>
      </c>
      <c r="O57" s="1">
        <f>'式(20)Asf0m'!P25</f>
        <v>0.92</v>
      </c>
      <c r="P57" s="1">
        <f>'式(20)Asf0m'!O25</f>
        <v>0.96</v>
      </c>
      <c r="Q57" s="1">
        <f>'式(20)Asf0m'!R25</f>
        <v>0.97</v>
      </c>
      <c r="R57" s="1">
        <f>'式(20)Asf0m'!Q25</f>
        <v>1.01</v>
      </c>
      <c r="S57">
        <f>'式(20)Asf0m'!T25</f>
        <v>0.52</v>
      </c>
      <c r="T57">
        <f>'式(20)Asf0m'!S25</f>
        <v>0.48</v>
      </c>
      <c r="U57">
        <f>'式(20)Asf0m'!U25</f>
        <v>0.55000000000000004</v>
      </c>
      <c r="V57">
        <f>'式(20)Asf0m'!V25</f>
        <v>0.6</v>
      </c>
      <c r="W57">
        <f>-'式(20)Asf0m'!W25</f>
        <v>-89</v>
      </c>
      <c r="X57">
        <f>'式(20)Asf0m'!X25</f>
        <v>85</v>
      </c>
      <c r="Z57">
        <f t="shared" si="16"/>
        <v>2.9699999999999998</v>
      </c>
      <c r="AA57">
        <f t="shared" si="17"/>
        <v>1.1000000000000003</v>
      </c>
      <c r="AB57">
        <f t="shared" si="18"/>
        <v>340.5620433373889</v>
      </c>
      <c r="AC57">
        <f t="shared" si="19"/>
        <v>29.790780047994755</v>
      </c>
      <c r="AD57">
        <f t="shared" si="20"/>
        <v>2</v>
      </c>
      <c r="AE57" s="11">
        <f t="shared" si="21"/>
        <v>0.38580560703446309</v>
      </c>
      <c r="AF57" s="4">
        <f t="shared" si="22"/>
        <v>0.38580560703446309</v>
      </c>
      <c r="AG57">
        <f t="shared" si="23"/>
        <v>0.38580560703446309</v>
      </c>
      <c r="AH57">
        <f t="shared" si="24"/>
        <v>-3.6492350192635903</v>
      </c>
      <c r="AI57">
        <f t="shared" si="25"/>
        <v>-4984.3258461373607</v>
      </c>
      <c r="AK57">
        <f t="shared" si="26"/>
        <v>0</v>
      </c>
      <c r="AL57">
        <f>AE57-'式(20)Asf0m'!AE25</f>
        <v>0</v>
      </c>
    </row>
    <row r="58" spans="2:38" x14ac:dyDescent="0.2">
      <c r="B58" t="str">
        <f>"["&amp;ROW(B58)-ROW($B$3)&amp;", "&amp;C58&amp;", "&amp;D58&amp;", "&amp;E58&amp;", "&amp;F58&amp;", "&amp;G58&amp;", "&amp;H58&amp;", "&amp;I58&amp;", "&amp;J58&amp;", "&amp;K58&amp;", "&amp;L58&amp;", "&amp;M58&amp;", "&amp;N58&amp;", "&amp;O58&amp;", "&amp;P58&amp;", "&amp;Q58&amp;", "&amp;R58&amp;", "&amp;S58&amp;", "&amp;T58&amp;", "&amp;U58&amp;", "&amp;V58&amp;", "&amp;W58&amp;", "&amp;X58&amp;", "&amp;AE58&amp;"]"</f>
        <v>[55, 1.05, -1.025, 0.9, 2.1, 1.1, 0.88, 0.85, 1.05, 1.07, 0.98, 2.05, 1.02, 0.92, 0.96, 0.97, 1.01, 0.52, 0.48, 0.55, 0.6, -85, 85, 0.384396045601409]</v>
      </c>
      <c r="C58" s="2">
        <f t="shared" si="14"/>
        <v>1.05</v>
      </c>
      <c r="D58" s="2">
        <f t="shared" si="15"/>
        <v>-1.0249999999999999</v>
      </c>
      <c r="E58">
        <f>'式(20)Asf0m'!G26</f>
        <v>0.9</v>
      </c>
      <c r="F58">
        <f>'式(20)Asf0m'!F26</f>
        <v>2.1</v>
      </c>
      <c r="G58">
        <f>'式(20)Asf0m'!E26</f>
        <v>1.1000000000000001</v>
      </c>
      <c r="H58" s="1">
        <f>'式(20)Asf0m'!J26</f>
        <v>0.88</v>
      </c>
      <c r="I58" s="1">
        <f>'式(20)Asf0m'!K26</f>
        <v>0.85</v>
      </c>
      <c r="J58" s="1">
        <f>'式(20)Asf0m'!H26</f>
        <v>1.05</v>
      </c>
      <c r="K58" s="1">
        <f>'式(20)Asf0m'!I26</f>
        <v>1.07</v>
      </c>
      <c r="L58">
        <f>'式(20)Asf0m'!L26</f>
        <v>0.98</v>
      </c>
      <c r="M58">
        <f>'式(20)Asf0m'!M26</f>
        <v>2.0499999999999998</v>
      </c>
      <c r="N58">
        <f>'式(20)Asf0m'!N26</f>
        <v>1.02</v>
      </c>
      <c r="O58" s="1">
        <f>'式(20)Asf0m'!P26</f>
        <v>0.92</v>
      </c>
      <c r="P58" s="1">
        <f>'式(20)Asf0m'!O26</f>
        <v>0.96</v>
      </c>
      <c r="Q58" s="1">
        <f>'式(20)Asf0m'!R26</f>
        <v>0.97</v>
      </c>
      <c r="R58" s="1">
        <f>'式(20)Asf0m'!Q26</f>
        <v>1.01</v>
      </c>
      <c r="S58">
        <f>'式(20)Asf0m'!T26</f>
        <v>0.52</v>
      </c>
      <c r="T58">
        <f>'式(20)Asf0m'!S26</f>
        <v>0.48</v>
      </c>
      <c r="U58">
        <f>'式(20)Asf0m'!U26</f>
        <v>0.55000000000000004</v>
      </c>
      <c r="V58">
        <f>'式(20)Asf0m'!V26</f>
        <v>0.6</v>
      </c>
      <c r="W58">
        <f>-'式(20)Asf0m'!W26</f>
        <v>-85</v>
      </c>
      <c r="X58">
        <f>'式(20)Asf0m'!X26</f>
        <v>85</v>
      </c>
      <c r="Z58">
        <f t="shared" si="16"/>
        <v>2.9699999999999998</v>
      </c>
      <c r="AA58">
        <f t="shared" si="17"/>
        <v>1.1000000000000003</v>
      </c>
      <c r="AB58">
        <f t="shared" si="18"/>
        <v>68.195474102543926</v>
      </c>
      <c r="AC58">
        <f t="shared" si="19"/>
        <v>5.9436271974359016</v>
      </c>
      <c r="AD58">
        <f t="shared" si="20"/>
        <v>2</v>
      </c>
      <c r="AE58" s="11">
        <f t="shared" si="21"/>
        <v>0.38439604560140883</v>
      </c>
      <c r="AF58" s="4">
        <f t="shared" si="22"/>
        <v>0.38439604560140883</v>
      </c>
      <c r="AG58">
        <f t="shared" si="23"/>
        <v>0.38439604560140883</v>
      </c>
      <c r="AH58">
        <f t="shared" si="24"/>
        <v>-3.6745965136302687</v>
      </c>
      <c r="AI58">
        <f t="shared" si="25"/>
        <v>-185.01166453257326</v>
      </c>
      <c r="AK58">
        <f t="shared" si="26"/>
        <v>0</v>
      </c>
      <c r="AL58">
        <f>AE58-'式(20)Asf0m'!AE26</f>
        <v>0</v>
      </c>
    </row>
    <row r="59" spans="2:38" x14ac:dyDescent="0.2">
      <c r="B59" t="str">
        <f>"["&amp;ROW(B59)-ROW($B$3)&amp;", "&amp;C59&amp;", "&amp;D59&amp;", "&amp;E59&amp;", "&amp;F59&amp;", "&amp;G59&amp;", "&amp;H59&amp;", "&amp;I59&amp;", "&amp;J59&amp;", "&amp;K59&amp;", "&amp;L59&amp;", "&amp;M59&amp;", "&amp;N59&amp;", "&amp;O59&amp;", "&amp;P59&amp;", "&amp;Q59&amp;", "&amp;R59&amp;", "&amp;S59&amp;", "&amp;T59&amp;", "&amp;U59&amp;", "&amp;V59&amp;", "&amp;W59&amp;", "&amp;X59&amp;", "&amp;AE59&amp;"]"</f>
        <v>[56, 1.05, -1.025, 0.9, 2.1, 1.1, 0.88, 0.85, 1.05, 1.07, 0.98, 2.05, 1.02, 0.92, 0.96, 0.97, 1.01, 0.52, 0.48, 0.55, 0.6, -45, 85, 0.272847316921794]</v>
      </c>
      <c r="C59" s="2">
        <f t="shared" si="14"/>
        <v>1.05</v>
      </c>
      <c r="D59" s="2">
        <f t="shared" si="15"/>
        <v>-1.0249999999999999</v>
      </c>
      <c r="E59">
        <f>'式(20)Asf0m'!G27</f>
        <v>0.9</v>
      </c>
      <c r="F59">
        <f>'式(20)Asf0m'!F27</f>
        <v>2.1</v>
      </c>
      <c r="G59">
        <f>'式(20)Asf0m'!E27</f>
        <v>1.1000000000000001</v>
      </c>
      <c r="H59" s="1">
        <f>'式(20)Asf0m'!J27</f>
        <v>0.88</v>
      </c>
      <c r="I59" s="1">
        <f>'式(20)Asf0m'!K27</f>
        <v>0.85</v>
      </c>
      <c r="J59" s="1">
        <f>'式(20)Asf0m'!H27</f>
        <v>1.05</v>
      </c>
      <c r="K59" s="1">
        <f>'式(20)Asf0m'!I27</f>
        <v>1.07</v>
      </c>
      <c r="L59">
        <f>'式(20)Asf0m'!L27</f>
        <v>0.98</v>
      </c>
      <c r="M59">
        <f>'式(20)Asf0m'!M27</f>
        <v>2.0499999999999998</v>
      </c>
      <c r="N59">
        <f>'式(20)Asf0m'!N27</f>
        <v>1.02</v>
      </c>
      <c r="O59" s="1">
        <f>'式(20)Asf0m'!P27</f>
        <v>0.92</v>
      </c>
      <c r="P59" s="1">
        <f>'式(20)Asf0m'!O27</f>
        <v>0.96</v>
      </c>
      <c r="Q59" s="1">
        <f>'式(20)Asf0m'!R27</f>
        <v>0.97</v>
      </c>
      <c r="R59" s="1">
        <f>'式(20)Asf0m'!Q27</f>
        <v>1.01</v>
      </c>
      <c r="S59">
        <f>'式(20)Asf0m'!T27</f>
        <v>0.52</v>
      </c>
      <c r="T59">
        <f>'式(20)Asf0m'!S27</f>
        <v>0.48</v>
      </c>
      <c r="U59">
        <f>'式(20)Asf0m'!U27</f>
        <v>0.55000000000000004</v>
      </c>
      <c r="V59">
        <f>'式(20)Asf0m'!V27</f>
        <v>0.6</v>
      </c>
      <c r="W59">
        <f>-'式(20)Asf0m'!W27</f>
        <v>-45</v>
      </c>
      <c r="X59">
        <f>'式(20)Asf0m'!X27</f>
        <v>85</v>
      </c>
      <c r="Z59">
        <f t="shared" si="16"/>
        <v>2.9699999999999998</v>
      </c>
      <c r="AA59">
        <f t="shared" si="17"/>
        <v>1.1000000000000003</v>
      </c>
      <c r="AB59">
        <f t="shared" si="18"/>
        <v>8.4055581923034417</v>
      </c>
      <c r="AC59">
        <f t="shared" si="19"/>
        <v>0.51999999999999991</v>
      </c>
      <c r="AD59">
        <f t="shared" si="20"/>
        <v>2</v>
      </c>
      <c r="AE59" s="11">
        <f t="shared" si="21"/>
        <v>0.27284731692179404</v>
      </c>
      <c r="AF59" s="4">
        <f t="shared" si="22"/>
        <v>0.27284731692179404</v>
      </c>
      <c r="AG59">
        <f t="shared" si="23"/>
        <v>0.27284731692179404</v>
      </c>
      <c r="AH59">
        <f t="shared" si="24"/>
        <v>-6.5125436660453584</v>
      </c>
      <c r="AI59">
        <f t="shared" si="25"/>
        <v>-0.64104512999889485</v>
      </c>
      <c r="AK59">
        <f t="shared" si="26"/>
        <v>0</v>
      </c>
      <c r="AL59">
        <f>AE59-'式(20)Asf0m'!AE27</f>
        <v>0</v>
      </c>
    </row>
    <row r="60" spans="2:38" x14ac:dyDescent="0.2">
      <c r="B60" t="str">
        <f>"["&amp;ROW(B60)-ROW($B$3)&amp;", "&amp;C60&amp;", "&amp;D60&amp;", "&amp;E60&amp;", "&amp;F60&amp;", "&amp;G60&amp;", "&amp;H60&amp;", "&amp;I60&amp;", "&amp;J60&amp;", "&amp;K60&amp;", "&amp;L60&amp;", "&amp;M60&amp;", "&amp;N60&amp;", "&amp;O60&amp;", "&amp;P60&amp;", "&amp;Q60&amp;", "&amp;R60&amp;", "&amp;S60&amp;", "&amp;T60&amp;", "&amp;U60&amp;", "&amp;V60&amp;", "&amp;W60&amp;", "&amp;X60&amp;", "&amp;AE60&amp;"]"</f>
        <v>[57, 1.05, -1.025, 0.9, 2.1, 1.1, 0.88, 0.85, 1.05, 1.07, 0.98, 2.05, 1.02, 0.92, 0.96, 0.97, 1.01, 0.52, 0.48, 0.55, 0.6, -30, 85, 0.192932188023956]</v>
      </c>
      <c r="C60" s="2">
        <f t="shared" si="14"/>
        <v>1.05</v>
      </c>
      <c r="D60" s="2">
        <f t="shared" si="15"/>
        <v>-1.0249999999999999</v>
      </c>
      <c r="E60">
        <f>'式(20)Asf0m'!G28</f>
        <v>0.9</v>
      </c>
      <c r="F60">
        <f>'式(20)Asf0m'!F28</f>
        <v>2.1</v>
      </c>
      <c r="G60">
        <f>'式(20)Asf0m'!E28</f>
        <v>1.1000000000000001</v>
      </c>
      <c r="H60" s="1">
        <f>'式(20)Asf0m'!J28</f>
        <v>0.88</v>
      </c>
      <c r="I60" s="1">
        <f>'式(20)Asf0m'!K28</f>
        <v>0.85</v>
      </c>
      <c r="J60" s="1">
        <f>'式(20)Asf0m'!H28</f>
        <v>1.05</v>
      </c>
      <c r="K60" s="1">
        <f>'式(20)Asf0m'!I28</f>
        <v>1.07</v>
      </c>
      <c r="L60">
        <f>'式(20)Asf0m'!L28</f>
        <v>0.98</v>
      </c>
      <c r="M60">
        <f>'式(20)Asf0m'!M28</f>
        <v>2.0499999999999998</v>
      </c>
      <c r="N60">
        <f>'式(20)Asf0m'!N28</f>
        <v>1.02</v>
      </c>
      <c r="O60" s="1">
        <f>'式(20)Asf0m'!P28</f>
        <v>0.92</v>
      </c>
      <c r="P60" s="1">
        <f>'式(20)Asf0m'!O28</f>
        <v>0.96</v>
      </c>
      <c r="Q60" s="1">
        <f>'式(20)Asf0m'!R28</f>
        <v>0.97</v>
      </c>
      <c r="R60" s="1">
        <f>'式(20)Asf0m'!Q28</f>
        <v>1.01</v>
      </c>
      <c r="S60">
        <f>'式(20)Asf0m'!T28</f>
        <v>0.52</v>
      </c>
      <c r="T60">
        <f>'式(20)Asf0m'!S28</f>
        <v>0.48</v>
      </c>
      <c r="U60">
        <f>'式(20)Asf0m'!U28</f>
        <v>0.55000000000000004</v>
      </c>
      <c r="V60">
        <f>'式(20)Asf0m'!V28</f>
        <v>0.6</v>
      </c>
      <c r="W60">
        <f>-'式(20)Asf0m'!W28</f>
        <v>-30</v>
      </c>
      <c r="X60">
        <f>'式(20)Asf0m'!X28</f>
        <v>85</v>
      </c>
      <c r="Z60">
        <f t="shared" si="16"/>
        <v>2.9699999999999998</v>
      </c>
      <c r="AA60">
        <f t="shared" si="17"/>
        <v>1.1000000000000003</v>
      </c>
      <c r="AB60">
        <f t="shared" si="18"/>
        <v>6.8631095248047966</v>
      </c>
      <c r="AC60">
        <f t="shared" si="19"/>
        <v>0.30022213997860542</v>
      </c>
      <c r="AD60">
        <f t="shared" si="20"/>
        <v>2</v>
      </c>
      <c r="AE60" s="11">
        <f t="shared" si="21"/>
        <v>0.1929321880239557</v>
      </c>
      <c r="AF60" s="4">
        <f t="shared" si="22"/>
        <v>0.1929321880239557</v>
      </c>
      <c r="AG60">
        <f t="shared" si="23"/>
        <v>0.19293218802395565</v>
      </c>
      <c r="AH60">
        <f t="shared" si="24"/>
        <v>-10.563363286341238</v>
      </c>
      <c r="AI60">
        <f t="shared" si="25"/>
        <v>-0.13856895848576486</v>
      </c>
      <c r="AK60">
        <f t="shared" si="26"/>
        <v>0</v>
      </c>
      <c r="AL60">
        <f>AE60-'式(20)Asf0m'!AE28</f>
        <v>0</v>
      </c>
    </row>
    <row r="61" spans="2:38" x14ac:dyDescent="0.2">
      <c r="B61" t="str">
        <f>"["&amp;ROW(B61)-ROW($B$3)&amp;", "&amp;C61&amp;", "&amp;D61&amp;", "&amp;E61&amp;", "&amp;F61&amp;", "&amp;G61&amp;", "&amp;H61&amp;", "&amp;I61&amp;", "&amp;J61&amp;", "&amp;K61&amp;", "&amp;L61&amp;", "&amp;M61&amp;", "&amp;N61&amp;", "&amp;O61&amp;", "&amp;P61&amp;", "&amp;Q61&amp;", "&amp;R61&amp;", "&amp;S61&amp;", "&amp;T61&amp;", "&amp;U61&amp;", "&amp;V61&amp;", "&amp;W61&amp;", "&amp;X61&amp;", "&amp;AE61&amp;"]"</f>
        <v>[58, 1.05, -1.025, 0.9, 2.1, 1.1, 0.88, 0.85, 1.05, 1.07, 0.98, 2.05, 1.02, 0.92, 0.96, 0.97, 1.01, 0.52, 0.48, 0.55, 0.6, -1, 85, 0.00673426192045695]</v>
      </c>
      <c r="C61" s="2">
        <f t="shared" si="14"/>
        <v>1.05</v>
      </c>
      <c r="D61" s="2">
        <f t="shared" si="15"/>
        <v>-1.0249999999999999</v>
      </c>
      <c r="E61">
        <f>'式(20)Asf0m'!G29</f>
        <v>0.9</v>
      </c>
      <c r="F61">
        <f>'式(20)Asf0m'!F29</f>
        <v>2.1</v>
      </c>
      <c r="G61">
        <f>'式(20)Asf0m'!E29</f>
        <v>1.1000000000000001</v>
      </c>
      <c r="H61" s="1">
        <f>'式(20)Asf0m'!J29</f>
        <v>0.88</v>
      </c>
      <c r="I61" s="1">
        <f>'式(20)Asf0m'!K29</f>
        <v>0.85</v>
      </c>
      <c r="J61" s="1">
        <f>'式(20)Asf0m'!H29</f>
        <v>1.05</v>
      </c>
      <c r="K61" s="1">
        <f>'式(20)Asf0m'!I29</f>
        <v>1.07</v>
      </c>
      <c r="L61">
        <f>'式(20)Asf0m'!L29</f>
        <v>0.98</v>
      </c>
      <c r="M61">
        <f>'式(20)Asf0m'!M29</f>
        <v>2.0499999999999998</v>
      </c>
      <c r="N61">
        <f>'式(20)Asf0m'!N29</f>
        <v>1.02</v>
      </c>
      <c r="O61" s="1">
        <f>'式(20)Asf0m'!P29</f>
        <v>0.92</v>
      </c>
      <c r="P61" s="1">
        <f>'式(20)Asf0m'!O29</f>
        <v>0.96</v>
      </c>
      <c r="Q61" s="1">
        <f>'式(20)Asf0m'!R29</f>
        <v>0.97</v>
      </c>
      <c r="R61" s="1">
        <f>'式(20)Asf0m'!Q29</f>
        <v>1.01</v>
      </c>
      <c r="S61">
        <f>'式(20)Asf0m'!T29</f>
        <v>0.52</v>
      </c>
      <c r="T61">
        <f>'式(20)Asf0m'!S29</f>
        <v>0.48</v>
      </c>
      <c r="U61">
        <f>'式(20)Asf0m'!U29</f>
        <v>0.55000000000000004</v>
      </c>
      <c r="V61">
        <f>'式(20)Asf0m'!V29</f>
        <v>0.6</v>
      </c>
      <c r="W61">
        <f>-'式(20)Asf0m'!W29</f>
        <v>-1</v>
      </c>
      <c r="X61">
        <f>'式(20)Asf0m'!X29</f>
        <v>85</v>
      </c>
      <c r="Z61">
        <f t="shared" si="16"/>
        <v>2.9699999999999998</v>
      </c>
      <c r="AA61">
        <f t="shared" si="17"/>
        <v>1.1000000000000003</v>
      </c>
      <c r="AB61">
        <f t="shared" si="18"/>
        <v>5.9445325785406036</v>
      </c>
      <c r="AC61">
        <f t="shared" si="19"/>
        <v>9.076633762673144E-3</v>
      </c>
      <c r="AD61">
        <f t="shared" si="20"/>
        <v>2</v>
      </c>
      <c r="AE61" s="11">
        <f t="shared" si="21"/>
        <v>6.734261920456952E-3</v>
      </c>
      <c r="AF61" s="4">
        <f t="shared" si="22"/>
        <v>6.734261920456952E-3</v>
      </c>
      <c r="AG61">
        <f t="shared" si="23"/>
        <v>6.734261920456952E-3</v>
      </c>
      <c r="AH61">
        <f t="shared" si="24"/>
        <v>-392.96383888292576</v>
      </c>
      <c r="AI61">
        <f t="shared" si="25"/>
        <v>-2.0570277706807336E-5</v>
      </c>
      <c r="AK61">
        <f t="shared" si="26"/>
        <v>0</v>
      </c>
      <c r="AL61">
        <f>AE61-'式(20)Asf0m'!AE29</f>
        <v>0</v>
      </c>
    </row>
    <row r="62" spans="2:38" x14ac:dyDescent="0.2">
      <c r="B62" t="str">
        <f>"["&amp;ROW(B62)-ROW($B$3)&amp;", "&amp;C62&amp;", "&amp;D62&amp;", "&amp;E62&amp;", "&amp;F62&amp;", "&amp;G62&amp;", "&amp;H62&amp;", "&amp;I62&amp;", "&amp;J62&amp;", "&amp;K62&amp;", "&amp;L62&amp;", "&amp;M62&amp;", "&amp;N62&amp;", "&amp;O62&amp;", "&amp;P62&amp;", "&amp;Q62&amp;", "&amp;R62&amp;", "&amp;S62&amp;", "&amp;T62&amp;", "&amp;U62&amp;", "&amp;V62&amp;", "&amp;W62&amp;", "&amp;X62&amp;", "&amp;AE62&amp;"]"</f>
        <v>[59, 1.05, -1.025, 0.9, 2.1, 1.1, 0.88, 0.85, 1.05, 1.07, 0.98, 2.05, 1.02, 0.92, 0.96, 0.97, 1.01, 0.52, 0.48, 0.55, 0.6, -89, 89, 0.0769729659713174]</v>
      </c>
      <c r="C62" s="2">
        <f t="shared" si="14"/>
        <v>1.05</v>
      </c>
      <c r="D62" s="2">
        <f t="shared" si="15"/>
        <v>-1.0249999999999999</v>
      </c>
      <c r="E62">
        <f>'式(20)Asf0m'!G30</f>
        <v>0.9</v>
      </c>
      <c r="F62">
        <f>'式(20)Asf0m'!F30</f>
        <v>2.1</v>
      </c>
      <c r="G62">
        <f>'式(20)Asf0m'!E30</f>
        <v>1.1000000000000001</v>
      </c>
      <c r="H62" s="1">
        <f>'式(20)Asf0m'!J30</f>
        <v>0.88</v>
      </c>
      <c r="I62" s="1">
        <f>'式(20)Asf0m'!K30</f>
        <v>0.85</v>
      </c>
      <c r="J62" s="1">
        <f>'式(20)Asf0m'!H30</f>
        <v>1.05</v>
      </c>
      <c r="K62" s="1">
        <f>'式(20)Asf0m'!I30</f>
        <v>1.07</v>
      </c>
      <c r="L62">
        <f>'式(20)Asf0m'!L30</f>
        <v>0.98</v>
      </c>
      <c r="M62">
        <f>'式(20)Asf0m'!M30</f>
        <v>2.0499999999999998</v>
      </c>
      <c r="N62">
        <f>'式(20)Asf0m'!N30</f>
        <v>1.02</v>
      </c>
      <c r="O62" s="1">
        <f>'式(20)Asf0m'!P30</f>
        <v>0.92</v>
      </c>
      <c r="P62" s="1">
        <f>'式(20)Asf0m'!O30</f>
        <v>0.96</v>
      </c>
      <c r="Q62" s="1">
        <f>'式(20)Asf0m'!R30</f>
        <v>0.97</v>
      </c>
      <c r="R62" s="1">
        <f>'式(20)Asf0m'!Q30</f>
        <v>1.01</v>
      </c>
      <c r="S62">
        <f>'式(20)Asf0m'!T30</f>
        <v>0.52</v>
      </c>
      <c r="T62">
        <f>'式(20)Asf0m'!S30</f>
        <v>0.48</v>
      </c>
      <c r="U62">
        <f>'式(20)Asf0m'!U30</f>
        <v>0.55000000000000004</v>
      </c>
      <c r="V62">
        <f>'式(20)Asf0m'!V30</f>
        <v>0.6</v>
      </c>
      <c r="W62">
        <f>-'式(20)Asf0m'!W30</f>
        <v>-89</v>
      </c>
      <c r="X62">
        <f>'式(20)Asf0m'!X30</f>
        <v>89</v>
      </c>
      <c r="Z62">
        <f t="shared" si="16"/>
        <v>2.9699999999999998</v>
      </c>
      <c r="AA62">
        <f t="shared" si="17"/>
        <v>1.1000000000000003</v>
      </c>
      <c r="AB62">
        <f t="shared" si="18"/>
        <v>1706.9726260988671</v>
      </c>
      <c r="AC62">
        <f t="shared" si="19"/>
        <v>29.790780047994755</v>
      </c>
      <c r="AD62">
        <f t="shared" si="20"/>
        <v>2</v>
      </c>
      <c r="AE62" s="11">
        <f t="shared" si="21"/>
        <v>7.6972965971317434E-2</v>
      </c>
      <c r="AF62" s="4">
        <f t="shared" si="22"/>
        <v>7.6972965971317434E-2</v>
      </c>
      <c r="AG62">
        <f t="shared" si="23"/>
        <v>7.697296597131742E-2</v>
      </c>
      <c r="AH62">
        <f t="shared" si="24"/>
        <v>-31.398706541622715</v>
      </c>
      <c r="AI62">
        <f t="shared" si="25"/>
        <v>-25337.544409287126</v>
      </c>
      <c r="AK62">
        <f t="shared" si="26"/>
        <v>0</v>
      </c>
      <c r="AL62">
        <f>AE62-'式(20)Asf0m'!AE30</f>
        <v>0</v>
      </c>
    </row>
    <row r="63" spans="2:38" x14ac:dyDescent="0.2">
      <c r="B63" t="str">
        <f>"["&amp;ROW(B63)-ROW($B$3)&amp;", "&amp;C63&amp;", "&amp;D63&amp;", "&amp;E63&amp;", "&amp;F63&amp;", "&amp;G63&amp;", "&amp;H63&amp;", "&amp;I63&amp;", "&amp;J63&amp;", "&amp;K63&amp;", "&amp;L63&amp;", "&amp;M63&amp;", "&amp;N63&amp;", "&amp;O63&amp;", "&amp;P63&amp;", "&amp;Q63&amp;", "&amp;R63&amp;", "&amp;S63&amp;", "&amp;T63&amp;", "&amp;U63&amp;", "&amp;V63&amp;", "&amp;W63&amp;", "&amp;X63&amp;", "&amp;AE63&amp;"]"</f>
        <v>[60, 1.05, -1.025, 0.9, 2.1, 1.1, 0.88, 0.85, 1.05, 1.07, 0.98, 2.05, 1.02, 0.92, 0.96, 0.97, 1.01, 0.52, 0.48, 0.55, 0.6, -85, 89, 0.0766917411206603]</v>
      </c>
      <c r="C63" s="2">
        <f t="shared" si="14"/>
        <v>1.05</v>
      </c>
      <c r="D63" s="2">
        <f t="shared" si="15"/>
        <v>-1.0249999999999999</v>
      </c>
      <c r="E63">
        <f>'式(20)Asf0m'!G31</f>
        <v>0.9</v>
      </c>
      <c r="F63">
        <f>'式(20)Asf0m'!F31</f>
        <v>2.1</v>
      </c>
      <c r="G63">
        <f>'式(20)Asf0m'!E31</f>
        <v>1.1000000000000001</v>
      </c>
      <c r="H63" s="1">
        <f>'式(20)Asf0m'!J31</f>
        <v>0.88</v>
      </c>
      <c r="I63" s="1">
        <f>'式(20)Asf0m'!K31</f>
        <v>0.85</v>
      </c>
      <c r="J63" s="1">
        <f>'式(20)Asf0m'!H31</f>
        <v>1.05</v>
      </c>
      <c r="K63" s="1">
        <f>'式(20)Asf0m'!I31</f>
        <v>1.07</v>
      </c>
      <c r="L63">
        <f>'式(20)Asf0m'!L31</f>
        <v>0.98</v>
      </c>
      <c r="M63">
        <f>'式(20)Asf0m'!M31</f>
        <v>2.0499999999999998</v>
      </c>
      <c r="N63">
        <f>'式(20)Asf0m'!N31</f>
        <v>1.02</v>
      </c>
      <c r="O63" s="1">
        <f>'式(20)Asf0m'!P31</f>
        <v>0.92</v>
      </c>
      <c r="P63" s="1">
        <f>'式(20)Asf0m'!O31</f>
        <v>0.96</v>
      </c>
      <c r="Q63" s="1">
        <f>'式(20)Asf0m'!R31</f>
        <v>0.97</v>
      </c>
      <c r="R63" s="1">
        <f>'式(20)Asf0m'!Q31</f>
        <v>1.01</v>
      </c>
      <c r="S63">
        <f>'式(20)Asf0m'!T31</f>
        <v>0.52</v>
      </c>
      <c r="T63">
        <f>'式(20)Asf0m'!S31</f>
        <v>0.48</v>
      </c>
      <c r="U63">
        <f>'式(20)Asf0m'!U31</f>
        <v>0.55000000000000004</v>
      </c>
      <c r="V63">
        <f>'式(20)Asf0m'!V31</f>
        <v>0.6</v>
      </c>
      <c r="W63">
        <f>-'式(20)Asf0m'!W31</f>
        <v>-85</v>
      </c>
      <c r="X63">
        <f>'式(20)Asf0m'!X31</f>
        <v>89</v>
      </c>
      <c r="Z63">
        <f t="shared" si="16"/>
        <v>2.9699999999999998</v>
      </c>
      <c r="AA63">
        <f t="shared" si="17"/>
        <v>1.1000000000000003</v>
      </c>
      <c r="AB63">
        <f t="shared" si="18"/>
        <v>341.8108676355148</v>
      </c>
      <c r="AC63">
        <f t="shared" si="19"/>
        <v>5.9436271974359016</v>
      </c>
      <c r="AD63">
        <f t="shared" si="20"/>
        <v>2</v>
      </c>
      <c r="AE63" s="11">
        <f t="shared" si="21"/>
        <v>7.6691741120660253E-2</v>
      </c>
      <c r="AF63" s="4">
        <f t="shared" si="22"/>
        <v>7.6691741120660253E-2</v>
      </c>
      <c r="AG63">
        <f t="shared" si="23"/>
        <v>7.6691741120660253E-2</v>
      </c>
      <c r="AH63">
        <f t="shared" si="24"/>
        <v>-31.525823986117231</v>
      </c>
      <c r="AI63">
        <f t="shared" si="25"/>
        <v>-998.14561185241973</v>
      </c>
      <c r="AK63">
        <f t="shared" si="26"/>
        <v>0</v>
      </c>
      <c r="AL63">
        <f>AE63-'式(20)Asf0m'!AE31</f>
        <v>0</v>
      </c>
    </row>
    <row r="64" spans="2:38" x14ac:dyDescent="0.2">
      <c r="B64" t="str">
        <f>"["&amp;ROW(B64)-ROW($B$3)&amp;", "&amp;C64&amp;", "&amp;D64&amp;", "&amp;E64&amp;", "&amp;F64&amp;", "&amp;G64&amp;", "&amp;H64&amp;", "&amp;I64&amp;", "&amp;J64&amp;", "&amp;K64&amp;", "&amp;L64&amp;", "&amp;M64&amp;", "&amp;N64&amp;", "&amp;O64&amp;", "&amp;P64&amp;", "&amp;Q64&amp;", "&amp;R64&amp;", "&amp;S64&amp;", "&amp;T64&amp;", "&amp;U64&amp;", "&amp;V64&amp;", "&amp;W64&amp;", "&amp;X64&amp;", "&amp;AE64&amp;"]"</f>
        <v>[61, 1.05, -1.025, 0.9, 2.1, 1.1, 0.88, 0.85, 1.05, 1.07, 0.98, 2.05, 1.02, 0.92, 0.96, 0.97, 1.01, 0.52, 0.48, 0.55, 0.6, -45, 89, 0.0544363971333119]</v>
      </c>
      <c r="C64" s="2">
        <f t="shared" si="14"/>
        <v>1.05</v>
      </c>
      <c r="D64" s="2">
        <f t="shared" si="15"/>
        <v>-1.0249999999999999</v>
      </c>
      <c r="E64">
        <f>'式(20)Asf0m'!G32</f>
        <v>0.9</v>
      </c>
      <c r="F64">
        <f>'式(20)Asf0m'!F32</f>
        <v>2.1</v>
      </c>
      <c r="G64">
        <f>'式(20)Asf0m'!E32</f>
        <v>1.1000000000000001</v>
      </c>
      <c r="H64" s="1">
        <f>'式(20)Asf0m'!J32</f>
        <v>0.88</v>
      </c>
      <c r="I64" s="1">
        <f>'式(20)Asf0m'!K32</f>
        <v>0.85</v>
      </c>
      <c r="J64" s="1">
        <f>'式(20)Asf0m'!H32</f>
        <v>1.05</v>
      </c>
      <c r="K64" s="1">
        <f>'式(20)Asf0m'!I32</f>
        <v>1.07</v>
      </c>
      <c r="L64">
        <f>'式(20)Asf0m'!L32</f>
        <v>0.98</v>
      </c>
      <c r="M64">
        <f>'式(20)Asf0m'!M32</f>
        <v>2.0499999999999998</v>
      </c>
      <c r="N64">
        <f>'式(20)Asf0m'!N32</f>
        <v>1.02</v>
      </c>
      <c r="O64" s="1">
        <f>'式(20)Asf0m'!P32</f>
        <v>0.92</v>
      </c>
      <c r="P64" s="1">
        <f>'式(20)Asf0m'!O32</f>
        <v>0.96</v>
      </c>
      <c r="Q64" s="1">
        <f>'式(20)Asf0m'!R32</f>
        <v>0.97</v>
      </c>
      <c r="R64" s="1">
        <f>'式(20)Asf0m'!Q32</f>
        <v>1.01</v>
      </c>
      <c r="S64">
        <f>'式(20)Asf0m'!T32</f>
        <v>0.52</v>
      </c>
      <c r="T64">
        <f>'式(20)Asf0m'!S32</f>
        <v>0.48</v>
      </c>
      <c r="U64">
        <f>'式(20)Asf0m'!U32</f>
        <v>0.55000000000000004</v>
      </c>
      <c r="V64">
        <f>'式(20)Asf0m'!V32</f>
        <v>0.6</v>
      </c>
      <c r="W64">
        <f>-'式(20)Asf0m'!W32</f>
        <v>-45</v>
      </c>
      <c r="X64">
        <f>'式(20)Asf0m'!X32</f>
        <v>89</v>
      </c>
      <c r="Z64">
        <f t="shared" si="16"/>
        <v>2.9699999999999998</v>
      </c>
      <c r="AA64">
        <f t="shared" si="17"/>
        <v>1.1000000000000003</v>
      </c>
      <c r="AB64">
        <f t="shared" si="18"/>
        <v>42.13052517754798</v>
      </c>
      <c r="AC64">
        <f t="shared" si="19"/>
        <v>0.51999999999999991</v>
      </c>
      <c r="AD64">
        <f t="shared" si="20"/>
        <v>2</v>
      </c>
      <c r="AE64" s="11">
        <f t="shared" si="21"/>
        <v>5.4436397133311928E-2</v>
      </c>
      <c r="AF64" s="4">
        <f t="shared" si="22"/>
        <v>5.4436397133311928E-2</v>
      </c>
      <c r="AG64">
        <f t="shared" si="23"/>
        <v>5.4436397133311928E-2</v>
      </c>
      <c r="AH64">
        <f t="shared" si="24"/>
        <v>-45.750245639262594</v>
      </c>
      <c r="AI64">
        <f t="shared" si="25"/>
        <v>-9.4095365461624745</v>
      </c>
      <c r="AK64">
        <f t="shared" si="26"/>
        <v>0</v>
      </c>
      <c r="AL64">
        <f>AE64-'式(20)Asf0m'!AE32</f>
        <v>0</v>
      </c>
    </row>
    <row r="65" spans="1:38" x14ac:dyDescent="0.2">
      <c r="B65" t="str">
        <f>"["&amp;ROW(B65)-ROW($B$3)&amp;", "&amp;C65&amp;", "&amp;D65&amp;", "&amp;E65&amp;", "&amp;F65&amp;", "&amp;G65&amp;", "&amp;H65&amp;", "&amp;I65&amp;", "&amp;J65&amp;", "&amp;K65&amp;", "&amp;L65&amp;", "&amp;M65&amp;", "&amp;N65&amp;", "&amp;O65&amp;", "&amp;P65&amp;", "&amp;Q65&amp;", "&amp;R65&amp;", "&amp;S65&amp;", "&amp;T65&amp;", "&amp;U65&amp;", "&amp;V65&amp;", "&amp;W65&amp;", "&amp;X65&amp;", "&amp;AE65&amp;"]"</f>
        <v>[62, 1.05, -1.025, 0.9, 2.1, 1.1, 0.88, 0.85, 1.05, 1.07, 0.98, 2.05, 1.02, 0.92, 0.96, 0.97, 1.01, 0.52, 0.48, 0.55, 0.6, -30, 89, 0.0384923455563288]</v>
      </c>
      <c r="C65" s="2">
        <f t="shared" si="14"/>
        <v>1.05</v>
      </c>
      <c r="D65" s="2">
        <f t="shared" si="15"/>
        <v>-1.0249999999999999</v>
      </c>
      <c r="E65">
        <f>'式(20)Asf0m'!G33</f>
        <v>0.9</v>
      </c>
      <c r="F65">
        <f>'式(20)Asf0m'!F33</f>
        <v>2.1</v>
      </c>
      <c r="G65">
        <f>'式(20)Asf0m'!E33</f>
        <v>1.1000000000000001</v>
      </c>
      <c r="H65" s="1">
        <f>'式(20)Asf0m'!J33</f>
        <v>0.88</v>
      </c>
      <c r="I65" s="1">
        <f>'式(20)Asf0m'!K33</f>
        <v>0.85</v>
      </c>
      <c r="J65" s="1">
        <f>'式(20)Asf0m'!H33</f>
        <v>1.05</v>
      </c>
      <c r="K65" s="1">
        <f>'式(20)Asf0m'!I33</f>
        <v>1.07</v>
      </c>
      <c r="L65">
        <f>'式(20)Asf0m'!L33</f>
        <v>0.98</v>
      </c>
      <c r="M65">
        <f>'式(20)Asf0m'!M33</f>
        <v>2.0499999999999998</v>
      </c>
      <c r="N65">
        <f>'式(20)Asf0m'!N33</f>
        <v>1.02</v>
      </c>
      <c r="O65" s="1">
        <f>'式(20)Asf0m'!P33</f>
        <v>0.92</v>
      </c>
      <c r="P65" s="1">
        <f>'式(20)Asf0m'!O33</f>
        <v>0.96</v>
      </c>
      <c r="Q65" s="1">
        <f>'式(20)Asf0m'!R33</f>
        <v>0.97</v>
      </c>
      <c r="R65" s="1">
        <f>'式(20)Asf0m'!Q33</f>
        <v>1.01</v>
      </c>
      <c r="S65">
        <f>'式(20)Asf0m'!T33</f>
        <v>0.52</v>
      </c>
      <c r="T65">
        <f>'式(20)Asf0m'!S33</f>
        <v>0.48</v>
      </c>
      <c r="U65">
        <f>'式(20)Asf0m'!U33</f>
        <v>0.55000000000000004</v>
      </c>
      <c r="V65">
        <f>'式(20)Asf0m'!V33</f>
        <v>0.6</v>
      </c>
      <c r="W65">
        <f>-'式(20)Asf0m'!W33</f>
        <v>-30</v>
      </c>
      <c r="X65">
        <f>'式(20)Asf0m'!X33</f>
        <v>89</v>
      </c>
      <c r="Z65">
        <f t="shared" si="16"/>
        <v>2.9699999999999998</v>
      </c>
      <c r="AA65">
        <f t="shared" si="17"/>
        <v>1.1000000000000003</v>
      </c>
      <c r="AB65">
        <f t="shared" si="18"/>
        <v>34.399429760157403</v>
      </c>
      <c r="AC65">
        <f t="shared" si="19"/>
        <v>0.30022213997860542</v>
      </c>
      <c r="AD65">
        <f t="shared" si="20"/>
        <v>2</v>
      </c>
      <c r="AE65" s="11">
        <f t="shared" si="21"/>
        <v>3.8492345556328814E-2</v>
      </c>
      <c r="AF65" s="4">
        <f t="shared" si="22"/>
        <v>3.8492345556328814E-2</v>
      </c>
      <c r="AG65">
        <f t="shared" si="23"/>
        <v>3.8492345556328814E-2</v>
      </c>
      <c r="AH65">
        <f t="shared" si="24"/>
        <v>-66.053853573218589</v>
      </c>
      <c r="AI65">
        <f t="shared" si="25"/>
        <v>-4.2720754525826328</v>
      </c>
      <c r="AK65">
        <f t="shared" si="26"/>
        <v>0</v>
      </c>
      <c r="AL65">
        <f>AE65-'式(20)Asf0m'!AE33</f>
        <v>0</v>
      </c>
    </row>
    <row r="66" spans="1:38" x14ac:dyDescent="0.2">
      <c r="B66" t="str">
        <f>"["&amp;ROW(B66)-ROW($B$3)&amp;", "&amp;C66&amp;", "&amp;D66&amp;", "&amp;E66&amp;", "&amp;F66&amp;", "&amp;G66&amp;", "&amp;H66&amp;", "&amp;I66&amp;", "&amp;J66&amp;", "&amp;K66&amp;", "&amp;L66&amp;", "&amp;M66&amp;", "&amp;N66&amp;", "&amp;O66&amp;", "&amp;P66&amp;", "&amp;Q66&amp;", "&amp;R66&amp;", "&amp;S66&amp;", "&amp;T66&amp;", "&amp;U66&amp;", "&amp;V66&amp;", "&amp;W66&amp;", "&amp;X66&amp;", "&amp;AE66&amp;"]"</f>
        <v>[63, 1.05, -1.025, 0.9, 2.1, 1.1, 0.88, 0.85, 1.05, 1.07, 0.98, 2.05, 1.02, 0.92, 0.96, 0.97, 1.01, 0.52, 0.48, 0.55, 0.6, -1, 89, 0.00134356811874683]</v>
      </c>
      <c r="C66" s="2">
        <f t="shared" si="14"/>
        <v>1.05</v>
      </c>
      <c r="D66" s="2">
        <f t="shared" si="15"/>
        <v>-1.0249999999999999</v>
      </c>
      <c r="E66">
        <f>'式(20)Asf0m'!G34</f>
        <v>0.9</v>
      </c>
      <c r="F66">
        <f>'式(20)Asf0m'!F34</f>
        <v>2.1</v>
      </c>
      <c r="G66">
        <f>'式(20)Asf0m'!E34</f>
        <v>1.1000000000000001</v>
      </c>
      <c r="H66" s="1">
        <f>'式(20)Asf0m'!J34</f>
        <v>0.88</v>
      </c>
      <c r="I66" s="1">
        <f>'式(20)Asf0m'!K34</f>
        <v>0.85</v>
      </c>
      <c r="J66" s="1">
        <f>'式(20)Asf0m'!H34</f>
        <v>1.05</v>
      </c>
      <c r="K66" s="1">
        <f>'式(20)Asf0m'!I34</f>
        <v>1.07</v>
      </c>
      <c r="L66">
        <f>'式(20)Asf0m'!L34</f>
        <v>0.98</v>
      </c>
      <c r="M66">
        <f>'式(20)Asf0m'!M34</f>
        <v>2.0499999999999998</v>
      </c>
      <c r="N66">
        <f>'式(20)Asf0m'!N34</f>
        <v>1.02</v>
      </c>
      <c r="O66" s="1">
        <f>'式(20)Asf0m'!P34</f>
        <v>0.92</v>
      </c>
      <c r="P66" s="1">
        <f>'式(20)Asf0m'!O34</f>
        <v>0.96</v>
      </c>
      <c r="Q66" s="1">
        <f>'式(20)Asf0m'!R34</f>
        <v>0.97</v>
      </c>
      <c r="R66" s="1">
        <f>'式(20)Asf0m'!Q34</f>
        <v>1.01</v>
      </c>
      <c r="S66">
        <f>'式(20)Asf0m'!T34</f>
        <v>0.52</v>
      </c>
      <c r="T66">
        <f>'式(20)Asf0m'!S34</f>
        <v>0.48</v>
      </c>
      <c r="U66">
        <f>'式(20)Asf0m'!U34</f>
        <v>0.55000000000000004</v>
      </c>
      <c r="V66">
        <f>'式(20)Asf0m'!V34</f>
        <v>0.6</v>
      </c>
      <c r="W66">
        <f>-'式(20)Asf0m'!W34</f>
        <v>-1</v>
      </c>
      <c r="X66">
        <f>'式(20)Asf0m'!X34</f>
        <v>89</v>
      </c>
      <c r="Z66">
        <f t="shared" si="16"/>
        <v>2.9699999999999998</v>
      </c>
      <c r="AA66">
        <f t="shared" si="17"/>
        <v>1.1000000000000003</v>
      </c>
      <c r="AB66">
        <f t="shared" si="18"/>
        <v>29.795318019245947</v>
      </c>
      <c r="AC66">
        <f t="shared" si="19"/>
        <v>9.076633762673144E-3</v>
      </c>
      <c r="AD66">
        <f t="shared" si="20"/>
        <v>2</v>
      </c>
      <c r="AE66" s="11">
        <f t="shared" si="21"/>
        <v>1.3435681187468286E-3</v>
      </c>
      <c r="AF66" s="4">
        <f t="shared" si="22"/>
        <v>1.3435681187468286E-3</v>
      </c>
      <c r="AG66">
        <f t="shared" si="23"/>
        <v>1.3435681187468286E-3</v>
      </c>
      <c r="AH66">
        <f t="shared" si="24"/>
        <v>-1982.7299976727311</v>
      </c>
      <c r="AI66">
        <f t="shared" si="25"/>
        <v>-0.10826299247639641</v>
      </c>
      <c r="AK66">
        <f t="shared" si="26"/>
        <v>0</v>
      </c>
      <c r="AL66">
        <f>AE66-'式(20)Asf0m'!AE34</f>
        <v>0</v>
      </c>
    </row>
    <row r="67" spans="1:38" x14ac:dyDescent="0.2">
      <c r="AE67" s="11"/>
      <c r="AF67" s="4"/>
    </row>
    <row r="68" spans="1:38" x14ac:dyDescent="0.2">
      <c r="B68" s="9" t="s">
        <v>39</v>
      </c>
    </row>
    <row r="70" spans="1:38" x14ac:dyDescent="0.2">
      <c r="B70" t="s">
        <v>43</v>
      </c>
    </row>
    <row r="71" spans="1:38" x14ac:dyDescent="0.2">
      <c r="A71">
        <f>ROW(A4)</f>
        <v>4</v>
      </c>
      <c r="B71" t="str">
        <f ca="1">INDIRECT(ADDRESS(A71,COLUMN($B$3)))</f>
        <v>[1, -1.05, -1.025, 1.1, 2.1, 0.9, 1.05, 1.07, 0.88, 0.85, 0.98, 2.05, 1.02, 0.96, 0.92, 1.01, 0.97, 0, 0.52, 0.55, 0.6, -89, 10, 0]</v>
      </c>
    </row>
    <row r="72" spans="1:38" x14ac:dyDescent="0.2">
      <c r="B72" t="s">
        <v>44</v>
      </c>
    </row>
    <row r="73" spans="1:38" x14ac:dyDescent="0.2">
      <c r="B73" t="s">
        <v>59</v>
      </c>
    </row>
    <row r="75" spans="1:38" x14ac:dyDescent="0.2">
      <c r="B75" s="1" t="str">
        <f>B70</f>
        <v>[case, XX, YY, X1, X2, X3, X1yp, X1ym, X3yp, X3ym, Y1, Y2, Y3, Y1xp, Y1xm, Y3xp, Y3xm, Zxp, Zxm, Zyp, Zym, Azw, hs, Asf0pA] = \</v>
      </c>
    </row>
    <row r="76" spans="1:38" x14ac:dyDescent="0.2">
      <c r="A76">
        <f>A71+1</f>
        <v>5</v>
      </c>
      <c r="B76" t="str">
        <f ca="1">INDIRECT(ADDRESS(A76,COLUMN($B$3)))</f>
        <v>[2, -1.05, -1.025, 1.1, 2.1, 0.9, 1.05, 1.07, 0.88, 0.85, 0.98, 2.05, 1.02, 0.96, 0.92, 1.01, 0.97, 0.48, 0.52, 0.55, 0.6, -89, 1, 8.95144024279148]</v>
      </c>
    </row>
    <row r="77" spans="1:38" x14ac:dyDescent="0.2">
      <c r="B77" s="1" t="str">
        <f>B72</f>
        <v>Asf0p = calc_Asf0p(XX, YY, X1, X2, X3, X1yp, X1ym, X3yp, X3ym, Y1, Y2, Y3, Y1xp, Y1xm, Y3xp, Y3xm, Zxp, Zxm, Zyp, Zym, Azw, hs)</v>
      </c>
    </row>
    <row r="78" spans="1:38" x14ac:dyDescent="0.2">
      <c r="B78" s="1" t="str">
        <f>B73</f>
        <v>print('case{}: Asfop = {}, 期待値 = {}, 残差 = {}'.format( case, Asf0p, Asf0pA, Asf0p - Asf0pA ))</v>
      </c>
    </row>
    <row r="80" spans="1:38" x14ac:dyDescent="0.2">
      <c r="B80" s="1" t="str">
        <f t="shared" ref="B80" si="27">B75</f>
        <v>[case, XX, YY, X1, X2, X3, X1yp, X1ym, X3yp, X3ym, Y1, Y2, Y3, Y1xp, Y1xm, Y3xp, Y3xm, Zxp, Zxm, Zyp, Zym, Azw, hs, Asf0pA] = \</v>
      </c>
    </row>
    <row r="81" spans="1:2" x14ac:dyDescent="0.2">
      <c r="A81">
        <f t="shared" ref="A81" si="28">A76+1</f>
        <v>6</v>
      </c>
      <c r="B81" t="str">
        <f t="shared" ref="B81" ca="1" si="29">INDIRECT(ADDRESS(A81,COLUMN($B$3)))</f>
        <v>[3, -1.05, -1.025, 1.1, 2.1, 0.9, 1.05, 1.07, 0.88, 0.85, 0.98, 2.05, 1.02, 0.96, 0.92, 1.01, 0.97, 0.48, 0.52, 0.55, 0.6, -85, 1, 8.95115216801752]</v>
      </c>
    </row>
    <row r="82" spans="1:2" x14ac:dyDescent="0.2">
      <c r="B82" s="1" t="str">
        <f t="shared" ref="B82:B83" si="30">B77</f>
        <v>Asf0p = calc_Asf0p(XX, YY, X1, X2, X3, X1yp, X1ym, X3yp, X3ym, Y1, Y2, Y3, Y1xp, Y1xm, Y3xp, Y3xm, Zxp, Zxm, Zyp, Zym, Azw, hs)</v>
      </c>
    </row>
    <row r="83" spans="1:2" x14ac:dyDescent="0.2">
      <c r="B83" s="1" t="str">
        <f t="shared" si="30"/>
        <v>print('case{}: Asfop = {}, 期待値 = {}, 残差 = {}'.format( case, Asf0p, Asf0pA, Asf0p - Asf0pA ))</v>
      </c>
    </row>
    <row r="85" spans="1:2" x14ac:dyDescent="0.2">
      <c r="B85" s="1" t="str">
        <f t="shared" ref="B85" si="31">B80</f>
        <v>[case, XX, YY, X1, X2, X3, X1yp, X1ym, X3yp, X3ym, Y1, Y2, Y3, Y1xp, Y1xm, Y3xp, Y3xm, Zxp, Zxm, Zyp, Zym, Azw, hs, Asf0pA] = \</v>
      </c>
    </row>
    <row r="86" spans="1:2" x14ac:dyDescent="0.2">
      <c r="A86">
        <f t="shared" ref="A86" si="32">A81+1</f>
        <v>7</v>
      </c>
      <c r="B86" t="str">
        <f t="shared" ref="B86" ca="1" si="33">INDIRECT(ADDRESS(A86,COLUMN($B$3)))</f>
        <v>[4, -1.05, -1.025, 1.1, 2.1, 0.9, 1.05, 1.07, 0.88, 0.85, 0.98, 2.05, 1.02, 0.96, 0.92, 1.01, 0.97, 0.48, 0.52, 0.55, 0.6, -45, 1, 1.44195626616343]</v>
      </c>
    </row>
    <row r="87" spans="1:2" x14ac:dyDescent="0.2">
      <c r="B87" s="1" t="str">
        <f t="shared" ref="B87:B88" si="34">B82</f>
        <v>Asf0p = calc_Asf0p(XX, YY, X1, X2, X3, X1yp, X1ym, X3yp, X3ym, Y1, Y2, Y3, Y1xp, Y1xm, Y3xp, Y3xm, Zxp, Zxm, Zyp, Zym, Azw, hs)</v>
      </c>
    </row>
    <row r="88" spans="1:2" x14ac:dyDescent="0.2">
      <c r="B88" s="1" t="str">
        <f t="shared" si="34"/>
        <v>print('case{}: Asfop = {}, 期待値 = {}, 残差 = {}'.format( case, Asf0p, Asf0pA, Asf0p - Asf0pA ))</v>
      </c>
    </row>
    <row r="90" spans="1:2" x14ac:dyDescent="0.2">
      <c r="B90" s="1" t="str">
        <f t="shared" ref="B90" si="35">B85</f>
        <v>[case, XX, YY, X1, X2, X3, X1yp, X1ym, X3yp, X3ym, Y1, Y2, Y3, Y1xp, Y1xm, Y3xp, Y3xm, Zxp, Zxm, Zyp, Zym, Azw, hs, Asf0pA] = \</v>
      </c>
    </row>
    <row r="91" spans="1:2" x14ac:dyDescent="0.2">
      <c r="A91">
        <f t="shared" ref="A91" si="36">A86+1</f>
        <v>8</v>
      </c>
      <c r="B91" t="str">
        <f t="shared" ref="B91" ca="1" si="37">INDIRECT(ADDRESS(A91,COLUMN($B$3)))</f>
        <v>[5, -1.05, -1.025, 1.1, 2.1, 0.9, 1.05, 1.07, 0.88, 0.85, 0.98, 2.05, 1.02, 0.96, 0.92, 1.01, 0.97, 0.48, 0.52, 0.55, 0.6, -30, 1, 0.832815119938684]</v>
      </c>
    </row>
    <row r="92" spans="1:2" x14ac:dyDescent="0.2">
      <c r="B92" s="1" t="str">
        <f t="shared" ref="B92:B93" si="38">B87</f>
        <v>Asf0p = calc_Asf0p(XX, YY, X1, X2, X3, X1yp, X1ym, X3yp, X3ym, Y1, Y2, Y3, Y1xp, Y1xm, Y3xp, Y3xm, Zxp, Zxm, Zyp, Zym, Azw, hs)</v>
      </c>
    </row>
    <row r="93" spans="1:2" x14ac:dyDescent="0.2">
      <c r="B93" s="1" t="str">
        <f t="shared" si="38"/>
        <v>print('case{}: Asfop = {}, 期待値 = {}, 残差 = {}'.format( case, Asf0p, Asf0pA, Asf0p - Asf0pA ))</v>
      </c>
    </row>
    <row r="95" spans="1:2" x14ac:dyDescent="0.2">
      <c r="B95" s="1" t="str">
        <f t="shared" ref="B95" si="39">B90</f>
        <v>[case, XX, YY, X1, X2, X3, X1yp, X1ym, X3yp, X3ym, Y1, Y2, Y3, Y1xp, Y1xm, Y3xp, Y3xm, Zxp, Zxm, Zyp, Zym, Azw, hs, Asf0pA] = \</v>
      </c>
    </row>
    <row r="96" spans="1:2" x14ac:dyDescent="0.2">
      <c r="A96">
        <f t="shared" ref="A96" si="40">A91+1</f>
        <v>9</v>
      </c>
      <c r="B96" t="str">
        <f t="shared" ref="B96" ca="1" si="41">INDIRECT(ADDRESS(A96,COLUMN($B$3)))</f>
        <v>[6, -1.05, -1.025, 1.1, 2.1, 0.9, 1.05, 1.07, 0.88, 0.85, 0.98, 2.05, 1.02, 0.96, 0.92, 1.01, 0.97, 0.48, 0.52, 0.55, 0.6, -1, 1, 0.0251839734073206]</v>
      </c>
    </row>
    <row r="97" spans="1:2" x14ac:dyDescent="0.2">
      <c r="B97" s="1" t="str">
        <f t="shared" ref="B97:B98" si="42">B92</f>
        <v>Asf0p = calc_Asf0p(XX, YY, X1, X2, X3, X1yp, X1ym, X3yp, X3ym, Y1, Y2, Y3, Y1xp, Y1xm, Y3xp, Y3xm, Zxp, Zxm, Zyp, Zym, Azw, hs)</v>
      </c>
    </row>
    <row r="98" spans="1:2" x14ac:dyDescent="0.2">
      <c r="B98" s="1" t="str">
        <f t="shared" si="42"/>
        <v>print('case{}: Asfop = {}, 期待値 = {}, 残差 = {}'.format( case, Asf0p, Asf0pA, Asf0p - Asf0pA ))</v>
      </c>
    </row>
    <row r="100" spans="1:2" x14ac:dyDescent="0.2">
      <c r="B100" s="1" t="str">
        <f t="shared" ref="B100" si="43">B95</f>
        <v>[case, XX, YY, X1, X2, X3, X1yp, X1ym, X3yp, X3ym, Y1, Y2, Y3, Y1xp, Y1xm, Y3xp, Y3xm, Zxp, Zxm, Zyp, Zym, Azw, hs, Asf0pA] = \</v>
      </c>
    </row>
    <row r="101" spans="1:2" x14ac:dyDescent="0.2">
      <c r="A101">
        <f t="shared" ref="A101" si="44">A96+1</f>
        <v>10</v>
      </c>
      <c r="B101" t="str">
        <f t="shared" ref="B101" ca="1" si="45">INDIRECT(ADDRESS(A101,COLUMN($B$3)))</f>
        <v>[7, -1.05, -1.025, 1.1, 2.1, 0.9, 1.05, 1.07, 0.88, 0.85, 0.98, 2.05, 1.02, 0.96, 0.92, 1.01, 0.97, 0.48, 0.52, 0.55, 0.6, -89, 10, 8.23640771886364]</v>
      </c>
    </row>
    <row r="102" spans="1:2" x14ac:dyDescent="0.2">
      <c r="B102" s="1" t="str">
        <f t="shared" ref="B102:B103" si="46">B97</f>
        <v>Asf0p = calc_Asf0p(XX, YY, X1, X2, X3, X1yp, X1ym, X3yp, X3ym, Y1, Y2, Y3, Y1xp, Y1xm, Y3xp, Y3xm, Zxp, Zxm, Zyp, Zym, Azw, hs)</v>
      </c>
    </row>
    <row r="103" spans="1:2" x14ac:dyDescent="0.2">
      <c r="B103" s="1" t="str">
        <f t="shared" si="46"/>
        <v>print('case{}: Asfop = {}, 期待値 = {}, 残差 = {}'.format( case, Asf0p, Asf0pA, Asf0p - Asf0pA ))</v>
      </c>
    </row>
    <row r="105" spans="1:2" x14ac:dyDescent="0.2">
      <c r="B105" s="1" t="str">
        <f t="shared" ref="B105" si="47">B100</f>
        <v>[case, XX, YY, X1, X2, X3, X1yp, X1ym, X3yp, X3ym, Y1, Y2, Y3, Y1xp, Y1xm, Y3xp, Y3xm, Zxp, Zxm, Zyp, Zym, Azw, hs, Asf0pA] = \</v>
      </c>
    </row>
    <row r="106" spans="1:2" x14ac:dyDescent="0.2">
      <c r="A106">
        <f t="shared" ref="A106" si="48">A101+1</f>
        <v>11</v>
      </c>
      <c r="B106" t="str">
        <f t="shared" ref="B106" ca="1" si="49">INDIRECT(ADDRESS(A106,COLUMN($B$3)))</f>
        <v>[8, -1.05, -1.025, 1.1, 2.1, 0.9, 1.05, 1.07, 0.88, 0.85, 0.98, 2.05, 1.02, 0.96, 0.92, 1.01, 0.97, 0.48, 0.52, 0.55, 0.6, -85, 10, 8.23349765491824]</v>
      </c>
    </row>
    <row r="107" spans="1:2" x14ac:dyDescent="0.2">
      <c r="B107" s="1" t="str">
        <f t="shared" ref="B107:B108" si="50">B102</f>
        <v>Asf0p = calc_Asf0p(XX, YY, X1, X2, X3, X1yp, X1ym, X3yp, X3ym, Y1, Y2, Y3, Y1xp, Y1xm, Y3xp, Y3xm, Zxp, Zxm, Zyp, Zym, Azw, hs)</v>
      </c>
    </row>
    <row r="108" spans="1:2" x14ac:dyDescent="0.2">
      <c r="B108" s="1" t="str">
        <f t="shared" si="50"/>
        <v>print('case{}: Asfop = {}, 期待値 = {}, 残差 = {}'.format( case, Asf0p, Asf0pA, Asf0p - Asf0pA ))</v>
      </c>
    </row>
    <row r="110" spans="1:2" x14ac:dyDescent="0.2">
      <c r="B110" s="1" t="str">
        <f t="shared" ref="B110" si="51">B105</f>
        <v>[case, XX, YY, X1, X2, X3, X1yp, X1ym, X3yp, X3ym, Y1, Y2, Y3, Y1xp, Y1xm, Y3xp, Y3xm, Zxp, Zxm, Zyp, Zym, Azw, hs, Asf0pA] = \</v>
      </c>
    </row>
    <row r="111" spans="1:2" x14ac:dyDescent="0.2">
      <c r="A111">
        <f t="shared" ref="A111" si="52">A106+1</f>
        <v>12</v>
      </c>
      <c r="B111" t="str">
        <f t="shared" ref="B111" ca="1" si="53">INDIRECT(ADDRESS(A111,COLUMN($B$3)))</f>
        <v>[9, -1.05, -1.025, 1.1, 2.1, 0.9, 1.05, 1.07, 0.88, 0.85, 0.98, 2.05, 1.02, 0.96, 0.92, 1.01, 0.97, 0.48, 0.52, 0.55, 0.6, -45, 10, 1.41607326633252]</v>
      </c>
    </row>
    <row r="112" spans="1:2" x14ac:dyDescent="0.2">
      <c r="B112" s="1" t="str">
        <f t="shared" ref="B112:B113" si="54">B107</f>
        <v>Asf0p = calc_Asf0p(XX, YY, X1, X2, X3, X1yp, X1ym, X3yp, X3ym, Y1, Y2, Y3, Y1xp, Y1xm, Y3xp, Y3xm, Zxp, Zxm, Zyp, Zym, Azw, hs)</v>
      </c>
    </row>
    <row r="113" spans="1:2" x14ac:dyDescent="0.2">
      <c r="B113" s="1" t="str">
        <f t="shared" si="54"/>
        <v>print('case{}: Asfop = {}, 期待値 = {}, 残差 = {}'.format( case, Asf0p, Asf0pA, Asf0p - Asf0pA ))</v>
      </c>
    </row>
    <row r="115" spans="1:2" x14ac:dyDescent="0.2">
      <c r="B115" s="1" t="str">
        <f t="shared" ref="B115" si="55">B110</f>
        <v>[case, XX, YY, X1, X2, X3, X1yp, X1ym, X3yp, X3ym, Y1, Y2, Y3, Y1xp, Y1xm, Y3xp, Y3xm, Zxp, Zxm, Zyp, Zym, Azw, hs, Asf0pA] = \</v>
      </c>
    </row>
    <row r="116" spans="1:2" x14ac:dyDescent="0.2">
      <c r="A116">
        <f t="shared" ref="A116" si="56">A111+1</f>
        <v>13</v>
      </c>
      <c r="B116" t="str">
        <f t="shared" ref="B116" ca="1" si="57">INDIRECT(ADDRESS(A116,COLUMN($B$3)))</f>
        <v>[10, -1.05, -1.025, 1.1, 2.1, 0.9, 1.05, 1.07, 0.88, 0.85, 0.98, 2.05, 1.02, 0.96, 0.92, 1.01, 0.97, 0.48, 0.52, 0.55, 0.6, -30, 10, 0.820613756806761]</v>
      </c>
    </row>
    <row r="117" spans="1:2" x14ac:dyDescent="0.2">
      <c r="B117" s="1" t="str">
        <f t="shared" ref="B117:B118" si="58">B112</f>
        <v>Asf0p = calc_Asf0p(XX, YY, X1, X2, X3, X1yp, X1ym, X3yp, X3ym, Y1, Y2, Y3, Y1xp, Y1xm, Y3xp, Y3xm, Zxp, Zxm, Zyp, Zym, Azw, hs)</v>
      </c>
    </row>
    <row r="118" spans="1:2" x14ac:dyDescent="0.2">
      <c r="B118" s="1" t="str">
        <f t="shared" si="58"/>
        <v>print('case{}: Asfop = {}, 期待値 = {}, 残差 = {}'.format( case, Asf0p, Asf0pA, Asf0p - Asf0pA ))</v>
      </c>
    </row>
    <row r="120" spans="1:2" x14ac:dyDescent="0.2">
      <c r="B120" s="1" t="str">
        <f t="shared" ref="B120" si="59">B115</f>
        <v>[case, XX, YY, X1, X2, X3, X1yp, X1ym, X3yp, X3ym, Y1, Y2, Y3, Y1xp, Y1xm, Y3xp, Y3xm, Zxp, Zxm, Zyp, Zym, Azw, hs, Asf0pA] = \</v>
      </c>
    </row>
    <row r="121" spans="1:2" x14ac:dyDescent="0.2">
      <c r="A121">
        <f t="shared" ref="A121" si="60">A116+1</f>
        <v>14</v>
      </c>
      <c r="B121" t="str">
        <f t="shared" ref="B121" ca="1" si="61">INDIRECT(ADDRESS(A121,COLUMN($B$3)))</f>
        <v>[11, -1.05, -1.025, 1.1, 2.1, 0.9, 1.05, 1.07, 0.88, 0.85, 0.98, 2.05, 1.02, 0.96, 0.92, 1.01, 0.97, 0.48, 0.52, 0.55, 0.6, -1, 10, 0.0248644613655683]</v>
      </c>
    </row>
    <row r="122" spans="1:2" x14ac:dyDescent="0.2">
      <c r="B122" s="1" t="str">
        <f t="shared" ref="B122:B123" si="62">B117</f>
        <v>Asf0p = calc_Asf0p(XX, YY, X1, X2, X3, X1yp, X1ym, X3yp, X3ym, Y1, Y2, Y3, Y1xp, Y1xm, Y3xp, Y3xm, Zxp, Zxm, Zyp, Zym, Azw, hs)</v>
      </c>
    </row>
    <row r="123" spans="1:2" x14ac:dyDescent="0.2">
      <c r="B123" s="1" t="str">
        <f t="shared" si="62"/>
        <v>print('case{}: Asfop = {}, 期待値 = {}, 残差 = {}'.format( case, Asf0p, Asf0pA, Asf0p - Asf0pA ))</v>
      </c>
    </row>
    <row r="125" spans="1:2" x14ac:dyDescent="0.2">
      <c r="B125" s="1" t="str">
        <f t="shared" ref="B125" si="63">B120</f>
        <v>[case, XX, YY, X1, X2, X3, X1yp, X1ym, X3yp, X3ym, Y1, Y2, Y3, Y1xp, Y1xm, Y3xp, Y3xm, Zxp, Zxm, Zyp, Zym, Azw, hs, Asf0pA] = \</v>
      </c>
    </row>
    <row r="126" spans="1:2" x14ac:dyDescent="0.2">
      <c r="A126">
        <f t="shared" ref="A126" si="64">A121+1</f>
        <v>15</v>
      </c>
      <c r="B126" t="str">
        <f t="shared" ref="B126" ca="1" si="65">INDIRECT(ADDRESS(A126,COLUMN($B$3)))</f>
        <v>[12, -1.05, -1.025, 1.1, 2.1, 0.9, 1.05, 1.07, 0.88, 0.85, 0.98, 2.05, 1.02, 0.96, 0.92, 1.01, 0.97, 0.48, 0.52, 0.55, 0.6, -89, 30, 6.43152802877949]</v>
      </c>
    </row>
    <row r="127" spans="1:2" x14ac:dyDescent="0.2">
      <c r="B127" s="1" t="str">
        <f t="shared" ref="B127:B128" si="66">B122</f>
        <v>Asf0p = calc_Asf0p(XX, YY, X1, X2, X3, X1yp, X1ym, X3yp, X3ym, Y1, Y2, Y3, Y1xp, Y1xm, Y3xp, Y3xm, Zxp, Zxm, Zyp, Zym, Azw, hs)</v>
      </c>
    </row>
    <row r="128" spans="1:2" x14ac:dyDescent="0.2">
      <c r="B128" s="1" t="str">
        <f t="shared" si="66"/>
        <v>print('case{}: Asfop = {}, 期待値 = {}, 残差 = {}'.format( case, Asf0p, Asf0pA, Asf0p - Asf0pA ))</v>
      </c>
    </row>
    <row r="130" spans="1:2" x14ac:dyDescent="0.2">
      <c r="B130" s="1" t="str">
        <f t="shared" ref="B130" si="67">B125</f>
        <v>[case, XX, YY, X1, X2, X3, X1yp, X1ym, X3yp, X3ym, Y1, Y2, Y3, Y1xp, Y1xm, Y3xp, Y3xm, Zxp, Zxm, Zyp, Zym, Azw, hs, Asf0pA] = \</v>
      </c>
    </row>
    <row r="131" spans="1:2" x14ac:dyDescent="0.2">
      <c r="A131">
        <f t="shared" ref="A131" si="68">A126+1</f>
        <v>16</v>
      </c>
      <c r="B131" t="str">
        <f t="shared" ref="B131" ca="1" si="69">INDIRECT(ADDRESS(A131,COLUMN($B$3)))</f>
        <v>[13, -1.05, -1.025, 1.1, 2.1, 0.9, 1.05, 1.07, 0.88, 0.85, 0.98, 2.05, 1.02, 0.96, 0.92, 1.01, 0.97, 0.48, 0.52, 0.55, 0.6, -85, 30, 6.42199955959408]</v>
      </c>
    </row>
    <row r="132" spans="1:2" x14ac:dyDescent="0.2">
      <c r="B132" s="1" t="str">
        <f t="shared" ref="B132:B133" si="70">B127</f>
        <v>Asf0p = calc_Asf0p(XX, YY, X1, X2, X3, X1yp, X1ym, X3yp, X3ym, Y1, Y2, Y3, Y1xp, Y1xm, Y3xp, Y3xm, Zxp, Zxm, Zyp, Zym, Azw, hs)</v>
      </c>
    </row>
    <row r="133" spans="1:2" x14ac:dyDescent="0.2">
      <c r="B133" s="1" t="str">
        <f t="shared" si="70"/>
        <v>print('case{}: Asfop = {}, 期待値 = {}, 残差 = {}'.format( case, Asf0p, Asf0pA, Asf0p - Asf0pA ))</v>
      </c>
    </row>
    <row r="135" spans="1:2" x14ac:dyDescent="0.2">
      <c r="B135" s="1" t="str">
        <f t="shared" ref="B135" si="71">B130</f>
        <v>[case, XX, YY, X1, X2, X3, X1yp, X1ym, X3yp, X3ym, Y1, Y2, Y3, Y1xp, Y1xm, Y3xp, Y3xm, Zxp, Zxm, Zyp, Zym, Azw, hs, Asf0pA] = \</v>
      </c>
    </row>
    <row r="136" spans="1:2" x14ac:dyDescent="0.2">
      <c r="A136">
        <f t="shared" ref="A136" si="72">A131+1</f>
        <v>17</v>
      </c>
      <c r="B136" t="str">
        <f t="shared" ref="B136" ca="1" si="73">INDIRECT(ADDRESS(A136,COLUMN($B$3)))</f>
        <v>[14, -1.05, -1.025, 1.1, 2.1, 0.9, 1.05, 1.07, 0.88, 0.85, 0.98, 2.05, 1.02, 0.96, 0.92, 1.01, 0.97, 0.48, 0.52, 0.55, 0.6, -45, 30, 1.35073959387713]</v>
      </c>
    </row>
    <row r="137" spans="1:2" x14ac:dyDescent="0.2">
      <c r="B137" s="1" t="str">
        <f t="shared" ref="B137:B138" si="74">B132</f>
        <v>Asf0p = calc_Asf0p(XX, YY, X1, X2, X3, X1yp, X1ym, X3yp, X3ym, Y1, Y2, Y3, Y1xp, Y1xm, Y3xp, Y3xm, Zxp, Zxm, Zyp, Zym, Azw, hs)</v>
      </c>
    </row>
    <row r="138" spans="1:2" x14ac:dyDescent="0.2">
      <c r="B138" s="1" t="str">
        <f t="shared" si="74"/>
        <v>print('case{}: Asfop = {}, 期待値 = {}, 残差 = {}'.format( case, Asf0p, Asf0pA, Asf0p - Asf0pA ))</v>
      </c>
    </row>
    <row r="140" spans="1:2" x14ac:dyDescent="0.2">
      <c r="B140" s="1" t="str">
        <f t="shared" ref="B140" si="75">B135</f>
        <v>[case, XX, YY, X1, X2, X3, X1yp, X1ym, X3yp, X3ym, Y1, Y2, Y3, Y1xp, Y1xm, Y3xp, Y3xm, Zxp, Zxm, Zyp, Zym, Azw, hs, Asf0pA] = \</v>
      </c>
    </row>
    <row r="141" spans="1:2" x14ac:dyDescent="0.2">
      <c r="A141">
        <f t="shared" ref="A141" si="76">A136+1</f>
        <v>18</v>
      </c>
      <c r="B141" t="str">
        <f t="shared" ref="B141" ca="1" si="77">INDIRECT(ADDRESS(A141,COLUMN($B$3)))</f>
        <v>[15, -1.05, -1.025, 1.1, 2.1, 0.9, 1.05, 1.07, 0.88, 0.85, 0.98, 2.05, 1.02, 0.96, 0.92, 1.01, 0.97, 0.48, 0.52, 0.55, 0.6, -30, 30, 0.789815168251408]</v>
      </c>
    </row>
    <row r="142" spans="1:2" x14ac:dyDescent="0.2">
      <c r="B142" s="1" t="str">
        <f t="shared" ref="B142:B143" si="78">B137</f>
        <v>Asf0p = calc_Asf0p(XX, YY, X1, X2, X3, X1yp, X1ym, X3yp, X3ym, Y1, Y2, Y3, Y1xp, Y1xm, Y3xp, Y3xm, Zxp, Zxm, Zyp, Zym, Azw, hs)</v>
      </c>
    </row>
    <row r="143" spans="1:2" x14ac:dyDescent="0.2">
      <c r="B143" s="1" t="str">
        <f t="shared" si="78"/>
        <v>print('case{}: Asfop = {}, 期待値 = {}, 残差 = {}'.format( case, Asf0p, Asf0pA, Asf0p - Asf0pA ))</v>
      </c>
    </row>
    <row r="145" spans="1:2" x14ac:dyDescent="0.2">
      <c r="B145" s="1" t="str">
        <f t="shared" ref="B145" si="79">B140</f>
        <v>[case, XX, YY, X1, X2, X3, X1yp, X1ym, X3yp, X3ym, Y1, Y2, Y3, Y1xp, Y1xm, Y3xp, Y3xm, Zxp, Zxm, Zyp, Zym, Azw, hs, Asf0pA] = \</v>
      </c>
    </row>
    <row r="146" spans="1:2" x14ac:dyDescent="0.2">
      <c r="A146">
        <f t="shared" ref="A146" si="80">A141+1</f>
        <v>19</v>
      </c>
      <c r="B146" t="str">
        <f t="shared" ref="B146" ca="1" si="81">INDIRECT(ADDRESS(A146,COLUMN($B$3)))</f>
        <v>[16, -1.05, -1.025, 1.1, 2.1, 0.9, 1.05, 1.07, 0.88, 0.85, 0.98, 2.05, 1.02, 0.96, 0.92, 1.01, 0.97, 0.48, 0.52, 0.55, 0.6, -1, 30, 0.0240579514858105]</v>
      </c>
    </row>
    <row r="147" spans="1:2" x14ac:dyDescent="0.2">
      <c r="B147" s="1" t="str">
        <f t="shared" ref="B147:B148" si="82">B142</f>
        <v>Asf0p = calc_Asf0p(XX, YY, X1, X2, X3, X1yp, X1ym, X3yp, X3ym, Y1, Y2, Y3, Y1xp, Y1xm, Y3xp, Y3xm, Zxp, Zxm, Zyp, Zym, Azw, hs)</v>
      </c>
    </row>
    <row r="148" spans="1:2" x14ac:dyDescent="0.2">
      <c r="B148" s="1" t="str">
        <f t="shared" si="82"/>
        <v>print('case{}: Asfop = {}, 期待値 = {}, 残差 = {}'.format( case, Asf0p, Asf0pA, Asf0p - Asf0pA ))</v>
      </c>
    </row>
    <row r="150" spans="1:2" x14ac:dyDescent="0.2">
      <c r="B150" s="1" t="str">
        <f t="shared" ref="B150" si="83">B145</f>
        <v>[case, XX, YY, X1, X2, X3, X1yp, X1ym, X3yp, X3ym, Y1, Y2, Y3, Y1xp, Y1xm, Y3xp, Y3xm, Zxp, Zxm, Zyp, Zym, Azw, hs, Asf0pA] = \</v>
      </c>
    </row>
    <row r="151" spans="1:2" x14ac:dyDescent="0.2">
      <c r="A151">
        <f t="shared" ref="A151" si="84">A146+1</f>
        <v>20</v>
      </c>
      <c r="B151" t="str">
        <f t="shared" ref="B151" ca="1" si="85">INDIRECT(ADDRESS(A151,COLUMN($B$3)))</f>
        <v>[17, -1.05, -1.025, 1.1, 2.1, 0.9, 1.05, 1.07, 0.88, 0.85, 0.98, 2.05, 1.02, 0.96, 0.92, 1.01, 0.97, 0.48, 0.52, 0.55, 0.6, -89, 60, 2.61502724495748]</v>
      </c>
    </row>
    <row r="152" spans="1:2" x14ac:dyDescent="0.2">
      <c r="B152" s="1" t="str">
        <f t="shared" ref="B152:B153" si="86">B147</f>
        <v>Asf0p = calc_Asf0p(XX, YY, X1, X2, X3, X1yp, X1ym, X3yp, X3ym, Y1, Y2, Y3, Y1xp, Y1xm, Y3xp, Y3xm, Zxp, Zxm, Zyp, Zym, Azw, hs)</v>
      </c>
    </row>
    <row r="153" spans="1:2" x14ac:dyDescent="0.2">
      <c r="B153" s="1" t="str">
        <f t="shared" si="86"/>
        <v>print('case{}: Asfop = {}, 期待値 = {}, 残差 = {}'.format( case, Asf0p, Asf0pA, Asf0p - Asf0pA ))</v>
      </c>
    </row>
    <row r="155" spans="1:2" x14ac:dyDescent="0.2">
      <c r="B155" s="1" t="str">
        <f t="shared" ref="B155" si="87">B150</f>
        <v>[case, XX, YY, X1, X2, X3, X1yp, X1ym, X3yp, X3ym, Y1, Y2, Y3, Y1xp, Y1xm, Y3xp, Y3xm, Zxp, Zxm, Zyp, Zym, Azw, hs, Asf0pA] = \</v>
      </c>
    </row>
    <row r="156" spans="1:2" x14ac:dyDescent="0.2">
      <c r="A156">
        <f t="shared" ref="A156" si="88">A151+1</f>
        <v>21</v>
      </c>
      <c r="B156" t="str">
        <f t="shared" ref="B156" ca="1" si="89">INDIRECT(ADDRESS(A156,COLUMN($B$3)))</f>
        <v>[18, -1.05, -1.025, 1.1, 2.1, 0.9, 1.05, 1.07, 0.88, 0.85, 0.98, 2.05, 1.02, 0.96, 0.92, 1.01, 0.97, 0.48, 0.52, 0.55, 0.6, -85, 60, 2.60547310296558]</v>
      </c>
    </row>
    <row r="157" spans="1:2" x14ac:dyDescent="0.2">
      <c r="B157" s="1" t="str">
        <f t="shared" ref="B157:B158" si="90">B152</f>
        <v>Asf0p = calc_Asf0p(XX, YY, X1, X2, X3, X1yp, X1ym, X3yp, X3ym, Y1, Y2, Y3, Y1xp, Y1xm, Y3xp, Y3xm, Zxp, Zxm, Zyp, Zym, Azw, hs)</v>
      </c>
    </row>
    <row r="158" spans="1:2" x14ac:dyDescent="0.2">
      <c r="B158" s="1" t="str">
        <f t="shared" si="90"/>
        <v>print('case{}: Asfop = {}, 期待値 = {}, 残差 = {}'.format( case, Asf0p, Asf0pA, Asf0p - Asf0pA ))</v>
      </c>
    </row>
    <row r="160" spans="1:2" x14ac:dyDescent="0.2">
      <c r="B160" s="1" t="str">
        <f t="shared" ref="B160" si="91">B155</f>
        <v>[case, XX, YY, X1, X2, X3, X1yp, X1ym, X3yp, X3ym, Y1, Y2, Y3, Y1xp, Y1xm, Y3xp, Y3xm, Zxp, Zxm, Zyp, Zym, Azw, hs, Asf0pA] = \</v>
      </c>
    </row>
    <row r="161" spans="1:2" x14ac:dyDescent="0.2">
      <c r="A161">
        <f t="shared" ref="A161" si="92">A156+1</f>
        <v>22</v>
      </c>
      <c r="B161" t="str">
        <f t="shared" ref="B161" ca="1" si="93">INDIRECT(ADDRESS(A161,COLUMN($B$3)))</f>
        <v>[19, -1.05, -1.025, 1.1, 2.1, 0.9, 1.05, 1.07, 0.88, 0.85, 0.98, 2.05, 1.02, 0.96, 0.92, 1.01, 0.97, 0.48, 0.52, 0.55, 0.6, -45, 60, 1.16261878163138]</v>
      </c>
    </row>
    <row r="162" spans="1:2" x14ac:dyDescent="0.2">
      <c r="B162" s="1" t="str">
        <f t="shared" ref="B162:B163" si="94">B157</f>
        <v>Asf0p = calc_Asf0p(XX, YY, X1, X2, X3, X1yp, X1ym, X3yp, X3ym, Y1, Y2, Y3, Y1xp, Y1xm, Y3xp, Y3xm, Zxp, Zxm, Zyp, Zym, Azw, hs)</v>
      </c>
    </row>
    <row r="163" spans="1:2" x14ac:dyDescent="0.2">
      <c r="B163" s="1" t="str">
        <f t="shared" si="94"/>
        <v>print('case{}: Asfop = {}, 期待値 = {}, 残差 = {}'.format( case, Asf0p, Asf0pA, Asf0p - Asf0pA ))</v>
      </c>
    </row>
    <row r="165" spans="1:2" x14ac:dyDescent="0.2">
      <c r="B165" s="1" t="str">
        <f t="shared" ref="B165" si="95">B160</f>
        <v>[case, XX, YY, X1, X2, X3, X1yp, X1ym, X3yp, X3ym, Y1, Y2, Y3, Y1xp, Y1xm, Y3xp, Y3xm, Zxp, Zxm, Zyp, Zym, Azw, hs, Asf0pA] = \</v>
      </c>
    </row>
    <row r="166" spans="1:2" x14ac:dyDescent="0.2">
      <c r="A166">
        <f t="shared" ref="A166" si="96">A161+1</f>
        <v>23</v>
      </c>
      <c r="B166" t="str">
        <f t="shared" ref="B166" ca="1" si="97">INDIRECT(ADDRESS(A166,COLUMN($B$3)))</f>
        <v>[20, -1.05, -1.025, 1.1, 2.1, 0.9, 1.05, 1.07, 0.88, 0.85, 0.98, 2.05, 1.02, 0.96, 0.92, 1.01, 0.97, 0.48, 0.52, 0.55, 0.6, -30, 60, 0.701134166903881]</v>
      </c>
    </row>
    <row r="167" spans="1:2" x14ac:dyDescent="0.2">
      <c r="B167" s="1" t="str">
        <f t="shared" ref="B167:B168" si="98">B162</f>
        <v>Asf0p = calc_Asf0p(XX, YY, X1, X2, X3, X1yp, X1ym, X3yp, X3ym, Y1, Y2, Y3, Y1xp, Y1xm, Y3xp, Y3xm, Zxp, Zxm, Zyp, Zym, Azw, hs)</v>
      </c>
    </row>
    <row r="168" spans="1:2" x14ac:dyDescent="0.2">
      <c r="B168" s="1" t="str">
        <f t="shared" si="98"/>
        <v>print('case{}: Asfop = {}, 期待値 = {}, 残差 = {}'.format( case, Asf0p, Asf0pA, Asf0p - Asf0pA ))</v>
      </c>
    </row>
    <row r="170" spans="1:2" x14ac:dyDescent="0.2">
      <c r="B170" s="1" t="str">
        <f t="shared" ref="B170" si="99">B165</f>
        <v>[case, XX, YY, X1, X2, X3, X1yp, X1ym, X3yp, X3ym, Y1, Y2, Y3, Y1xp, Y1xm, Y3xp, Y3xm, Zxp, Zxm, Zyp, Zym, Azw, hs, Asf0pA] = \</v>
      </c>
    </row>
    <row r="171" spans="1:2" x14ac:dyDescent="0.2">
      <c r="A171">
        <f t="shared" ref="A171" si="100">A166+1</f>
        <v>24</v>
      </c>
      <c r="B171" t="str">
        <f t="shared" ref="B171" ca="1" si="101">INDIRECT(ADDRESS(A171,COLUMN($B$3)))</f>
        <v>[21, -1.05, -1.025, 1.1, 2.1, 0.9, 1.05, 1.07, 0.88, 0.85, 0.98, 2.05, 1.02, 0.96, 0.92, 1.01, 0.97, 0.48, 0.52, 0.55, 0.6, -1, 60, 0.0217356988408539]</v>
      </c>
    </row>
    <row r="172" spans="1:2" x14ac:dyDescent="0.2">
      <c r="B172" s="1" t="str">
        <f t="shared" ref="B172:B173" si="102">B167</f>
        <v>Asf0p = calc_Asf0p(XX, YY, X1, X2, X3, X1yp, X1ym, X3yp, X3ym, Y1, Y2, Y3, Y1xp, Y1xm, Y3xp, Y3xm, Zxp, Zxm, Zyp, Zym, Azw, hs)</v>
      </c>
    </row>
    <row r="173" spans="1:2" x14ac:dyDescent="0.2">
      <c r="B173" s="1" t="str">
        <f t="shared" si="102"/>
        <v>print('case{}: Asfop = {}, 期待値 = {}, 残差 = {}'.format( case, Asf0p, Asf0pA, Asf0p - Asf0pA ))</v>
      </c>
    </row>
    <row r="175" spans="1:2" x14ac:dyDescent="0.2">
      <c r="B175" s="1" t="str">
        <f t="shared" ref="B175" si="103">B170</f>
        <v>[case, XX, YY, X1, X2, X3, X1yp, X1ym, X3yp, X3ym, Y1, Y2, Y3, Y1xp, Y1xm, Y3xp, Y3xm, Zxp, Zxm, Zyp, Zym, Azw, hs, Asf0pA] = \</v>
      </c>
    </row>
    <row r="176" spans="1:2" x14ac:dyDescent="0.2">
      <c r="A176">
        <f t="shared" ref="A176" si="104">A171+1</f>
        <v>25</v>
      </c>
      <c r="B176" t="str">
        <f t="shared" ref="B176" ca="1" si="105">INDIRECT(ADDRESS(A176,COLUMN($B$3)))</f>
        <v>[22, -1.05, -1.025, 1.1, 2.1, 0.9, 1.05, 1.07, 0.88, 0.85, 0.98, 2.05, 1.02, 0.96, 0.92, 1.01, 0.97, 0.48, 0.52, 0.55, 0.6, -89, 85, 0.396267657528477]</v>
      </c>
    </row>
    <row r="177" spans="1:2" x14ac:dyDescent="0.2">
      <c r="B177" s="1" t="str">
        <f t="shared" ref="B177:B178" si="106">B172</f>
        <v>Asf0p = calc_Asf0p(XX, YY, X1, X2, X3, X1yp, X1ym, X3yp, X3ym, Y1, Y2, Y3, Y1xp, Y1xm, Y3xp, Y3xm, Zxp, Zxm, Zyp, Zym, Azw, hs)</v>
      </c>
    </row>
    <row r="178" spans="1:2" x14ac:dyDescent="0.2">
      <c r="B178" s="1" t="str">
        <f t="shared" si="106"/>
        <v>print('case{}: Asfop = {}, 期待値 = {}, 残差 = {}'.format( case, Asf0p, Asf0pA, Asf0p - Asf0pA ))</v>
      </c>
    </row>
    <row r="180" spans="1:2" x14ac:dyDescent="0.2">
      <c r="B180" s="1" t="str">
        <f t="shared" ref="B180" si="107">B175</f>
        <v>[case, XX, YY, X1, X2, X3, X1yp, X1ym, X3yp, X3ym, Y1, Y2, Y3, Y1xp, Y1xm, Y3xp, Y3xm, Zxp, Zxm, Zyp, Zym, Azw, hs, Asf0pA] = \</v>
      </c>
    </row>
    <row r="181" spans="1:2" x14ac:dyDescent="0.2">
      <c r="A181">
        <f t="shared" ref="A181" si="108">A176+1</f>
        <v>26</v>
      </c>
      <c r="B181" t="str">
        <f t="shared" ref="B181" ca="1" si="109">INDIRECT(ADDRESS(A181,COLUMN($B$3)))</f>
        <v>[23, -1.05, -1.025, 1.1, 2.1, 0.9, 1.05, 1.07, 0.88, 0.85, 0.98, 2.05, 1.02, 0.96, 0.92, 1.01, 0.97, 0.48, 0.52, 0.55, 0.6, -85, 85, 0.394819872434029]</v>
      </c>
    </row>
    <row r="182" spans="1:2" x14ac:dyDescent="0.2">
      <c r="B182" s="1" t="str">
        <f t="shared" ref="B182:B183" si="110">B177</f>
        <v>Asf0p = calc_Asf0p(XX, YY, X1, X2, X3, X1yp, X1ym, X3yp, X3ym, Y1, Y2, Y3, Y1xp, Y1xm, Y3xp, Y3xm, Zxp, Zxm, Zyp, Zym, Azw, hs)</v>
      </c>
    </row>
    <row r="183" spans="1:2" x14ac:dyDescent="0.2">
      <c r="B183" s="1" t="str">
        <f t="shared" si="110"/>
        <v>print('case{}: Asfop = {}, 期待値 = {}, 残差 = {}'.format( case, Asf0p, Asf0pA, Asf0p - Asf0pA ))</v>
      </c>
    </row>
    <row r="185" spans="1:2" x14ac:dyDescent="0.2">
      <c r="B185" s="1" t="str">
        <f t="shared" ref="B185" si="111">B180</f>
        <v>[case, XX, YY, X1, X2, X3, X1yp, X1ym, X3yp, X3ym, Y1, Y2, Y3, Y1xp, Y1xm, Y3xp, Y3xm, Zxp, Zxm, Zyp, Zym, Azw, hs, Asf0pA] = \</v>
      </c>
    </row>
    <row r="186" spans="1:2" x14ac:dyDescent="0.2">
      <c r="A186">
        <f t="shared" ref="A186" si="112">A181+1</f>
        <v>27</v>
      </c>
      <c r="B186" t="str">
        <f t="shared" ref="B186" ca="1" si="113">INDIRECT(ADDRESS(A186,COLUMN($B$3)))</f>
        <v>[24, -1.05, -1.025, 1.1, 2.1, 0.9, 1.05, 1.07, 0.88, 0.85, 0.98, 2.05, 1.02, 0.96, 0.92, 1.01, 0.97, 0.48, 0.52, 0.55, 0.6, -45, 85, 0.280246230661627]</v>
      </c>
    </row>
    <row r="187" spans="1:2" x14ac:dyDescent="0.2">
      <c r="B187" s="1" t="str">
        <f t="shared" ref="B187:B188" si="114">B182</f>
        <v>Asf0p = calc_Asf0p(XX, YY, X1, X2, X3, X1yp, X1ym, X3yp, X3ym, Y1, Y2, Y3, Y1xp, Y1xm, Y3xp, Y3xm, Zxp, Zxm, Zyp, Zym, Azw, hs)</v>
      </c>
    </row>
    <row r="188" spans="1:2" x14ac:dyDescent="0.2">
      <c r="B188" s="1" t="str">
        <f t="shared" si="114"/>
        <v>print('case{}: Asfop = {}, 期待値 = {}, 残差 = {}'.format( case, Asf0p, Asf0pA, Asf0p - Asf0pA ))</v>
      </c>
    </row>
    <row r="190" spans="1:2" x14ac:dyDescent="0.2">
      <c r="B190" s="1" t="str">
        <f t="shared" ref="B190" si="115">B185</f>
        <v>[case, XX, YY, X1, X2, X3, X1yp, X1ym, X3yp, X3ym, Y1, Y2, Y3, Y1xp, Y1xm, Y3xp, Y3xm, Zxp, Zxm, Zyp, Zym, Azw, hs, Asf0pA] = \</v>
      </c>
    </row>
    <row r="191" spans="1:2" x14ac:dyDescent="0.2">
      <c r="A191">
        <f t="shared" ref="A191" si="116">A186+1</f>
        <v>28</v>
      </c>
      <c r="B191" t="str">
        <f t="shared" ref="B191" ca="1" si="117">INDIRECT(ADDRESS(A191,COLUMN($B$3)))</f>
        <v>[25, -1.05, -1.025, 1.1, 2.1, 0.9, 1.05, 1.07, 0.88, 0.85, 0.98, 2.05, 1.02, 0.96, 0.92, 1.01, 0.97, 0.48, 0.52, 0.55, 0.6, -30, 85, 0.198164010102806]</v>
      </c>
    </row>
    <row r="192" spans="1:2" x14ac:dyDescent="0.2">
      <c r="B192" s="1" t="str">
        <f t="shared" ref="B192:B193" si="118">B187</f>
        <v>Asf0p = calc_Asf0p(XX, YY, X1, X2, X3, X1yp, X1ym, X3yp, X3ym, Y1, Y2, Y3, Y1xp, Y1xm, Y3xp, Y3xm, Zxp, Zxm, Zyp, Zym, Azw, hs)</v>
      </c>
    </row>
    <row r="193" spans="1:2" x14ac:dyDescent="0.2">
      <c r="B193" s="1" t="str">
        <f t="shared" si="118"/>
        <v>print('case{}: Asfop = {}, 期待値 = {}, 残差 = {}'.format( case, Asf0p, Asf0pA, Asf0p - Asf0pA ))</v>
      </c>
    </row>
    <row r="195" spans="1:2" x14ac:dyDescent="0.2">
      <c r="B195" s="1" t="str">
        <f t="shared" ref="B195" si="119">B190</f>
        <v>[case, XX, YY, X1, X2, X3, X1yp, X1ym, X3yp, X3ym, Y1, Y2, Y3, Y1xp, Y1xm, Y3xp, Y3xm, Zxp, Zxm, Zyp, Zym, Azw, hs, Asf0pA] = \</v>
      </c>
    </row>
    <row r="196" spans="1:2" x14ac:dyDescent="0.2">
      <c r="A196">
        <f t="shared" ref="A196" si="120">A191+1</f>
        <v>29</v>
      </c>
      <c r="B196" t="str">
        <f t="shared" ref="B196" ca="1" si="121">INDIRECT(ADDRESS(A196,COLUMN($B$3)))</f>
        <v>[26, -1.05, -1.025, 1.1, 2.1, 0.9, 1.05, 1.07, 0.88, 0.85, 0.98, 2.05, 1.02, 0.96, 0.92, 1.01, 0.97, 0.48, 0.52, 0.55, 0.6, -1, 85, 0.00691687769111225]</v>
      </c>
    </row>
    <row r="197" spans="1:2" x14ac:dyDescent="0.2">
      <c r="B197" s="1" t="str">
        <f t="shared" ref="B197:B198" si="122">B192</f>
        <v>Asf0p = calc_Asf0p(XX, YY, X1, X2, X3, X1yp, X1ym, X3yp, X3ym, Y1, Y2, Y3, Y1xp, Y1xm, Y3xp, Y3xm, Zxp, Zxm, Zyp, Zym, Azw, hs)</v>
      </c>
    </row>
    <row r="198" spans="1:2" x14ac:dyDescent="0.2">
      <c r="B198" s="1" t="str">
        <f t="shared" si="122"/>
        <v>print('case{}: Asfop = {}, 期待値 = {}, 残差 = {}'.format( case, Asf0p, Asf0pA, Asf0p - Asf0pA ))</v>
      </c>
    </row>
    <row r="200" spans="1:2" x14ac:dyDescent="0.2">
      <c r="B200" s="1" t="str">
        <f t="shared" ref="B200" si="123">B195</f>
        <v>[case, XX, YY, X1, X2, X3, X1yp, X1ym, X3yp, X3ym, Y1, Y2, Y3, Y1xp, Y1xm, Y3xp, Y3xm, Zxp, Zxm, Zyp, Zym, Azw, hs, Asf0pA] = \</v>
      </c>
    </row>
    <row r="201" spans="1:2" x14ac:dyDescent="0.2">
      <c r="A201">
        <f t="shared" ref="A201" si="124">A196+1</f>
        <v>30</v>
      </c>
      <c r="B201" t="str">
        <f t="shared" ref="B201" ca="1" si="125">INDIRECT(ADDRESS(A201,COLUMN($B$3)))</f>
        <v>[27, -1.05, -1.025, 1.1, 2.1, 0.9, 1.05, 1.07, 0.88, 0.85, 0.98, 2.05, 1.02, 0.96, 0.92, 1.01, 0.97, 0.48, 0.52, 0.55, 0.6, -89, 89, 0.0790602737812166]</v>
      </c>
    </row>
    <row r="202" spans="1:2" x14ac:dyDescent="0.2">
      <c r="B202" s="1" t="str">
        <f t="shared" ref="B202:B203" si="126">B197</f>
        <v>Asf0p = calc_Asf0p(XX, YY, X1, X2, X3, X1yp, X1ym, X3yp, X3ym, Y1, Y2, Y3, Y1xp, Y1xm, Y3xp, Y3xm, Zxp, Zxm, Zyp, Zym, Azw, hs)</v>
      </c>
    </row>
    <row r="203" spans="1:2" x14ac:dyDescent="0.2">
      <c r="B203" s="1" t="str">
        <f t="shared" si="126"/>
        <v>print('case{}: Asfop = {}, 期待値 = {}, 残差 = {}'.format( case, Asf0p, Asf0pA, Asf0p - Asf0pA ))</v>
      </c>
    </row>
    <row r="205" spans="1:2" x14ac:dyDescent="0.2">
      <c r="B205" s="1" t="str">
        <f t="shared" ref="B205" si="127">B200</f>
        <v>[case, XX, YY, X1, X2, X3, X1yp, X1ym, X3yp, X3ym, Y1, Y2, Y3, Y1xp, Y1xm, Y3xp, Y3xm, Zxp, Zxm, Zyp, Zym, Azw, hs, Asf0pA] = \</v>
      </c>
    </row>
    <row r="206" spans="1:2" x14ac:dyDescent="0.2">
      <c r="A206">
        <f t="shared" ref="A206" si="128">A201+1</f>
        <v>31</v>
      </c>
      <c r="B206" t="str">
        <f t="shared" ref="B206" ca="1" si="129">INDIRECT(ADDRESS(A206,COLUMN($B$3)))</f>
        <v>[28, -1.05, -1.025, 1.1, 2.1, 0.9, 1.05, 1.07, 0.88, 0.85, 0.98, 2.05, 1.02, 0.96, 0.92, 1.01, 0.97, 0.48, 0.52, 0.55, 0.6, -85, 89, 0.0787714228397662]</v>
      </c>
    </row>
    <row r="207" spans="1:2" x14ac:dyDescent="0.2">
      <c r="B207" s="1" t="str">
        <f t="shared" ref="B207:B208" si="130">B202</f>
        <v>Asf0p = calc_Asf0p(XX, YY, X1, X2, X3, X1yp, X1ym, X3yp, X3ym, Y1, Y2, Y3, Y1xp, Y1xm, Y3xp, Y3xm, Zxp, Zxm, Zyp, Zym, Azw, hs)</v>
      </c>
    </row>
    <row r="208" spans="1:2" x14ac:dyDescent="0.2">
      <c r="B208" s="1" t="str">
        <f t="shared" si="130"/>
        <v>print('case{}: Asfop = {}, 期待値 = {}, 残差 = {}'.format( case, Asf0p, Asf0pA, Asf0p - Asf0pA ))</v>
      </c>
    </row>
    <row r="210" spans="1:2" x14ac:dyDescent="0.2">
      <c r="B210" s="1" t="str">
        <f t="shared" ref="B210" si="131">B205</f>
        <v>[case, XX, YY, X1, X2, X3, X1yp, X1ym, X3yp, X3ym, Y1, Y2, Y3, Y1xp, Y1xm, Y3xp, Y3xm, Zxp, Zxm, Zyp, Zym, Azw, hs, Asf0pA] = \</v>
      </c>
    </row>
    <row r="211" spans="1:2" x14ac:dyDescent="0.2">
      <c r="A211">
        <f t="shared" ref="A211" si="132">A206+1</f>
        <v>32</v>
      </c>
      <c r="B211" t="str">
        <f t="shared" ref="B211" ca="1" si="133">INDIRECT(ADDRESS(A211,COLUMN($B$3)))</f>
        <v>[29, -1.05, -1.025, 1.1, 2.1, 0.9, 1.05, 1.07, 0.88, 0.85, 0.98, 2.05, 1.02, 0.96, 0.92, 1.01, 0.97, 0.48, 0.52, 0.55, 0.6, -45, 89, 0.0559125714686165]</v>
      </c>
    </row>
    <row r="212" spans="1:2" x14ac:dyDescent="0.2">
      <c r="B212" s="1" t="str">
        <f t="shared" ref="B212:B213" si="134">B207</f>
        <v>Asf0p = calc_Asf0p(XX, YY, X1, X2, X3, X1yp, X1ym, X3yp, X3ym, Y1, Y2, Y3, Y1xp, Y1xm, Y3xp, Y3xm, Zxp, Zxm, Zyp, Zym, Azw, hs)</v>
      </c>
    </row>
    <row r="213" spans="1:2" x14ac:dyDescent="0.2">
      <c r="B213" s="1" t="str">
        <f t="shared" si="134"/>
        <v>print('case{}: Asfop = {}, 期待値 = {}, 残差 = {}'.format( case, Asf0p, Asf0pA, Asf0p - Asf0pA ))</v>
      </c>
    </row>
    <row r="215" spans="1:2" x14ac:dyDescent="0.2">
      <c r="B215" s="1" t="str">
        <f t="shared" ref="B215" si="135">B210</f>
        <v>[case, XX, YY, X1, X2, X3, X1yp, X1ym, X3yp, X3ym, Y1, Y2, Y3, Y1xp, Y1xm, Y3xp, Y3xm, Zxp, Zxm, Zyp, Zym, Azw, hs, Asf0pA] = \</v>
      </c>
    </row>
    <row r="216" spans="1:2" x14ac:dyDescent="0.2">
      <c r="A216">
        <f t="shared" ref="A216" si="136">A211+1</f>
        <v>33</v>
      </c>
      <c r="B216" t="str">
        <f t="shared" ref="B216" ca="1" si="137">INDIRECT(ADDRESS(A216,COLUMN($B$3)))</f>
        <v>[30, -1.05, -1.025, 1.1, 2.1, 0.9, 1.05, 1.07, 0.88, 0.85, 0.98, 2.05, 1.02, 0.96, 0.92, 1.01, 0.97, 0.48, 0.52, 0.55, 0.6, -30, 89, 0.0395361584390362]</v>
      </c>
    </row>
    <row r="217" spans="1:2" x14ac:dyDescent="0.2">
      <c r="B217" s="1" t="str">
        <f t="shared" ref="B217:B218" si="138">B212</f>
        <v>Asf0p = calc_Asf0p(XX, YY, X1, X2, X3, X1yp, X1ym, X3yp, X3ym, Y1, Y2, Y3, Y1xp, Y1xm, Y3xp, Y3xm, Zxp, Zxm, Zyp, Zym, Azw, hs)</v>
      </c>
    </row>
    <row r="218" spans="1:2" x14ac:dyDescent="0.2">
      <c r="B218" s="1" t="str">
        <f t="shared" si="138"/>
        <v>print('case{}: Asfop = {}, 期待値 = {}, 残差 = {}'.format( case, Asf0p, Asf0pA, Asf0p - Asf0pA ))</v>
      </c>
    </row>
    <row r="220" spans="1:2" x14ac:dyDescent="0.2">
      <c r="B220" s="1" t="str">
        <f t="shared" ref="B220" si="139">B215</f>
        <v>[case, XX, YY, X1, X2, X3, X1yp, X1ym, X3yp, X3ym, Y1, Y2, Y3, Y1xp, Y1xm, Y3xp, Y3xm, Zxp, Zxm, Zyp, Zym, Azw, hs, Asf0pA] = \</v>
      </c>
    </row>
    <row r="221" spans="1:2" x14ac:dyDescent="0.2">
      <c r="A221">
        <f t="shared" ref="A221" si="140">A216+1</f>
        <v>34</v>
      </c>
      <c r="B221" t="str">
        <f t="shared" ref="B221" ca="1" si="141">INDIRECT(ADDRESS(A221,COLUMN($B$3)))</f>
        <v>[31, -1.05, -1.025, 1.1, 2.1, 0.9, 1.05, 1.07, 0.88, 0.85, 0.98, 2.05, 1.02, 0.96, 0.92, 1.01, 0.97, 0.48, 0.52, 0.55, 0.6, -1, 89, 0.00138000221209379]</v>
      </c>
    </row>
    <row r="222" spans="1:2" x14ac:dyDescent="0.2">
      <c r="B222" s="1" t="str">
        <f t="shared" ref="B222:B223" si="142">B217</f>
        <v>Asf0p = calc_Asf0p(XX, YY, X1, X2, X3, X1yp, X1ym, X3yp, X3ym, Y1, Y2, Y3, Y1xp, Y1xm, Y3xp, Y3xm, Zxp, Zxm, Zyp, Zym, Azw, hs)</v>
      </c>
    </row>
    <row r="223" spans="1:2" x14ac:dyDescent="0.2">
      <c r="B223" s="1" t="str">
        <f t="shared" si="142"/>
        <v>print('case{}: Asfop = {}, 期待値 = {}, 残差 = {}'.format( case, Asf0p, Asf0pA, Asf0p - Asf0pA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1"/>
  <sheetViews>
    <sheetView zoomScale="120" zoomScaleNormal="120" workbookViewId="0">
      <selection activeCell="A3" sqref="A3:A34"/>
    </sheetView>
  </sheetViews>
  <sheetFormatPr defaultRowHeight="13.2" x14ac:dyDescent="0.2"/>
  <cols>
    <col min="1" max="1" width="127.6640625" bestFit="1" customWidth="1"/>
    <col min="2" max="2" width="116.8867187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40" x14ac:dyDescent="0.2">
      <c r="W1" t="s">
        <v>54</v>
      </c>
      <c r="AE1" s="4" t="s">
        <v>28</v>
      </c>
      <c r="AF1" s="13" t="s">
        <v>42</v>
      </c>
      <c r="AG1" s="4" t="s">
        <v>28</v>
      </c>
      <c r="AH1" s="13" t="s">
        <v>42</v>
      </c>
      <c r="AI1" s="4" t="s">
        <v>28</v>
      </c>
      <c r="AJ1" s="13" t="s">
        <v>42</v>
      </c>
      <c r="AK1" s="4" t="s">
        <v>28</v>
      </c>
      <c r="AL1" s="13" t="s">
        <v>42</v>
      </c>
    </row>
    <row r="2" spans="1:40" x14ac:dyDescent="0.2">
      <c r="A2" s="9" t="s">
        <v>74</v>
      </c>
      <c r="C2" s="6" t="s">
        <v>34</v>
      </c>
      <c r="W2" t="s">
        <v>24</v>
      </c>
      <c r="X2" t="s">
        <v>24</v>
      </c>
      <c r="AE2" s="12" t="s">
        <v>48</v>
      </c>
      <c r="AF2" s="12" t="s">
        <v>48</v>
      </c>
      <c r="AG2" s="12" t="s">
        <v>48</v>
      </c>
      <c r="AH2" s="12" t="s">
        <v>48</v>
      </c>
      <c r="AI2" s="12" t="s">
        <v>45</v>
      </c>
      <c r="AJ2" s="12" t="s">
        <v>45</v>
      </c>
      <c r="AK2" s="12" t="s">
        <v>45</v>
      </c>
      <c r="AL2" s="12" t="s">
        <v>45</v>
      </c>
      <c r="AM2" s="7" t="s">
        <v>33</v>
      </c>
    </row>
    <row r="3" spans="1:40" x14ac:dyDescent="0.2">
      <c r="A3" s="8" t="str">
        <f>"Axm_case"&amp;",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"&amp;AM3</f>
        <v>Axm_case,  X1,  X2,  X3,  X1yp,  X1ym,  X3yp,  X3ym,  Y1,  Y2,  Y3,  Y1xp,  Y1xm,  Y3xp,  Y3xm,  Zxp,  Zxm,  Zyp,  Zym,  Azw,  hs, Axp</v>
      </c>
      <c r="B3" t="s">
        <v>65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s="12" t="s">
        <v>48</v>
      </c>
      <c r="AA3" s="12" t="s">
        <v>45</v>
      </c>
      <c r="AB3" s="12" t="s">
        <v>46</v>
      </c>
      <c r="AC3" s="12" t="s">
        <v>47</v>
      </c>
      <c r="AE3" s="12" t="s">
        <v>46</v>
      </c>
      <c r="AF3" s="12" t="s">
        <v>46</v>
      </c>
      <c r="AG3" s="12" t="s">
        <v>47</v>
      </c>
      <c r="AH3" s="12" t="s">
        <v>47</v>
      </c>
      <c r="AI3" s="12" t="s">
        <v>46</v>
      </c>
      <c r="AJ3" s="12" t="s">
        <v>46</v>
      </c>
      <c r="AK3" s="12" t="s">
        <v>47</v>
      </c>
      <c r="AL3" s="12" t="s">
        <v>47</v>
      </c>
      <c r="AM3" s="14" t="s">
        <v>49</v>
      </c>
    </row>
    <row r="4" spans="1:40" x14ac:dyDescent="0.2">
      <c r="A4" s="8" t="str">
        <f>ROW(A4)-ROW($B$3)&amp;",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"&amp;AM4</f>
        <v>1, 0.9, 2.1, 1.1, 0.88, 0.85, 1.05, 1.07, 0.98, 2.05, 1.02, 0.92, 0.96, 0.97, 1.01, 0.28, 0, 0, 0.2, 89, 10, 4.305</v>
      </c>
      <c r="B4" t="str">
        <f>"["&amp;ROW(B4)-ROW($B$3)&amp;",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"&amp;AM4&amp;"]"</f>
        <v>[1, 0.9, 2.1, 1.1, 0.88, 0.85, 1.05, 1.07, 0.98, 2.05, 1.02, 0.92, 0.96, 0.97, 1.01, 0.28, 0, 0, 0.2, 89, 10, 4.305]</v>
      </c>
      <c r="E4">
        <f>'式(14)Axp'!G4</f>
        <v>0.9</v>
      </c>
      <c r="F4">
        <f>'式(14)Axp'!F4</f>
        <v>2.1</v>
      </c>
      <c r="G4">
        <f>'式(14)Axp'!E4</f>
        <v>1.1000000000000001</v>
      </c>
      <c r="H4" s="1">
        <f>'式(14)Axp'!J4</f>
        <v>0.88</v>
      </c>
      <c r="I4" s="1">
        <f>'式(14)Axp'!K4</f>
        <v>0.85</v>
      </c>
      <c r="J4" s="1">
        <f>'式(14)Axp'!H4</f>
        <v>1.05</v>
      </c>
      <c r="K4" s="1">
        <f>'式(14)Axp'!I4</f>
        <v>1.07</v>
      </c>
      <c r="L4">
        <f>'式(14)Axp'!L4</f>
        <v>0.98</v>
      </c>
      <c r="M4">
        <f>'式(14)Axp'!M4</f>
        <v>2.0499999999999998</v>
      </c>
      <c r="N4">
        <f>'式(14)Axp'!N4</f>
        <v>1.02</v>
      </c>
      <c r="O4" s="1">
        <f>'式(14)Axp'!P4</f>
        <v>0.92</v>
      </c>
      <c r="P4" s="1">
        <f>'式(14)Axp'!O4</f>
        <v>0.96</v>
      </c>
      <c r="Q4" s="1">
        <f>'式(14)Axp'!R4</f>
        <v>0.97</v>
      </c>
      <c r="R4" s="1">
        <f>'式(14)Axp'!Q4</f>
        <v>1.01</v>
      </c>
      <c r="S4">
        <f>'式(14)Axp'!T4</f>
        <v>0.28000000000000003</v>
      </c>
      <c r="T4" s="8">
        <f>'式(14)Axp'!S4</f>
        <v>0</v>
      </c>
      <c r="U4" s="8">
        <f>'式(14)Axp'!U4</f>
        <v>0</v>
      </c>
      <c r="V4">
        <f>'式(14)Axp'!V4</f>
        <v>0.2</v>
      </c>
      <c r="W4">
        <f>-'式(14)Axp'!W4</f>
        <v>89</v>
      </c>
      <c r="X4">
        <f>'式(14)Axp'!X4</f>
        <v>10</v>
      </c>
      <c r="Z4" s="2">
        <f t="shared" ref="Z4:Z34" si="0">-F4/2</f>
        <v>-1.05</v>
      </c>
      <c r="AA4">
        <f>F4/2</f>
        <v>1.05</v>
      </c>
      <c r="AB4" s="2">
        <f t="shared" ref="AB4:AB34" si="1">-M4/2</f>
        <v>-1.0249999999999999</v>
      </c>
      <c r="AC4">
        <f>M4/2</f>
        <v>1.0249999999999999</v>
      </c>
      <c r="AE4" s="4">
        <f t="shared" ref="AE4:AE34" si="2">IF(U4=0,0,IF(AND((H4+F4/2+Z4)&gt;=(U4*TAN(RADIANS(ABS(W4)))),(L4+M4/2-AB4)&gt;=(U4*TAN(RADIANS(X4))/COS(RADIANS(W4)))),((H4+F4/2+Z4)+((H4+F4/2+Z4)-(U4*TAN(RADIANS(ABS(W4))))))/2*(U4*TAN(RADIANS(X4))/COS(RADIANS(W4))),IF((L4+M4/2-AB4)/(H4+F4/2+Z4)&gt;=(U4*TAN(RADIANS(X4))/COS(RADIANS(W4)))/(U4*TAN(RADIANS(ABS(W4)))),(H4+F4/2+Z4)*(U4*TAN(RADIANS(X4))/COS(RADIANS(W4)))/(U4*TAN(RADIANS(ABS(W4))))*(H4+F4/2+Z4)/2,IF((L4+M4/2-AB4)/(H4+F4/2+Z4)&lt;(U4*TAN(RADIANS(X4))/COS(RADIANS(W4)))/(U4*TAN(RADIANS(ABS(W4)))),(L4+M4/2-AB4)*((H4+F4/2+Z4)+(H4+F4/2+Z4)-((U4*TAN(RADIANS(ABS(W4))))/(U4*TAN(RADIANS(X4))/COS(RADIANS(W4)))*(L4+M4/2-AB4)))/2,0)
)))</f>
        <v>0</v>
      </c>
      <c r="AF4" s="13">
        <f t="shared" ref="AF4:AF34" si="3">IF(T4=0,0,IF(AND((P4+M4/2-AB4)&gt;=(T4*TAN(RADIANS(X4))/COS(RADIANS(W4))),(E4+F4/2+Z4)&gt;=(T4*TAN(RADIANS(ABS(W4))))),((P4+M4/2-AB4)+((P4+M4/2-AB4)-(T4*TAN(RADIANS(X4))/COS(RADIANS(W4)))))/2*(T4*TAN(RADIANS(ABS(W4)))),IF((E4+F4/2+Z4)/(P4+M4/2-AB4)&gt;=(T4*TAN(RADIANS(ABS(W4))))/(T4*TAN(RADIANS(X4))/COS(RADIANS(W4))),(P4+M4/2-AB4)*(T4*TAN(RADIANS(ABS(W4))))/(T4*TAN(RADIANS(X4))/COS(RADIANS(W4)))*(P4+M4/2-AB4)/2,IF((E4+F4/2+Z4)/(P4+M4/2-AB4)&lt;(T4*TAN(RADIANS(ABS(W4))))/(T4*TAN(RADIANS(X4))/COS(RADIANS(W4))),(E4+F4/2+Z4)*((P4+M4/2-AB4)+(P4+M4/2-AB4)-((T4*TAN(RADIANS(X4))/COS(RADIANS(W4)))/(T4*TAN(RADIANS(ABS(W4))))*(E4+F4/2+Z4)))/2,0)
)))</f>
        <v>0</v>
      </c>
      <c r="AG4" s="4">
        <f>IF(U4=0,0,IF(AND((H4+F4/2+Z4)&gt;=(U4*TAN(RADIANS(ABS(W4)))),(L4+M4/2-AC4)&gt;=(U4*TAN(RADIANS(X4))/COS(RADIANS(W4)))),((H4+F4/2+Z4)+((H4+F4/2+Z4)-(U4*TAN(RADIANS(ABS(W4))))))/2*(U4*TAN(RADIANS(X4))/COS(RADIANS(W4))),IF((L4+M4/2-AC4)/(H4+F4/2+Z4)&gt;=(U4*TAN(RADIANS(X4))/COS(RADIANS(W4)))/(U4*TAN(RADIANS(ABS(W4)))),(H4+F4/2+Z4)*(U4*TAN(RADIANS(X4))/COS(RADIANS(W4)))/(U4*TAN(RADIANS(ABS(W4))))*(H4+F4/2+Z4)/2,IF((L4+M4/2-AC4)/(H4+F4/2+Z4)&lt;(U4*TAN(RADIANS(X4))/COS(RADIANS(W4)))/(U4*TAN(RADIANS(ABS(W4)))),(L4+M4/2-AC4)*((H4+F4/2+Z4)+(H4+F4/2+Z4)-((U4*TAN(RADIANS(ABS(W4))))/(U4*TAN(RADIANS(X4))/COS(RADIANS(W4)))*(L4+M4/2-AC4)))/2,0)
)))</f>
        <v>0</v>
      </c>
      <c r="AH4" s="13">
        <f>IF(T4=0,0,IF(AND((P4+M4/2-AC4)&gt;=(T4*TAN(RADIANS(X4))/COS(RADIANS(W4))),(E4+F4/2+Z4)&gt;=(T4*TAN(RADIANS(ABS(W4))))),((P4+M4/2-AC4)+((P4+M4/2-AC4)-(T4*TAN(RADIANS(X4))/COS(RADIANS(W4)))))/2*(T4*TAN(RADIANS(ABS(W4)))),IF((E4+F4/2+Z4)/(P4+M4/2-AC4)&gt;=(T4*TAN(RADIANS(ABS(W4))))/(T4*TAN(RADIANS(X4))/COS(RADIANS(W4))),(P4+M4/2-AC4)*(T4*TAN(RADIANS(ABS(W4))))/(T4*TAN(RADIANS(X4))/COS(RADIANS(W4)))*(P4+M4/2-AC4)/2,IF((E4+F4/2+Z4)/(P4+M4/2-AC4)&lt;(T4*TAN(RADIANS(ABS(W4))))/(T4*TAN(RADIANS(X4))/COS(RADIANS(W4))),(E4+F4/2+Z4)*((P4+M4/2-AC4)+(P4+M4/2-AC4)-((T4*TAN(RADIANS(X4))/COS(RADIANS(W4)))/(T4*TAN(RADIANS(ABS(W4))))*(E4+F4/2+Z4)))/2,0)
)))</f>
        <v>0</v>
      </c>
      <c r="AI4" s="4">
        <f t="shared" ref="AI4" si="4">IF(U4=0,0,IF(AND((H4+F4/2+AA4)&gt;=(U4*TAN(RADIANS(ABS(W4)))),(L4+M4/2-AB4)&gt;=(U4*TAN(RADIANS(X4))/COS(RADIANS(W4)))),((H4+F4/2+AA4)+((H4+F4/2+AA4)-(U4*TAN(RADIANS(ABS(W4))))))/2*(U4*TAN(RADIANS(X4))/COS(RADIANS(W4))),IF((L4+M4/2-AB4)/(H4+F4/2+AA4)&gt;=(U4*TAN(RADIANS(X4))/COS(RADIANS(W4)))/(U4*TAN(RADIANS(ABS(W4)))),(H4+F4/2+AA4)*(U4*TAN(RADIANS(X4))/COS(RADIANS(W4)))/(U4*TAN(RADIANS(ABS(W4))))*(H4+F4/2+AA4)/2,IF((L4+M4/2-AB4)/(H4+F4/2+AA4)&lt;(U4*TAN(RADIANS(X4))/COS(RADIANS(W4)))/(U4*TAN(RADIANS(ABS(W4)))),(L4+M4/2-AB4)*((H4+F4/2+AA4)+(H4+F4/2+AA4)-((U4*TAN(RADIANS(ABS(W4))))/(U4*TAN(RADIANS(X4))/COS(RADIANS(W4)))*(L4+M4/2-AB4)))/2,0)
)))</f>
        <v>0</v>
      </c>
      <c r="AJ4" s="13">
        <f t="shared" ref="AJ4" si="5">IF(T4=0,0,IF(AND((P4+M4/2-AB4)&gt;=(T4*TAN(RADIANS(X4))/COS(RADIANS(W4))),(E4+F4/2+AA4)&gt;=(T4*TAN(RADIANS(ABS(W4))))),((P4+M4/2-AB4)+((P4+M4/2-AB4)-(T4*TAN(RADIANS(X4))/COS(RADIANS(W4)))))/2*(T4*TAN(RADIANS(ABS(W4)))),IF((E4+F4/2+AA4)/(P4+M4/2-AB4)&gt;=(T4*TAN(RADIANS(ABS(W4))))/(T4*TAN(RADIANS(X4))/COS(RADIANS(W4))),(P4+M4/2-AB4)*(T4*TAN(RADIANS(ABS(W4))))/(T4*TAN(RADIANS(X4))/COS(RADIANS(W4)))*(P4+M4/2-AB4)/2,IF((E4+F4/2+AA4)/(P4+M4/2-AB4)&lt;(T4*TAN(RADIANS(ABS(W4))))/(T4*TAN(RADIANS(X4))/COS(RADIANS(W4))),(E4+F4/2+AA4)*((P4+M4/2-AB4)+(P4+M4/2-AB4)-((T4*TAN(RADIANS(X4))/COS(RADIANS(W4)))/(T4*TAN(RADIANS(ABS(W4))))*(E4+F4/2+AA4)))/2,0)
)))</f>
        <v>0</v>
      </c>
      <c r="AK4" s="4">
        <f>IF(U4=0,0,IF(AND((H4+F4/2+AA4)&gt;=(U4*TAN(RADIANS(ABS(W4)))),(L4+M4/2-AC4)&gt;=(U4*TAN(RADIANS(X4))/COS(RADIANS(W4)))),((H4+F4/2+AA4)+((H4+F4/2+AA4)-(U4*TAN(RADIANS(ABS(W4))))))/2*(U4*TAN(RADIANS(X4))/COS(RADIANS(W4))),IF((L4+M4/2-AC4)/(H4+F4/2+AA4)&gt;=(U4*TAN(RADIANS(X4))/COS(RADIANS(W4)))/(U4*TAN(RADIANS(ABS(W4)))),(H4+F4/2+AA4)*(U4*TAN(RADIANS(X4))/COS(RADIANS(W4)))/(U4*TAN(RADIANS(ABS(W4))))*(H4+F4/2+AA4)/2,IF((L4+M4/2-AC4)/(H4+F4/2+AA4)&lt;(U4*TAN(RADIANS(X4))/COS(RADIANS(W4)))/(U4*TAN(RADIANS(ABS(W4)))),(L4+M4/2-AC4)*((H4+F4/2+AA4)+(H4+F4/2+AA4)-((U4*TAN(RADIANS(ABS(W4))))/(U4*TAN(RADIANS(X4))/COS(RADIANS(W4)))*(L4+M4/2-AC4)))/2,0)
)))</f>
        <v>0</v>
      </c>
      <c r="AL4" s="13">
        <f>IF(T4=0,0,IF(AND((P4+M4/2-AC4)&gt;=(T4*TAN(RADIANS(X4))/COS(RADIANS(W4))),(E4+F4/2+AA4)&gt;=(T4*TAN(RADIANS(ABS(W4))))),((P4+M4/2-AC4)+((P4+M4/2-AC4)-(T4*TAN(RADIANS(X4))/COS(RADIANS(W4)))))/2*(T4*TAN(RADIANS(ABS(W4)))),IF((E4+F4/2+AA4)/(P4+M4/2-AC4)&gt;=(T4*TAN(RADIANS(ABS(W4))))/(T4*TAN(RADIANS(X4))/COS(RADIANS(W4))),(P4+M4/2-AC4)*(T4*TAN(RADIANS(ABS(W4))))/(T4*TAN(RADIANS(X4))/COS(RADIANS(W4)))*(P4+M4/2-AC4)/2,IF((E4+F4/2+AA4)/(P4+M4/2-AC4)&lt;(T4*TAN(RADIANS(ABS(W4))))/(T4*TAN(RADIANS(X4))/COS(RADIANS(W4))),(E4+F4/2+AA4)*((P4+M4/2-AC4)+(P4+M4/2-AC4)-((T4*TAN(RADIANS(X4))/COS(RADIANS(W4)))/(T4*TAN(RADIANS(ABS(W4))))*(E4+F4/2+AA4)))/2,0)
)))</f>
        <v>0</v>
      </c>
      <c r="AM4" s="14">
        <f>MAX(0,MIN(F4*M4,
(F4+E4)*(L4+M4)-AI4-AJ4
-((F4+E4)*L4-AK4-AL4)
-(E4*(L4+M4)-AE4-AF4)
+(E4*L4-AG4-AH4)
))</f>
        <v>4.3049999999999997</v>
      </c>
      <c r="AN4">
        <f>'式(14)Axp'!AM4-'式(18)Axm'!AM4</f>
        <v>0</v>
      </c>
    </row>
    <row r="5" spans="1:40" x14ac:dyDescent="0.2">
      <c r="A5" s="8" t="str">
        <f t="shared" ref="A5:A34" si="6">ROW(A5)-ROW($B$3)&amp;",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"&amp;AM5</f>
        <v>2, 0.9, 2.1, 1.1, 0.88, 0.85, 1.05, 1.07, 0.98, 2.05, 1.02, 0.92, 0.96, 0.97, 1.01, 0.28, 0.24, 0.21, 0.2, 89, 1, 6.66133814775094E-16</v>
      </c>
      <c r="B5" t="str">
        <f>"["&amp;ROW(B5)-ROW($B$3)&amp;",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"&amp;AM5&amp;"]"</f>
        <v>[2, 0.9, 2.1, 1.1, 0.88, 0.85, 1.05, 1.07, 0.98, 2.05, 1.02, 0.92, 0.96, 0.97, 1.01, 0.28, 0.24, 0.21, 0.2, 89, 1, 6.66133814775094E-16]</v>
      </c>
      <c r="E5">
        <f>'式(14)Axp'!G5</f>
        <v>0.9</v>
      </c>
      <c r="F5">
        <f>'式(14)Axp'!F5</f>
        <v>2.1</v>
      </c>
      <c r="G5">
        <f>'式(14)Axp'!E5</f>
        <v>1.1000000000000001</v>
      </c>
      <c r="H5" s="1">
        <f>'式(14)Axp'!J5</f>
        <v>0.88</v>
      </c>
      <c r="I5" s="1">
        <f>'式(14)Axp'!K5</f>
        <v>0.85</v>
      </c>
      <c r="J5" s="1">
        <f>'式(14)Axp'!H5</f>
        <v>1.05</v>
      </c>
      <c r="K5" s="1">
        <f>'式(14)Axp'!I5</f>
        <v>1.07</v>
      </c>
      <c r="L5">
        <f>'式(14)Axp'!L5</f>
        <v>0.98</v>
      </c>
      <c r="M5">
        <f>'式(14)Axp'!M5</f>
        <v>2.0499999999999998</v>
      </c>
      <c r="N5">
        <f>'式(14)Axp'!N5</f>
        <v>1.02</v>
      </c>
      <c r="O5" s="1">
        <f>'式(14)Axp'!P5</f>
        <v>0.92</v>
      </c>
      <c r="P5" s="1">
        <f>'式(14)Axp'!O5</f>
        <v>0.96</v>
      </c>
      <c r="Q5" s="1">
        <f>'式(14)Axp'!R5</f>
        <v>0.97</v>
      </c>
      <c r="R5" s="1">
        <f>'式(14)Axp'!Q5</f>
        <v>1.01</v>
      </c>
      <c r="S5">
        <f>'式(14)Axp'!T5</f>
        <v>0.28000000000000003</v>
      </c>
      <c r="T5">
        <f>'式(14)Axp'!S5</f>
        <v>0.24</v>
      </c>
      <c r="U5">
        <f>'式(14)Axp'!U5</f>
        <v>0.21</v>
      </c>
      <c r="V5">
        <f>'式(14)Axp'!V5</f>
        <v>0.2</v>
      </c>
      <c r="W5">
        <f>-'式(14)Axp'!W5</f>
        <v>89</v>
      </c>
      <c r="X5">
        <f>'式(14)Axp'!X5</f>
        <v>1</v>
      </c>
      <c r="Z5" s="2">
        <f t="shared" si="0"/>
        <v>-1.05</v>
      </c>
      <c r="AA5">
        <f t="shared" ref="AA5:AA34" si="7">F5/2</f>
        <v>1.05</v>
      </c>
      <c r="AB5" s="2">
        <f t="shared" si="1"/>
        <v>-1.0249999999999999</v>
      </c>
      <c r="AC5">
        <f t="shared" ref="AC5:AC34" si="8">M5/2</f>
        <v>1.0249999999999999</v>
      </c>
      <c r="AE5" s="4">
        <f t="shared" si="2"/>
        <v>6.7596306646970899E-3</v>
      </c>
      <c r="AF5" s="13">
        <f t="shared" si="3"/>
        <v>2.7019296218512339</v>
      </c>
      <c r="AG5" s="4">
        <f t="shared" ref="AG5:AG34" si="9">IF(U5=0,0,IF(AND((H5+F5/2+Z5)&gt;=(U5*TAN(RADIANS(ABS(W5)))),(L5+M5/2-AC5)&gt;=(U5*TAN(RADIANS(X5))/COS(RADIANS(W5)))),((H5+F5/2+Z5)+((H5+F5/2+Z5)-(U5*TAN(RADIANS(ABS(W5))))))/2*(U5*TAN(RADIANS(X5))/COS(RADIANS(W5))),IF((L5+M5/2-AC5)/(H5+F5/2+Z5)&gt;=(U5*TAN(RADIANS(X5))/COS(RADIANS(W5)))/(U5*TAN(RADIANS(ABS(W5)))),(H5+F5/2+Z5)*(U5*TAN(RADIANS(X5))/COS(RADIANS(W5)))/(U5*TAN(RADIANS(ABS(W5))))*(H5+F5/2+Z5)/2,IF((L5+M5/2-AC5)/(H5+F5/2+Z5)&lt;(U5*TAN(RADIANS(X5))/COS(RADIANS(W5)))/(U5*TAN(RADIANS(ABS(W5)))),(L5+M5/2-AC5)*((H5+F5/2+Z5)+(H5+F5/2+Z5)-((U5*TAN(RADIANS(ABS(W5))))/(U5*TAN(RADIANS(X5))/COS(RADIANS(W5)))*(L5+M5/2-AC5)))/2,0)
)))</f>
        <v>6.7596306646970899E-3</v>
      </c>
      <c r="AH5" s="13">
        <f t="shared" ref="AH5:AH34" si="10">IF(T5=0,0,IF(AND((P5+M5/2-AC5)&gt;=(T5*TAN(RADIANS(X5))/COS(RADIANS(W5))),(E5+F5/2+Z5)&gt;=(T5*TAN(RADIANS(ABS(W5))))),((P5+M5/2-AC5)+((P5+M5/2-AC5)-(T5*TAN(RADIANS(X5))/COS(RADIANS(W5)))))/2*(T5*TAN(RADIANS(ABS(W5)))),IF((E5+F5/2+Z5)/(P5+M5/2-AC5)&gt;=(T5*TAN(RADIANS(ABS(W5))))/(T5*TAN(RADIANS(X5))/COS(RADIANS(W5))),(P5+M5/2-AC5)*(T5*TAN(RADIANS(ABS(W5))))/(T5*TAN(RADIANS(X5))/COS(RADIANS(W5)))*(P5+M5/2-AC5)/2,IF((E5+F5/2+Z5)/(P5+M5/2-AC5)&lt;(T5*TAN(RADIANS(ABS(W5))))/(T5*TAN(RADIANS(X5))/COS(RADIANS(W5))),(E5+F5/2+Z5)*((P5+M5/2-AC5)+(P5+M5/2-AC5)-((T5*TAN(RADIANS(X5))/COS(RADIANS(W5)))/(T5*TAN(RADIANS(ABS(W5))))*(E5+F5/2+Z5)))/2,0)
)))</f>
        <v>0.85692962185123378</v>
      </c>
      <c r="AI5" s="4">
        <f t="shared" ref="AI5:AI34" si="11">IF(U5=0,0,IF(AND((H5+F5/2+AA5)&gt;=(U5*TAN(RADIANS(ABS(W5)))),(L5+M5/2-AB5)&gt;=(U5*TAN(RADIANS(X5))/COS(RADIANS(W5)))),((H5+F5/2+AA5)+((H5+F5/2+AA5)-(U5*TAN(RADIANS(ABS(W5))))))/2*(U5*TAN(RADIANS(X5))/COS(RADIANS(W5))),IF((L5+M5/2-AB5)/(H5+F5/2+AA5)&gt;=(U5*TAN(RADIANS(X5))/COS(RADIANS(W5)))/(U5*TAN(RADIANS(ABS(W5)))),(H5+F5/2+AA5)*(U5*TAN(RADIANS(X5))/COS(RADIANS(W5)))/(U5*TAN(RADIANS(ABS(W5))))*(H5+F5/2+AA5)/2,IF((L5+M5/2-AB5)/(H5+F5/2+AA5)&lt;(U5*TAN(RADIANS(X5))/COS(RADIANS(W5)))/(U5*TAN(RADIANS(ABS(W5)))),(L5+M5/2-AB5)*((H5+F5/2+AA5)+(H5+F5/2+AA5)-((U5*TAN(RADIANS(ABS(W5))))/(U5*TAN(RADIANS(X5))/COS(RADIANS(W5)))*(L5+M5/2-AB5)))/2,0)
)))</f>
        <v>7.75157853238327E-2</v>
      </c>
      <c r="AJ5" s="13">
        <f t="shared" ref="AJ5:AJ34" si="12">IF(T5=0,0,IF(AND((P5+M5/2-AB5)&gt;=(T5*TAN(RADIANS(X5))/COS(RADIANS(W5))),(E5+F5/2+AA5)&gt;=(T5*TAN(RADIANS(ABS(W5))))),((P5+M5/2-AB5)+((P5+M5/2-AB5)-(T5*TAN(RADIANS(X5))/COS(RADIANS(W5)))))/2*(T5*TAN(RADIANS(ABS(W5)))),IF((E5+F5/2+AA5)/(P5+M5/2-AB5)&gt;=(T5*TAN(RADIANS(ABS(W5))))/(T5*TAN(RADIANS(X5))/COS(RADIANS(W5))),(P5+M5/2-AB5)*(T5*TAN(RADIANS(ABS(W5))))/(T5*TAN(RADIANS(X5))/COS(RADIANS(W5)))*(P5+M5/2-AB5)/2,IF((E5+F5/2+AA5)/(P5+M5/2-AB5)&lt;(T5*TAN(RADIANS(ABS(W5))))/(T5*TAN(RADIANS(X5))/COS(RADIANS(W5))),(E5+F5/2+AA5)*((P5+M5/2-AB5)+(P5+M5/2-AB5)-((T5*TAN(RADIANS(X5))/COS(RADIANS(W5)))/(T5*TAN(RADIANS(ABS(W5))))*(E5+F5/2+AA5)))/2,0)
)))</f>
        <v>8.9514402427914845</v>
      </c>
      <c r="AK5" s="4">
        <f t="shared" ref="AK5:AK34" si="13">IF(U5=0,0,IF(AND((H5+F5/2+AA5)&gt;=(U5*TAN(RADIANS(ABS(W5)))),(L5+M5/2-AC5)&gt;=(U5*TAN(RADIANS(X5))/COS(RADIANS(W5)))),((H5+F5/2+AA5)+((H5+F5/2+AA5)-(U5*TAN(RADIANS(ABS(W5))))))/2*(U5*TAN(RADIANS(X5))/COS(RADIANS(W5))),IF((L5+M5/2-AC5)/(H5+F5/2+AA5)&gt;=(U5*TAN(RADIANS(X5))/COS(RADIANS(W5)))/(U5*TAN(RADIANS(ABS(W5)))),(H5+F5/2+AA5)*(U5*TAN(RADIANS(X5))/COS(RADIANS(W5)))/(U5*TAN(RADIANS(ABS(W5))))*(H5+F5/2+AA5)/2,IF((L5+M5/2-AC5)/(H5+F5/2+AA5)&lt;(U5*TAN(RADIANS(X5))/COS(RADIANS(W5)))/(U5*TAN(RADIANS(ABS(W5)))),(L5+M5/2-AC5)*((H5+F5/2+AA5)+(H5+F5/2+AA5)-((U5*TAN(RADIANS(ABS(W5))))/(U5*TAN(RADIANS(X5))/COS(RADIANS(W5)))*(L5+M5/2-AC5)))/2,0)
)))</f>
        <v>7.75157853238327E-2</v>
      </c>
      <c r="AL5" s="13">
        <f t="shared" ref="AL5:AL34" si="14">IF(T5=0,0,IF(AND((P5+M5/2-AC5)&gt;=(T5*TAN(RADIANS(X5))/COS(RADIANS(W5))),(E5+F5/2+AA5)&gt;=(T5*TAN(RADIANS(ABS(W5))))),((P5+M5/2-AC5)+((P5+M5/2-AC5)-(T5*TAN(RADIANS(X5))/COS(RADIANS(W5)))))/2*(T5*TAN(RADIANS(ABS(W5)))),IF((E5+F5/2+AA5)/(P5+M5/2-AC5)&gt;=(T5*TAN(RADIANS(ABS(W5))))/(T5*TAN(RADIANS(X5))/COS(RADIANS(W5))),(P5+M5/2-AC5)*(T5*TAN(RADIANS(ABS(W5))))/(T5*TAN(RADIANS(X5))/COS(RADIANS(W5)))*(P5+M5/2-AC5)/2,IF((E5+F5/2+AA5)/(P5+M5/2-AC5)&lt;(T5*TAN(RADIANS(ABS(W5))))/(T5*TAN(RADIANS(X5))/COS(RADIANS(W5))),(E5+F5/2+AA5)*((P5+M5/2-AC5)+(P5+M5/2-AC5)-((T5*TAN(RADIANS(X5))/COS(RADIANS(W5)))/(T5*TAN(RADIANS(ABS(W5))))*(E5+F5/2+AA5)))/2,0)
)))</f>
        <v>2.8014402427914851</v>
      </c>
      <c r="AM5" s="14">
        <f t="shared" ref="AM5:AM34" si="15">MAX(0,MIN(F5*M5,
(F5+E5)*(L5+M5)-AI5-AJ5
-((F5+E5)*L5-AK5-AL5)
-(E5*(L5+M5)-AE5-AF5)
+(E5*L5-AG5-AH5)
))</f>
        <v>6.6613381477509392E-16</v>
      </c>
      <c r="AN5">
        <f>'式(14)Axp'!AM5-'式(18)Axm'!AM5</f>
        <v>0</v>
      </c>
    </row>
    <row r="6" spans="1:40" x14ac:dyDescent="0.2">
      <c r="A6" s="8" t="str">
        <f t="shared" si="6"/>
        <v>3, 0.9, 2.1, 1.1, 0.88, 0.85, 1.05, 1.07, 0.98, 2.05, 1.02, 0.92, 0.96, 0.97, 1.01, 0.28, 0.24, 0.21, 0.2, 85, 1, 0.526414267041419</v>
      </c>
      <c r="B6" t="str">
        <f>"["&amp;ROW(B6)-ROW($B$3)&amp;", "&amp;E6&amp;", "&amp;F6&amp;", "&amp;G6&amp;", "&amp;H6&amp;", "&amp;I6&amp;", "&amp;J6&amp;", "&amp;K6&amp;", "&amp;L6&amp;", "&amp;M6&amp;", "&amp;N6&amp;", "&amp;O6&amp;", "&amp;P6&amp;", "&amp;Q6&amp;", "&amp;R6&amp;", "&amp;S6&amp;", "&amp;T6&amp;", "&amp;U6&amp;", "&amp;V6&amp;", "&amp;W6&amp;", "&amp;X6&amp;", "&amp;AM6&amp;"]"</f>
        <v>[3, 0.9, 2.1, 1.1, 0.88, 0.85, 1.05, 1.07, 0.98, 2.05, 1.02, 0.92, 0.96, 0.97, 1.01, 0.28, 0.24, 0.21, 0.2, 85, 1, 0.526414267041419]</v>
      </c>
      <c r="E6">
        <f>'式(14)Axp'!G6</f>
        <v>0.9</v>
      </c>
      <c r="F6">
        <f>'式(14)Axp'!F6</f>
        <v>2.1</v>
      </c>
      <c r="G6">
        <f>'式(14)Axp'!E6</f>
        <v>1.1000000000000001</v>
      </c>
      <c r="H6" s="1">
        <f>'式(14)Axp'!J6</f>
        <v>0.88</v>
      </c>
      <c r="I6" s="1">
        <f>'式(14)Axp'!K6</f>
        <v>0.85</v>
      </c>
      <c r="J6" s="1">
        <f>'式(14)Axp'!H6</f>
        <v>1.05</v>
      </c>
      <c r="K6" s="1">
        <f>'式(14)Axp'!I6</f>
        <v>1.07</v>
      </c>
      <c r="L6">
        <f>'式(14)Axp'!L6</f>
        <v>0.98</v>
      </c>
      <c r="M6">
        <f>'式(14)Axp'!M6</f>
        <v>2.0499999999999998</v>
      </c>
      <c r="N6">
        <f>'式(14)Axp'!N6</f>
        <v>1.02</v>
      </c>
      <c r="O6" s="1">
        <f>'式(14)Axp'!P6</f>
        <v>0.92</v>
      </c>
      <c r="P6" s="1">
        <f>'式(14)Axp'!O6</f>
        <v>0.96</v>
      </c>
      <c r="Q6" s="1">
        <f>'式(14)Axp'!R6</f>
        <v>0.97</v>
      </c>
      <c r="R6" s="1">
        <f>'式(14)Axp'!Q6</f>
        <v>1.01</v>
      </c>
      <c r="S6">
        <f>'式(14)Axp'!T6</f>
        <v>0.28000000000000003</v>
      </c>
      <c r="T6">
        <f>'式(14)Axp'!S6</f>
        <v>0.24</v>
      </c>
      <c r="U6">
        <f>'式(14)Axp'!U6</f>
        <v>0.21</v>
      </c>
      <c r="V6">
        <f>'式(14)Axp'!V6</f>
        <v>0.2</v>
      </c>
      <c r="W6">
        <f>-'式(14)Axp'!W6</f>
        <v>85</v>
      </c>
      <c r="X6">
        <f>'式(14)Axp'!X6</f>
        <v>1</v>
      </c>
      <c r="Z6" s="2">
        <f t="shared" si="0"/>
        <v>-1.05</v>
      </c>
      <c r="AA6">
        <f t="shared" si="7"/>
        <v>1.05</v>
      </c>
      <c r="AB6" s="2">
        <f t="shared" si="1"/>
        <v>-1.0249999999999999</v>
      </c>
      <c r="AC6">
        <f t="shared" si="8"/>
        <v>1.0249999999999999</v>
      </c>
      <c r="AE6" s="4">
        <f t="shared" si="2"/>
        <v>6.7844178985817195E-3</v>
      </c>
      <c r="AF6" s="13">
        <f t="shared" si="3"/>
        <v>2.7019036951215769</v>
      </c>
      <c r="AG6" s="4">
        <f t="shared" si="9"/>
        <v>6.7844178985817195E-3</v>
      </c>
      <c r="AH6" s="13">
        <f t="shared" si="10"/>
        <v>0.8569036951215766</v>
      </c>
      <c r="AI6" s="4">
        <f t="shared" si="11"/>
        <v>7.4856034719436748E-2</v>
      </c>
      <c r="AJ6" s="13">
        <f t="shared" si="12"/>
        <v>8.1911423505644301</v>
      </c>
      <c r="AK6" s="4">
        <f t="shared" si="13"/>
        <v>7.4856034719436748E-2</v>
      </c>
      <c r="AL6" s="13">
        <f t="shared" si="14"/>
        <v>2.5675566176058489</v>
      </c>
      <c r="AM6" s="14">
        <f t="shared" si="15"/>
        <v>0.52641426704141903</v>
      </c>
      <c r="AN6">
        <f>'式(14)Axp'!AM6-'式(18)Axm'!AM6</f>
        <v>0</v>
      </c>
    </row>
    <row r="7" spans="1:40" x14ac:dyDescent="0.2">
      <c r="A7" s="8" t="str">
        <f t="shared" si="6"/>
        <v>4, 0.9, 2.1, 1.1, 0.88, 0.85, 1.05, 1.07, 0.98, 2.05, 1.02, 0.92, 0.96, 0.97, 1.01, 0.28, 0.24, 0.21, 0.2, 45, 1, 4.305</v>
      </c>
      <c r="B7" t="str">
        <f>"["&amp;ROW(B7)-ROW($B$3)&amp;", "&amp;E7&amp;", "&amp;F7&amp;", "&amp;G7&amp;", "&amp;H7&amp;", "&amp;I7&amp;", "&amp;J7&amp;", "&amp;K7&amp;", "&amp;L7&amp;", "&amp;M7&amp;", "&amp;N7&amp;", "&amp;O7&amp;", "&amp;P7&amp;", "&amp;Q7&amp;", "&amp;R7&amp;", "&amp;S7&amp;", "&amp;T7&amp;", "&amp;U7&amp;", "&amp;V7&amp;", "&amp;W7&amp;", "&amp;X7&amp;", "&amp;AM7&amp;"]"</f>
        <v>[4, 0.9, 2.1, 1.1, 0.88, 0.85, 1.05, 1.07, 0.98, 2.05, 1.02, 0.92, 0.96, 0.97, 1.01, 0.28, 0.24, 0.21, 0.2, 45, 1, 4.305]</v>
      </c>
      <c r="E7">
        <f>'式(14)Axp'!G7</f>
        <v>0.9</v>
      </c>
      <c r="F7">
        <f>'式(14)Axp'!F7</f>
        <v>2.1</v>
      </c>
      <c r="G7">
        <f>'式(14)Axp'!E7</f>
        <v>1.1000000000000001</v>
      </c>
      <c r="H7" s="1">
        <f>'式(14)Axp'!J7</f>
        <v>0.88</v>
      </c>
      <c r="I7" s="1">
        <f>'式(14)Axp'!K7</f>
        <v>0.85</v>
      </c>
      <c r="J7" s="1">
        <f>'式(14)Axp'!H7</f>
        <v>1.05</v>
      </c>
      <c r="K7" s="1">
        <f>'式(14)Axp'!I7</f>
        <v>1.07</v>
      </c>
      <c r="L7">
        <f>'式(14)Axp'!L7</f>
        <v>0.98</v>
      </c>
      <c r="M7">
        <f>'式(14)Axp'!M7</f>
        <v>2.0499999999999998</v>
      </c>
      <c r="N7">
        <f>'式(14)Axp'!N7</f>
        <v>1.02</v>
      </c>
      <c r="O7" s="1">
        <f>'式(14)Axp'!P7</f>
        <v>0.92</v>
      </c>
      <c r="P7" s="1">
        <f>'式(14)Axp'!O7</f>
        <v>0.96</v>
      </c>
      <c r="Q7" s="1">
        <f>'式(14)Axp'!R7</f>
        <v>0.97</v>
      </c>
      <c r="R7" s="1">
        <f>'式(14)Axp'!Q7</f>
        <v>1.01</v>
      </c>
      <c r="S7">
        <f>'式(14)Axp'!T7</f>
        <v>0.28000000000000003</v>
      </c>
      <c r="T7">
        <f>'式(14)Axp'!S7</f>
        <v>0.24</v>
      </c>
      <c r="U7">
        <f>'式(14)Axp'!U7</f>
        <v>0.21</v>
      </c>
      <c r="V7">
        <f>'式(14)Axp'!V7</f>
        <v>0.2</v>
      </c>
      <c r="W7">
        <f>-'式(14)Axp'!W7</f>
        <v>45</v>
      </c>
      <c r="X7">
        <f>'式(14)Axp'!X7</f>
        <v>1</v>
      </c>
      <c r="Z7" s="2">
        <f t="shared" si="0"/>
        <v>-1.05</v>
      </c>
      <c r="AA7">
        <f t="shared" si="7"/>
        <v>1.05</v>
      </c>
      <c r="AB7" s="2">
        <f t="shared" si="1"/>
        <v>-1.0249999999999999</v>
      </c>
      <c r="AC7">
        <f t="shared" si="8"/>
        <v>1.0249999999999999</v>
      </c>
      <c r="AE7" s="4">
        <f t="shared" si="2"/>
        <v>4.01751459984649E-3</v>
      </c>
      <c r="AF7" s="13">
        <f t="shared" si="3"/>
        <v>0.72168906654085652</v>
      </c>
      <c r="AG7" s="4">
        <f t="shared" si="9"/>
        <v>4.01751459984649E-3</v>
      </c>
      <c r="AH7" s="13">
        <f t="shared" si="10"/>
        <v>0.22968906654085663</v>
      </c>
      <c r="AI7" s="4">
        <f t="shared" si="11"/>
        <v>1.4903683192978915E-2</v>
      </c>
      <c r="AJ7" s="13">
        <f t="shared" si="12"/>
        <v>0.72168906654085652</v>
      </c>
      <c r="AK7" s="4">
        <f t="shared" si="13"/>
        <v>1.4903683192978915E-2</v>
      </c>
      <c r="AL7" s="13">
        <f t="shared" si="14"/>
        <v>0.22968906654085663</v>
      </c>
      <c r="AM7" s="14">
        <f t="shared" si="15"/>
        <v>4.3049999999999997</v>
      </c>
      <c r="AN7">
        <f>'式(14)Axp'!AM7-'式(18)Axm'!AM7</f>
        <v>0</v>
      </c>
    </row>
    <row r="8" spans="1:40" x14ac:dyDescent="0.2">
      <c r="A8" s="8" t="str">
        <f t="shared" si="6"/>
        <v>5, 0.9, 2.1, 1.1, 0.88, 0.85, 1.05, 1.07, 0.98, 2.05, 1.02, 0.92, 0.96, 0.97, 1.01, 0.28, 0.24, 0.21, 0.2, 30, 1, 4.305</v>
      </c>
      <c r="B8" t="str">
        <f>"["&amp;ROW(B8)-ROW($B$3)&amp;", "&amp;E8&amp;", "&amp;F8&amp;", "&amp;G8&amp;", "&amp;H8&amp;", "&amp;I8&amp;", "&amp;J8&amp;", "&amp;K8&amp;", "&amp;L8&amp;", "&amp;M8&amp;", "&amp;N8&amp;", "&amp;O8&amp;", "&amp;P8&amp;", "&amp;Q8&amp;", "&amp;R8&amp;", "&amp;S8&amp;", "&amp;T8&amp;", "&amp;U8&amp;", "&amp;V8&amp;", "&amp;W8&amp;", "&amp;X8&amp;", "&amp;AM8&amp;"]"</f>
        <v>[5, 0.9, 2.1, 1.1, 0.88, 0.85, 1.05, 1.07, 0.98, 2.05, 1.02, 0.92, 0.96, 0.97, 1.01, 0.28, 0.24, 0.21, 0.2, 30, 1, 4.305]</v>
      </c>
      <c r="E8">
        <f>'式(14)Axp'!G8</f>
        <v>0.9</v>
      </c>
      <c r="F8">
        <f>'式(14)Axp'!F8</f>
        <v>2.1</v>
      </c>
      <c r="G8">
        <f>'式(14)Axp'!E8</f>
        <v>1.1000000000000001</v>
      </c>
      <c r="H8" s="1">
        <f>'式(14)Axp'!J8</f>
        <v>0.88</v>
      </c>
      <c r="I8" s="1">
        <f>'式(14)Axp'!K8</f>
        <v>0.85</v>
      </c>
      <c r="J8" s="1">
        <f>'式(14)Axp'!H8</f>
        <v>1.05</v>
      </c>
      <c r="K8" s="1">
        <f>'式(14)Axp'!I8</f>
        <v>1.07</v>
      </c>
      <c r="L8">
        <f>'式(14)Axp'!L8</f>
        <v>0.98</v>
      </c>
      <c r="M8">
        <f>'式(14)Axp'!M8</f>
        <v>2.0499999999999998</v>
      </c>
      <c r="N8">
        <f>'式(14)Axp'!N8</f>
        <v>1.02</v>
      </c>
      <c r="O8" s="1">
        <f>'式(14)Axp'!P8</f>
        <v>0.92</v>
      </c>
      <c r="P8" s="1">
        <f>'式(14)Axp'!O8</f>
        <v>0.96</v>
      </c>
      <c r="Q8" s="1">
        <f>'式(14)Axp'!R8</f>
        <v>0.97</v>
      </c>
      <c r="R8" s="1">
        <f>'式(14)Axp'!Q8</f>
        <v>1.01</v>
      </c>
      <c r="S8">
        <f>'式(14)Axp'!T8</f>
        <v>0.28000000000000003</v>
      </c>
      <c r="T8">
        <f>'式(14)Axp'!S8</f>
        <v>0.24</v>
      </c>
      <c r="U8">
        <f>'式(14)Axp'!U8</f>
        <v>0.21</v>
      </c>
      <c r="V8">
        <f>'式(14)Axp'!V8</f>
        <v>0.2</v>
      </c>
      <c r="W8">
        <f>-'式(14)Axp'!W8</f>
        <v>30</v>
      </c>
      <c r="X8">
        <f>'式(14)Axp'!X8</f>
        <v>1</v>
      </c>
      <c r="Z8" s="2">
        <f t="shared" si="0"/>
        <v>-1.05</v>
      </c>
      <c r="AA8">
        <f t="shared" si="7"/>
        <v>1.05</v>
      </c>
      <c r="AB8" s="2">
        <f t="shared" si="1"/>
        <v>-1.0249999999999999</v>
      </c>
      <c r="AC8">
        <f t="shared" si="8"/>
        <v>1.0249999999999999</v>
      </c>
      <c r="AE8" s="4">
        <f t="shared" si="2"/>
        <v>3.4681234519418525E-3</v>
      </c>
      <c r="AF8" s="13">
        <f t="shared" si="3"/>
        <v>0.4167426972159638</v>
      </c>
      <c r="AG8" s="4">
        <f t="shared" si="9"/>
        <v>3.4681234519418525E-3</v>
      </c>
      <c r="AH8" s="13">
        <f t="shared" si="10"/>
        <v>0.13268636477466797</v>
      </c>
      <c r="AI8" s="4">
        <f t="shared" si="11"/>
        <v>1.2356642887637272E-2</v>
      </c>
      <c r="AJ8" s="13">
        <f t="shared" si="12"/>
        <v>0.4167426972159638</v>
      </c>
      <c r="AK8" s="4">
        <f t="shared" si="13"/>
        <v>1.2356642887637272E-2</v>
      </c>
      <c r="AL8" s="13">
        <f t="shared" si="14"/>
        <v>0.13268636477466797</v>
      </c>
      <c r="AM8" s="14">
        <f t="shared" si="15"/>
        <v>4.3049999999999997</v>
      </c>
      <c r="AN8">
        <f>'式(14)Axp'!AM8-'式(18)Axm'!AM8</f>
        <v>0</v>
      </c>
    </row>
    <row r="9" spans="1:40" x14ac:dyDescent="0.2">
      <c r="A9" s="8" t="str">
        <f t="shared" si="6"/>
        <v>6, 0.9, 2.1, 1.1, 0.88, 0.85, 1.05, 1.07, 0.98, 2.05, 1.02, 0.92, 0.96, 0.97, 1.01, 0.28, 0.24, 0.21, 0.2, 1, 1, 4.305</v>
      </c>
      <c r="B9" t="str">
        <f>"["&amp;ROW(B9)-ROW($B$3)&amp;", "&amp;E9&amp;", "&amp;F9&amp;", "&amp;G9&amp;", "&amp;H9&amp;", "&amp;I9&amp;", "&amp;J9&amp;", "&amp;K9&amp;", "&amp;L9&amp;", "&amp;M9&amp;", "&amp;N9&amp;", "&amp;O9&amp;", "&amp;P9&amp;", "&amp;Q9&amp;", "&amp;R9&amp;", "&amp;S9&amp;", "&amp;T9&amp;", "&amp;U9&amp;", "&amp;V9&amp;", "&amp;W9&amp;", "&amp;X9&amp;", "&amp;AM9&amp;"]"</f>
        <v>[6, 0.9, 2.1, 1.1, 0.88, 0.85, 1.05, 1.07, 0.98, 2.05, 1.02, 0.92, 0.96, 0.97, 1.01, 0.28, 0.24, 0.21, 0.2, 1, 1, 4.305]</v>
      </c>
      <c r="E9">
        <f>'式(14)Axp'!G9</f>
        <v>0.9</v>
      </c>
      <c r="F9">
        <f>'式(14)Axp'!F9</f>
        <v>2.1</v>
      </c>
      <c r="G9">
        <f>'式(14)Axp'!E9</f>
        <v>1.1000000000000001</v>
      </c>
      <c r="H9" s="1">
        <f>'式(14)Axp'!J9</f>
        <v>0.88</v>
      </c>
      <c r="I9" s="1">
        <f>'式(14)Axp'!K9</f>
        <v>0.85</v>
      </c>
      <c r="J9" s="1">
        <f>'式(14)Axp'!H9</f>
        <v>1.05</v>
      </c>
      <c r="K9" s="1">
        <f>'式(14)Axp'!I9</f>
        <v>1.07</v>
      </c>
      <c r="L9">
        <f>'式(14)Axp'!L9</f>
        <v>0.98</v>
      </c>
      <c r="M9">
        <f>'式(14)Axp'!M9</f>
        <v>2.0499999999999998</v>
      </c>
      <c r="N9">
        <f>'式(14)Axp'!N9</f>
        <v>1.02</v>
      </c>
      <c r="O9" s="1">
        <f>'式(14)Axp'!P9</f>
        <v>0.92</v>
      </c>
      <c r="P9" s="1">
        <f>'式(14)Axp'!O9</f>
        <v>0.96</v>
      </c>
      <c r="Q9" s="1">
        <f>'式(14)Axp'!R9</f>
        <v>0.97</v>
      </c>
      <c r="R9" s="1">
        <f>'式(14)Axp'!Q9</f>
        <v>1.01</v>
      </c>
      <c r="S9">
        <f>'式(14)Axp'!T9</f>
        <v>0.28000000000000003</v>
      </c>
      <c r="T9">
        <f>'式(14)Axp'!S9</f>
        <v>0.24</v>
      </c>
      <c r="U9">
        <f>'式(14)Axp'!U9</f>
        <v>0.21</v>
      </c>
      <c r="V9">
        <f>'式(14)Axp'!V9</f>
        <v>0.2</v>
      </c>
      <c r="W9">
        <f>-'式(14)Axp'!W9</f>
        <v>1</v>
      </c>
      <c r="X9">
        <f>'式(14)Axp'!X9</f>
        <v>1</v>
      </c>
      <c r="Z9" s="2">
        <f t="shared" si="0"/>
        <v>-1.05</v>
      </c>
      <c r="AA9">
        <f t="shared" si="7"/>
        <v>1.05</v>
      </c>
      <c r="AB9" s="2">
        <f t="shared" si="1"/>
        <v>-1.0249999999999999</v>
      </c>
      <c r="AC9">
        <f t="shared" si="8"/>
        <v>1.0249999999999999</v>
      </c>
      <c r="AE9" s="4">
        <f t="shared" si="2"/>
        <v>3.2194681609485219E-3</v>
      </c>
      <c r="AF9" s="13">
        <f t="shared" si="3"/>
        <v>1.2600762803902339E-2</v>
      </c>
      <c r="AG9" s="4">
        <f t="shared" si="9"/>
        <v>3.2194681609485219E-3</v>
      </c>
      <c r="AH9" s="13">
        <f t="shared" si="10"/>
        <v>4.012870859219286E-3</v>
      </c>
      <c r="AI9" s="4">
        <f t="shared" si="11"/>
        <v>1.0918324367382966E-2</v>
      </c>
      <c r="AJ9" s="13">
        <f t="shared" si="12"/>
        <v>1.2600762803902339E-2</v>
      </c>
      <c r="AK9" s="4">
        <f t="shared" si="13"/>
        <v>1.0918324367382966E-2</v>
      </c>
      <c r="AL9" s="13">
        <f t="shared" si="14"/>
        <v>4.012870859219286E-3</v>
      </c>
      <c r="AM9" s="14">
        <f t="shared" si="15"/>
        <v>4.3049999999999997</v>
      </c>
      <c r="AN9">
        <f>'式(14)Axp'!AM9-'式(18)Axm'!AM9</f>
        <v>0</v>
      </c>
    </row>
    <row r="10" spans="1:40" x14ac:dyDescent="0.2">
      <c r="A10" s="8" t="str">
        <f t="shared" si="6"/>
        <v>7, 0.9, 2.1, 1.1, 0.88, 0.85, 1.05, 1.07, 0.98, 2.05, 1.02, 0.92, 0.96, 0.97, 1.01, 0.28, 0.24, 0.21, 0.2, 89, 10, 1.88737914186277E-15</v>
      </c>
      <c r="B10" t="str">
        <f>"["&amp;ROW(B10)-ROW($B$3)&amp;", "&amp;E10&amp;", "&amp;F10&amp;", "&amp;G10&amp;", "&amp;H10&amp;", "&amp;I10&amp;", "&amp;J10&amp;", "&amp;K10&amp;", "&amp;L10&amp;", "&amp;M10&amp;", "&amp;N10&amp;", "&amp;O10&amp;", "&amp;P10&amp;", "&amp;Q10&amp;", "&amp;R10&amp;", "&amp;S10&amp;", "&amp;T10&amp;", "&amp;U10&amp;", "&amp;V10&amp;", "&amp;W10&amp;", "&amp;X10&amp;", "&amp;AM10&amp;"]"</f>
        <v>[7, 0.9, 2.1, 1.1, 0.88, 0.85, 1.05, 1.07, 0.98, 2.05, 1.02, 0.92, 0.96, 0.97, 1.01, 0.28, 0.24, 0.21, 0.2, 89, 10, 1.88737914186277E-15]</v>
      </c>
      <c r="E10">
        <f>'式(14)Axp'!G10</f>
        <v>0.9</v>
      </c>
      <c r="F10">
        <f>'式(14)Axp'!F10</f>
        <v>2.1</v>
      </c>
      <c r="G10">
        <f>'式(14)Axp'!E10</f>
        <v>1.1000000000000001</v>
      </c>
      <c r="H10" s="1">
        <f>'式(14)Axp'!J10</f>
        <v>0.88</v>
      </c>
      <c r="I10" s="1">
        <f>'式(14)Axp'!K10</f>
        <v>0.85</v>
      </c>
      <c r="J10" s="1">
        <f>'式(14)Axp'!H10</f>
        <v>1.05</v>
      </c>
      <c r="K10" s="1">
        <f>'式(14)Axp'!I10</f>
        <v>1.07</v>
      </c>
      <c r="L10">
        <f>'式(14)Axp'!L10</f>
        <v>0.98</v>
      </c>
      <c r="M10">
        <f>'式(14)Axp'!M10</f>
        <v>2.0499999999999998</v>
      </c>
      <c r="N10">
        <f>'式(14)Axp'!N10</f>
        <v>1.02</v>
      </c>
      <c r="O10" s="1">
        <f>'式(14)Axp'!P10</f>
        <v>0.92</v>
      </c>
      <c r="P10" s="1">
        <f>'式(14)Axp'!O10</f>
        <v>0.96</v>
      </c>
      <c r="Q10" s="1">
        <f>'式(14)Axp'!R10</f>
        <v>0.97</v>
      </c>
      <c r="R10" s="1">
        <f>'式(14)Axp'!Q10</f>
        <v>1.01</v>
      </c>
      <c r="S10">
        <f>'式(14)Axp'!T10</f>
        <v>0.28000000000000003</v>
      </c>
      <c r="T10">
        <f>'式(14)Axp'!S10</f>
        <v>0.24</v>
      </c>
      <c r="U10">
        <f>'式(14)Axp'!U10</f>
        <v>0.21</v>
      </c>
      <c r="V10">
        <f>'式(14)Axp'!V10</f>
        <v>0.2</v>
      </c>
      <c r="W10">
        <f>-'式(14)Axp'!W10</f>
        <v>89</v>
      </c>
      <c r="X10">
        <f>'式(14)Axp'!X10</f>
        <v>10</v>
      </c>
      <c r="Z10" s="2">
        <f t="shared" si="0"/>
        <v>-1.05</v>
      </c>
      <c r="AA10">
        <f t="shared" si="7"/>
        <v>1.05</v>
      </c>
      <c r="AB10" s="2">
        <f t="shared" si="1"/>
        <v>-1.0249999999999999</v>
      </c>
      <c r="AC10">
        <f t="shared" si="8"/>
        <v>1.0249999999999999</v>
      </c>
      <c r="AE10" s="4">
        <f t="shared" si="2"/>
        <v>6.8284206945777498E-2</v>
      </c>
      <c r="AF10" s="13">
        <f t="shared" si="3"/>
        <v>2.6375766946977275</v>
      </c>
      <c r="AG10" s="4">
        <f t="shared" si="9"/>
        <v>6.8284206945777498E-2</v>
      </c>
      <c r="AH10" s="13">
        <f t="shared" si="10"/>
        <v>0.79257669469772762</v>
      </c>
      <c r="AI10" s="4">
        <f t="shared" si="11"/>
        <v>0.78304632148925923</v>
      </c>
      <c r="AJ10" s="13">
        <f t="shared" si="12"/>
        <v>8.2364077188636386</v>
      </c>
      <c r="AK10" s="4">
        <f t="shared" si="13"/>
        <v>0.78304632148925923</v>
      </c>
      <c r="AL10" s="13">
        <f t="shared" si="14"/>
        <v>2.0864077188636401</v>
      </c>
      <c r="AM10" s="14">
        <f t="shared" si="15"/>
        <v>1.8873791418627661E-15</v>
      </c>
      <c r="AN10">
        <f>'式(14)Axp'!AM10-'式(18)Axm'!AM10</f>
        <v>0</v>
      </c>
    </row>
    <row r="11" spans="1:40" x14ac:dyDescent="0.2">
      <c r="A11" s="8" t="str">
        <f t="shared" si="6"/>
        <v>8, 0.9, 2.1, 1.1, 0.88, 0.85, 1.05, 1.07, 0.98, 2.05, 1.02, 0.92, 0.96, 0.97, 1.01, 0.28, 0.24, 0.21, 0.2, 85, 10, 0.526414267041418</v>
      </c>
      <c r="B11" t="str">
        <f>"["&amp;ROW(B11)-ROW($B$3)&amp;", "&amp;E11&amp;", "&amp;F11&amp;", "&amp;G11&amp;", "&amp;H11&amp;", "&amp;I11&amp;", "&amp;J11&amp;", "&amp;K11&amp;", "&amp;L11&amp;", "&amp;M11&amp;", "&amp;N11&amp;", "&amp;O11&amp;", "&amp;P11&amp;", "&amp;Q11&amp;", "&amp;R11&amp;", "&amp;S11&amp;", "&amp;T11&amp;", "&amp;U11&amp;", "&amp;V11&amp;", "&amp;W11&amp;", "&amp;X11&amp;", "&amp;AM11&amp;"]"</f>
        <v>[8, 0.9, 2.1, 1.1, 0.88, 0.85, 1.05, 1.07, 0.98, 2.05, 1.02, 0.92, 0.96, 0.97, 1.01, 0.28, 0.24, 0.21, 0.2, 85, 10, 0.526414267041418]</v>
      </c>
      <c r="E11">
        <f>'式(14)Axp'!G11</f>
        <v>0.9</v>
      </c>
      <c r="F11">
        <f>'式(14)Axp'!F11</f>
        <v>2.1</v>
      </c>
      <c r="G11">
        <f>'式(14)Axp'!E11</f>
        <v>1.1000000000000001</v>
      </c>
      <c r="H11" s="1">
        <f>'式(14)Axp'!J11</f>
        <v>0.88</v>
      </c>
      <c r="I11" s="1">
        <f>'式(14)Axp'!K11</f>
        <v>0.85</v>
      </c>
      <c r="J11" s="1">
        <f>'式(14)Axp'!H11</f>
        <v>1.05</v>
      </c>
      <c r="K11" s="1">
        <f>'式(14)Axp'!I11</f>
        <v>1.07</v>
      </c>
      <c r="L11">
        <f>'式(14)Axp'!L11</f>
        <v>0.98</v>
      </c>
      <c r="M11">
        <f>'式(14)Axp'!M11</f>
        <v>2.0499999999999998</v>
      </c>
      <c r="N11">
        <f>'式(14)Axp'!N11</f>
        <v>1.02</v>
      </c>
      <c r="O11" s="1">
        <f>'式(14)Axp'!P11</f>
        <v>0.92</v>
      </c>
      <c r="P11" s="1">
        <f>'式(14)Axp'!O11</f>
        <v>0.96</v>
      </c>
      <c r="Q11" s="1">
        <f>'式(14)Axp'!R11</f>
        <v>0.97</v>
      </c>
      <c r="R11" s="1">
        <f>'式(14)Axp'!Q11</f>
        <v>1.01</v>
      </c>
      <c r="S11">
        <f>'式(14)Axp'!T11</f>
        <v>0.28000000000000003</v>
      </c>
      <c r="T11">
        <f>'式(14)Axp'!S11</f>
        <v>0.24</v>
      </c>
      <c r="U11">
        <f>'式(14)Axp'!U11</f>
        <v>0.21</v>
      </c>
      <c r="V11">
        <f>'式(14)Axp'!V11</f>
        <v>0.2</v>
      </c>
      <c r="W11">
        <f>-'式(14)Axp'!W11</f>
        <v>85</v>
      </c>
      <c r="X11">
        <f>'式(14)Axp'!X11</f>
        <v>10</v>
      </c>
      <c r="Z11" s="2">
        <f t="shared" si="0"/>
        <v>-1.05</v>
      </c>
      <c r="AA11">
        <f t="shared" si="7"/>
        <v>1.05</v>
      </c>
      <c r="AB11" s="2">
        <f t="shared" si="1"/>
        <v>-1.0249999999999999</v>
      </c>
      <c r="AC11">
        <f t="shared" si="8"/>
        <v>1.0249999999999999</v>
      </c>
      <c r="AE11" s="4">
        <f t="shared" si="2"/>
        <v>6.8534601781257323E-2</v>
      </c>
      <c r="AF11" s="13">
        <f t="shared" si="3"/>
        <v>2.6373147889426418</v>
      </c>
      <c r="AG11" s="4">
        <f t="shared" si="9"/>
        <v>6.8534601781257323E-2</v>
      </c>
      <c r="AH11" s="13">
        <f t="shared" si="10"/>
        <v>0.79231478894264162</v>
      </c>
      <c r="AI11" s="4">
        <f t="shared" si="11"/>
        <v>0.75617814337366274</v>
      </c>
      <c r="AJ11" s="13">
        <f t="shared" si="12"/>
        <v>7.5910862855556891</v>
      </c>
      <c r="AK11" s="4">
        <f t="shared" si="13"/>
        <v>0.75617814337366274</v>
      </c>
      <c r="AL11" s="13">
        <f t="shared" si="14"/>
        <v>1.967500552597107</v>
      </c>
      <c r="AM11" s="14">
        <f t="shared" si="15"/>
        <v>0.52641426704141769</v>
      </c>
      <c r="AN11">
        <f>'式(14)Axp'!AM11-'式(18)Axm'!AM11</f>
        <v>0</v>
      </c>
    </row>
    <row r="12" spans="1:40" x14ac:dyDescent="0.2">
      <c r="A12" s="8" t="str">
        <f t="shared" si="6"/>
        <v>9, 0.9, 2.1, 1.1, 0.88, 0.85, 1.05, 1.07, 0.98, 2.05, 1.02, 0.92, 0.96, 0.97, 1.01, 0.28, 0.24, 0.21, 0.2, 45, 10, 4.305</v>
      </c>
      <c r="B12" t="str">
        <f>"["&amp;ROW(B12)-ROW($B$3)&amp;", "&amp;E12&amp;", "&amp;F12&amp;", "&amp;G12&amp;", "&amp;H12&amp;", "&amp;I12&amp;", "&amp;J12&amp;", "&amp;K12&amp;", "&amp;L12&amp;", "&amp;M12&amp;", "&amp;N12&amp;", "&amp;O12&amp;", "&amp;P12&amp;", "&amp;Q12&amp;", "&amp;R12&amp;", "&amp;S12&amp;", "&amp;T12&amp;", "&amp;U12&amp;", "&amp;V12&amp;", "&amp;W12&amp;", "&amp;X12&amp;", "&amp;AM12&amp;"]"</f>
        <v>[9, 0.9, 2.1, 1.1, 0.88, 0.85, 1.05, 1.07, 0.98, 2.05, 1.02, 0.92, 0.96, 0.97, 1.01, 0.28, 0.24, 0.21, 0.2, 45, 10, 4.305]</v>
      </c>
      <c r="E12">
        <f>'式(14)Axp'!G12</f>
        <v>0.9</v>
      </c>
      <c r="F12">
        <f>'式(14)Axp'!F12</f>
        <v>2.1</v>
      </c>
      <c r="G12">
        <f>'式(14)Axp'!E12</f>
        <v>1.1000000000000001</v>
      </c>
      <c r="H12" s="1">
        <f>'式(14)Axp'!J12</f>
        <v>0.88</v>
      </c>
      <c r="I12" s="1">
        <f>'式(14)Axp'!K12</f>
        <v>0.85</v>
      </c>
      <c r="J12" s="1">
        <f>'式(14)Axp'!H12</f>
        <v>1.05</v>
      </c>
      <c r="K12" s="1">
        <f>'式(14)Axp'!I12</f>
        <v>1.07</v>
      </c>
      <c r="L12">
        <f>'式(14)Axp'!L12</f>
        <v>0.98</v>
      </c>
      <c r="M12">
        <f>'式(14)Axp'!M12</f>
        <v>2.0499999999999998</v>
      </c>
      <c r="N12">
        <f>'式(14)Axp'!N12</f>
        <v>1.02</v>
      </c>
      <c r="O12" s="1">
        <f>'式(14)Axp'!P12</f>
        <v>0.92</v>
      </c>
      <c r="P12" s="1">
        <f>'式(14)Axp'!O12</f>
        <v>0.96</v>
      </c>
      <c r="Q12" s="1">
        <f>'式(14)Axp'!R12</f>
        <v>0.97</v>
      </c>
      <c r="R12" s="1">
        <f>'式(14)Axp'!Q12</f>
        <v>1.01</v>
      </c>
      <c r="S12">
        <f>'式(14)Axp'!T12</f>
        <v>0.28000000000000003</v>
      </c>
      <c r="T12">
        <f>'式(14)Axp'!S12</f>
        <v>0.24</v>
      </c>
      <c r="U12">
        <f>'式(14)Axp'!U12</f>
        <v>0.21</v>
      </c>
      <c r="V12">
        <f>'式(14)Axp'!V12</f>
        <v>0.2</v>
      </c>
      <c r="W12">
        <f>-'式(14)Axp'!W12</f>
        <v>45</v>
      </c>
      <c r="X12">
        <f>'式(14)Axp'!X12</f>
        <v>10</v>
      </c>
      <c r="Z12" s="2">
        <f t="shared" si="0"/>
        <v>-1.05</v>
      </c>
      <c r="AA12">
        <f t="shared" si="7"/>
        <v>1.05</v>
      </c>
      <c r="AB12" s="2">
        <f t="shared" si="1"/>
        <v>-1.0249999999999999</v>
      </c>
      <c r="AC12">
        <f t="shared" si="8"/>
        <v>1.0249999999999999</v>
      </c>
      <c r="AE12" s="4">
        <f t="shared" si="2"/>
        <v>4.0583992225541723E-2</v>
      </c>
      <c r="AF12" s="13">
        <f t="shared" si="3"/>
        <v>0.71521831658312984</v>
      </c>
      <c r="AG12" s="4">
        <f t="shared" si="9"/>
        <v>4.0583992225541723E-2</v>
      </c>
      <c r="AH12" s="13">
        <f t="shared" si="10"/>
        <v>0.22321831658312991</v>
      </c>
      <c r="AI12" s="4">
        <f t="shared" si="11"/>
        <v>0.15055351954636445</v>
      </c>
      <c r="AJ12" s="13">
        <f t="shared" si="12"/>
        <v>0.71521831658312984</v>
      </c>
      <c r="AK12" s="4">
        <f t="shared" si="13"/>
        <v>0.15055351954636445</v>
      </c>
      <c r="AL12" s="13">
        <f t="shared" si="14"/>
        <v>0.22321831658312991</v>
      </c>
      <c r="AM12" s="14">
        <f t="shared" si="15"/>
        <v>4.3049999999999997</v>
      </c>
      <c r="AN12">
        <f>'式(14)Axp'!AM12-'式(18)Axm'!AM12</f>
        <v>0</v>
      </c>
    </row>
    <row r="13" spans="1:40" x14ac:dyDescent="0.2">
      <c r="A13" s="8" t="str">
        <f t="shared" si="6"/>
        <v>10, 0.9, 2.1, 1.1, 0.88, 0.85, 1.05, 1.07, 0.98, 2.05, 1.02, 0.92, 0.96, 0.97, 1.01, 0.28, 0.24, 0.21, 0.2, 30, 10, 4.305</v>
      </c>
      <c r="B13" t="str">
        <f>"["&amp;ROW(B13)-ROW($B$3)&amp;", "&amp;E13&amp;", "&amp;F13&amp;", "&amp;G13&amp;", "&amp;H13&amp;", "&amp;I13&amp;", "&amp;J13&amp;", "&amp;K13&amp;", "&amp;L13&amp;", "&amp;M13&amp;", "&amp;N13&amp;", "&amp;O13&amp;", "&amp;P13&amp;", "&amp;Q13&amp;", "&amp;R13&amp;", "&amp;S13&amp;", "&amp;T13&amp;", "&amp;U13&amp;", "&amp;V13&amp;", "&amp;W13&amp;", "&amp;X13&amp;", "&amp;AM13&amp;"]"</f>
        <v>[10, 0.9, 2.1, 1.1, 0.88, 0.85, 1.05, 1.07, 0.98, 2.05, 1.02, 0.92, 0.96, 0.97, 1.01, 0.28, 0.24, 0.21, 0.2, 30, 10, 4.305]</v>
      </c>
      <c r="E13">
        <f>'式(14)Axp'!G13</f>
        <v>0.9</v>
      </c>
      <c r="F13">
        <f>'式(14)Axp'!F13</f>
        <v>2.1</v>
      </c>
      <c r="G13">
        <f>'式(14)Axp'!E13</f>
        <v>1.1000000000000001</v>
      </c>
      <c r="H13" s="1">
        <f>'式(14)Axp'!J13</f>
        <v>0.88</v>
      </c>
      <c r="I13" s="1">
        <f>'式(14)Axp'!K13</f>
        <v>0.85</v>
      </c>
      <c r="J13" s="1">
        <f>'式(14)Axp'!H13</f>
        <v>1.05</v>
      </c>
      <c r="K13" s="1">
        <f>'式(14)Axp'!I13</f>
        <v>1.07</v>
      </c>
      <c r="L13">
        <f>'式(14)Axp'!L13</f>
        <v>0.98</v>
      </c>
      <c r="M13">
        <f>'式(14)Axp'!M13</f>
        <v>2.0499999999999998</v>
      </c>
      <c r="N13">
        <f>'式(14)Axp'!N13</f>
        <v>1.02</v>
      </c>
      <c r="O13" s="1">
        <f>'式(14)Axp'!P13</f>
        <v>0.92</v>
      </c>
      <c r="P13" s="1">
        <f>'式(14)Axp'!O13</f>
        <v>0.96</v>
      </c>
      <c r="Q13" s="1">
        <f>'式(14)Axp'!R13</f>
        <v>0.97</v>
      </c>
      <c r="R13" s="1">
        <f>'式(14)Axp'!Q13</f>
        <v>1.01</v>
      </c>
      <c r="S13">
        <f>'式(14)Axp'!T13</f>
        <v>0.28000000000000003</v>
      </c>
      <c r="T13">
        <f>'式(14)Axp'!S13</f>
        <v>0.24</v>
      </c>
      <c r="U13">
        <f>'式(14)Axp'!U13</f>
        <v>0.21</v>
      </c>
      <c r="V13">
        <f>'式(14)Axp'!V13</f>
        <v>0.2</v>
      </c>
      <c r="W13">
        <f>-'式(14)Axp'!W13</f>
        <v>30</v>
      </c>
      <c r="X13">
        <f>'式(14)Axp'!X13</f>
        <v>10</v>
      </c>
      <c r="Z13" s="2">
        <f t="shared" si="0"/>
        <v>-1.05</v>
      </c>
      <c r="AA13">
        <f t="shared" si="7"/>
        <v>1.05</v>
      </c>
      <c r="AB13" s="2">
        <f t="shared" si="1"/>
        <v>-1.0249999999999999</v>
      </c>
      <c r="AC13">
        <f t="shared" si="8"/>
        <v>1.0249999999999999</v>
      </c>
      <c r="AE13" s="4">
        <f t="shared" si="2"/>
        <v>3.5034171429322289E-2</v>
      </c>
      <c r="AF13" s="13">
        <f t="shared" si="3"/>
        <v>0.41369235643298297</v>
      </c>
      <c r="AG13" s="4">
        <f t="shared" si="9"/>
        <v>3.5034171429322289E-2</v>
      </c>
      <c r="AH13" s="13">
        <f t="shared" si="10"/>
        <v>0.12963602399168722</v>
      </c>
      <c r="AI13" s="4">
        <f t="shared" si="11"/>
        <v>0.12482391449301221</v>
      </c>
      <c r="AJ13" s="13">
        <f t="shared" si="12"/>
        <v>0.41369235643298297</v>
      </c>
      <c r="AK13" s="4">
        <f t="shared" si="13"/>
        <v>0.12482391449301221</v>
      </c>
      <c r="AL13" s="13">
        <f t="shared" si="14"/>
        <v>0.12963602399168722</v>
      </c>
      <c r="AM13" s="14">
        <f t="shared" si="15"/>
        <v>4.3049999999999988</v>
      </c>
      <c r="AN13">
        <f>'式(14)Axp'!AM13-'式(18)Axm'!AM13</f>
        <v>0</v>
      </c>
    </row>
    <row r="14" spans="1:40" x14ac:dyDescent="0.2">
      <c r="A14" s="8" t="str">
        <f t="shared" si="6"/>
        <v>11, 0.9, 2.1, 1.1, 0.88, 0.85, 1.05, 1.07, 0.98, 2.05, 1.02, 0.92, 0.96, 0.97, 1.01, 0.28, 0.24, 0.21, 0.2, 1, 10, 4.305</v>
      </c>
      <c r="B14" t="str">
        <f>"["&amp;ROW(B14)-ROW($B$3)&amp;", "&amp;E14&amp;", "&amp;F14&amp;", "&amp;G14&amp;", "&amp;H14&amp;", "&amp;I14&amp;", "&amp;J14&amp;", "&amp;K14&amp;", "&amp;L14&amp;", "&amp;M14&amp;", "&amp;N14&amp;", "&amp;O14&amp;", "&amp;P14&amp;", "&amp;Q14&amp;", "&amp;R14&amp;", "&amp;S14&amp;", "&amp;T14&amp;", "&amp;U14&amp;", "&amp;V14&amp;", "&amp;W14&amp;", "&amp;X14&amp;", "&amp;AM14&amp;"]"</f>
        <v>[11, 0.9, 2.1, 1.1, 0.88, 0.85, 1.05, 1.07, 0.98, 2.05, 1.02, 0.92, 0.96, 0.97, 1.01, 0.28, 0.24, 0.21, 0.2, 1, 10, 4.305]</v>
      </c>
      <c r="E14">
        <f>'式(14)Axp'!G14</f>
        <v>0.9</v>
      </c>
      <c r="F14">
        <f>'式(14)Axp'!F14</f>
        <v>2.1</v>
      </c>
      <c r="G14">
        <f>'式(14)Axp'!E14</f>
        <v>1.1000000000000001</v>
      </c>
      <c r="H14" s="1">
        <f>'式(14)Axp'!J14</f>
        <v>0.88</v>
      </c>
      <c r="I14" s="1">
        <f>'式(14)Axp'!K14</f>
        <v>0.85</v>
      </c>
      <c r="J14" s="1">
        <f>'式(14)Axp'!H14</f>
        <v>1.05</v>
      </c>
      <c r="K14" s="1">
        <f>'式(14)Axp'!I14</f>
        <v>1.07</v>
      </c>
      <c r="L14">
        <f>'式(14)Axp'!L14</f>
        <v>0.98</v>
      </c>
      <c r="M14">
        <f>'式(14)Axp'!M14</f>
        <v>2.0499999999999998</v>
      </c>
      <c r="N14">
        <f>'式(14)Axp'!N14</f>
        <v>1.02</v>
      </c>
      <c r="O14" s="1">
        <f>'式(14)Axp'!P14</f>
        <v>0.92</v>
      </c>
      <c r="P14" s="1">
        <f>'式(14)Axp'!O14</f>
        <v>0.96</v>
      </c>
      <c r="Q14" s="1">
        <f>'式(14)Axp'!R14</f>
        <v>0.97</v>
      </c>
      <c r="R14" s="1">
        <f>'式(14)Axp'!Q14</f>
        <v>1.01</v>
      </c>
      <c r="S14">
        <f>'式(14)Axp'!T14</f>
        <v>0.28000000000000003</v>
      </c>
      <c r="T14">
        <f>'式(14)Axp'!S14</f>
        <v>0.24</v>
      </c>
      <c r="U14">
        <f>'式(14)Axp'!U14</f>
        <v>0.21</v>
      </c>
      <c r="V14">
        <f>'式(14)Axp'!V14</f>
        <v>0.2</v>
      </c>
      <c r="W14">
        <f>-'式(14)Axp'!W14</f>
        <v>1</v>
      </c>
      <c r="X14">
        <f>'式(14)Axp'!X14</f>
        <v>10</v>
      </c>
      <c r="Z14" s="2">
        <f t="shared" si="0"/>
        <v>-1.05</v>
      </c>
      <c r="AA14">
        <f t="shared" si="7"/>
        <v>1.05</v>
      </c>
      <c r="AB14" s="2">
        <f t="shared" si="1"/>
        <v>-1.0249999999999999</v>
      </c>
      <c r="AC14">
        <f t="shared" si="8"/>
        <v>1.0249999999999999</v>
      </c>
      <c r="AE14" s="4">
        <f t="shared" si="2"/>
        <v>3.252231387517706E-2</v>
      </c>
      <c r="AF14" s="13">
        <f t="shared" si="3"/>
        <v>1.2520884793464271E-2</v>
      </c>
      <c r="AG14" s="4">
        <f t="shared" si="9"/>
        <v>3.252231387517706E-2</v>
      </c>
      <c r="AH14" s="13">
        <f t="shared" si="10"/>
        <v>3.9329928487812195E-3</v>
      </c>
      <c r="AI14" s="4">
        <f t="shared" si="11"/>
        <v>0.11029435742654035</v>
      </c>
      <c r="AJ14" s="13">
        <f t="shared" si="12"/>
        <v>1.2520884793464271E-2</v>
      </c>
      <c r="AK14" s="4">
        <f t="shared" si="13"/>
        <v>0.11029435742654035</v>
      </c>
      <c r="AL14" s="13">
        <f t="shared" si="14"/>
        <v>3.9329928487812195E-3</v>
      </c>
      <c r="AM14" s="14">
        <f t="shared" si="15"/>
        <v>4.3049999999999997</v>
      </c>
      <c r="AN14">
        <f>'式(14)Axp'!AM14-'式(18)Axm'!AM14</f>
        <v>0</v>
      </c>
    </row>
    <row r="15" spans="1:40" x14ac:dyDescent="0.2">
      <c r="A15" s="8" t="str">
        <f t="shared" si="6"/>
        <v>12, 0.9, 2.1, 1.1, 0.88, 0.85, 1.05, 1.07, 0.98, 2.05, 1.02, 0.92, 0.96, 0.97, 1.01, 0.28, 0.24, 0.21, 0.2, 89, 30, 0.0413341373543166</v>
      </c>
      <c r="B15" t="str">
        <f>"["&amp;ROW(B15)-ROW($B$3)&amp;", "&amp;E15&amp;", "&amp;F15&amp;", "&amp;G15&amp;", "&amp;H15&amp;", "&amp;I15&amp;", "&amp;J15&amp;", "&amp;K15&amp;", "&amp;L15&amp;", "&amp;M15&amp;", "&amp;N15&amp;", "&amp;O15&amp;", "&amp;P15&amp;", "&amp;Q15&amp;", "&amp;R15&amp;", "&amp;S15&amp;", "&amp;T15&amp;", "&amp;U15&amp;", "&amp;V15&amp;", "&amp;W15&amp;", "&amp;X15&amp;", "&amp;AM15&amp;"]"</f>
        <v>[12, 0.9, 2.1, 1.1, 0.88, 0.85, 1.05, 1.07, 0.98, 2.05, 1.02, 0.92, 0.96, 0.97, 1.01, 0.28, 0.24, 0.21, 0.2, 89, 30, 0.0413341373543166]</v>
      </c>
      <c r="E15">
        <f>'式(14)Axp'!G15</f>
        <v>0.9</v>
      </c>
      <c r="F15">
        <f>'式(14)Axp'!F15</f>
        <v>2.1</v>
      </c>
      <c r="G15">
        <f>'式(14)Axp'!E15</f>
        <v>1.1000000000000001</v>
      </c>
      <c r="H15" s="1">
        <f>'式(14)Axp'!J15</f>
        <v>0.88</v>
      </c>
      <c r="I15" s="1">
        <f>'式(14)Axp'!K15</f>
        <v>0.85</v>
      </c>
      <c r="J15" s="1">
        <f>'式(14)Axp'!H15</f>
        <v>1.05</v>
      </c>
      <c r="K15" s="1">
        <f>'式(14)Axp'!I15</f>
        <v>1.07</v>
      </c>
      <c r="L15">
        <f>'式(14)Axp'!L15</f>
        <v>0.98</v>
      </c>
      <c r="M15">
        <f>'式(14)Axp'!M15</f>
        <v>2.0499999999999998</v>
      </c>
      <c r="N15">
        <f>'式(14)Axp'!N15</f>
        <v>1.02</v>
      </c>
      <c r="O15" s="1">
        <f>'式(14)Axp'!P15</f>
        <v>0.92</v>
      </c>
      <c r="P15" s="1">
        <f>'式(14)Axp'!O15</f>
        <v>0.96</v>
      </c>
      <c r="Q15" s="1">
        <f>'式(14)Axp'!R15</f>
        <v>0.97</v>
      </c>
      <c r="R15" s="1">
        <f>'式(14)Axp'!Q15</f>
        <v>1.01</v>
      </c>
      <c r="S15">
        <f>'式(14)Axp'!T15</f>
        <v>0.28000000000000003</v>
      </c>
      <c r="T15">
        <f>'式(14)Axp'!S15</f>
        <v>0.24</v>
      </c>
      <c r="U15">
        <f>'式(14)Axp'!U15</f>
        <v>0.21</v>
      </c>
      <c r="V15">
        <f>'式(14)Axp'!V15</f>
        <v>0.2</v>
      </c>
      <c r="W15">
        <f>-'式(14)Axp'!W15</f>
        <v>89</v>
      </c>
      <c r="X15">
        <f>'式(14)Axp'!X15</f>
        <v>30</v>
      </c>
      <c r="Z15" s="2">
        <f t="shared" si="0"/>
        <v>-1.05</v>
      </c>
      <c r="AA15">
        <f t="shared" si="7"/>
        <v>1.05</v>
      </c>
      <c r="AB15" s="2">
        <f t="shared" si="1"/>
        <v>-1.0249999999999999</v>
      </c>
      <c r="AC15">
        <f t="shared" si="8"/>
        <v>1.0249999999999999</v>
      </c>
      <c r="AE15" s="4">
        <f t="shared" si="2"/>
        <v>0.22358407716812964</v>
      </c>
      <c r="AF15" s="13">
        <f t="shared" si="3"/>
        <v>2.475137522590154</v>
      </c>
      <c r="AG15" s="4">
        <f t="shared" si="9"/>
        <v>0.22358407716812964</v>
      </c>
      <c r="AH15" s="13">
        <f t="shared" si="10"/>
        <v>0.63013752259015365</v>
      </c>
      <c r="AI15" s="4">
        <f t="shared" si="11"/>
        <v>2.5639411659140734</v>
      </c>
      <c r="AJ15" s="13">
        <f t="shared" si="12"/>
        <v>6.4315280287794856</v>
      </c>
      <c r="AK15" s="4">
        <f t="shared" si="13"/>
        <v>2.0887958788345085</v>
      </c>
      <c r="AL15" s="13">
        <f t="shared" si="14"/>
        <v>0.79800745321336697</v>
      </c>
      <c r="AM15" s="14">
        <f t="shared" si="15"/>
        <v>4.1334137354316569E-2</v>
      </c>
      <c r="AN15">
        <f>'式(14)Axp'!AM15-'式(18)Axm'!AM15</f>
        <v>0</v>
      </c>
    </row>
    <row r="16" spans="1:40" x14ac:dyDescent="0.2">
      <c r="A16" s="8" t="str">
        <f t="shared" si="6"/>
        <v>13, 0.9, 2.1, 1.1, 0.88, 0.85, 1.05, 1.07, 0.98, 2.05, 1.02, 0.92, 0.96, 0.97, 1.01, 0.28, 0.24, 0.21, 0.2, 85, 30, 0.484530517477109</v>
      </c>
      <c r="B16" t="str">
        <f>"["&amp;ROW(B16)-ROW($B$3)&amp;",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"&amp;AM16&amp;"]"</f>
        <v>[13, 0.9, 2.1, 1.1, 0.88, 0.85, 1.05, 1.07, 0.98, 2.05, 1.02, 0.92, 0.96, 0.97, 1.01, 0.28, 0.24, 0.21, 0.2, 85, 30, 0.484530517477109]</v>
      </c>
      <c r="E16">
        <f>'式(14)Axp'!G16</f>
        <v>0.9</v>
      </c>
      <c r="F16">
        <f>'式(14)Axp'!F16</f>
        <v>2.1</v>
      </c>
      <c r="G16">
        <f>'式(14)Axp'!E16</f>
        <v>1.1000000000000001</v>
      </c>
      <c r="H16" s="1">
        <f>'式(14)Axp'!J16</f>
        <v>0.88</v>
      </c>
      <c r="I16" s="1">
        <f>'式(14)Axp'!K16</f>
        <v>0.85</v>
      </c>
      <c r="J16" s="1">
        <f>'式(14)Axp'!H16</f>
        <v>1.05</v>
      </c>
      <c r="K16" s="1">
        <f>'式(14)Axp'!I16</f>
        <v>1.07</v>
      </c>
      <c r="L16">
        <f>'式(14)Axp'!L16</f>
        <v>0.98</v>
      </c>
      <c r="M16">
        <f>'式(14)Axp'!M16</f>
        <v>2.0499999999999998</v>
      </c>
      <c r="N16">
        <f>'式(14)Axp'!N16</f>
        <v>1.02</v>
      </c>
      <c r="O16" s="1">
        <f>'式(14)Axp'!P16</f>
        <v>0.92</v>
      </c>
      <c r="P16" s="1">
        <f>'式(14)Axp'!O16</f>
        <v>0.96</v>
      </c>
      <c r="Q16" s="1">
        <f>'式(14)Axp'!R16</f>
        <v>0.97</v>
      </c>
      <c r="R16" s="1">
        <f>'式(14)Axp'!Q16</f>
        <v>1.01</v>
      </c>
      <c r="S16">
        <f>'式(14)Axp'!T16</f>
        <v>0.28000000000000003</v>
      </c>
      <c r="T16">
        <f>'式(14)Axp'!S16</f>
        <v>0.24</v>
      </c>
      <c r="U16">
        <f>'式(14)Axp'!U16</f>
        <v>0.21</v>
      </c>
      <c r="V16">
        <f>'式(14)Axp'!V16</f>
        <v>0.2</v>
      </c>
      <c r="W16">
        <f>-'式(14)Axp'!W16</f>
        <v>85</v>
      </c>
      <c r="X16">
        <f>'式(14)Axp'!X16</f>
        <v>30</v>
      </c>
      <c r="Z16" s="2">
        <f t="shared" si="0"/>
        <v>-1.05</v>
      </c>
      <c r="AA16">
        <f t="shared" si="7"/>
        <v>1.05</v>
      </c>
      <c r="AB16" s="2">
        <f t="shared" si="1"/>
        <v>-1.0249999999999999</v>
      </c>
      <c r="AC16">
        <f t="shared" si="8"/>
        <v>1.0249999999999999</v>
      </c>
      <c r="AE16" s="4">
        <f t="shared" si="2"/>
        <v>0.22440394900559396</v>
      </c>
      <c r="AF16" s="13">
        <f t="shared" si="3"/>
        <v>2.4742799603634671</v>
      </c>
      <c r="AG16" s="4">
        <f t="shared" si="9"/>
        <v>0.22440394900559396</v>
      </c>
      <c r="AH16" s="13">
        <f t="shared" si="10"/>
        <v>0.62927996036346723</v>
      </c>
      <c r="AI16" s="4">
        <f t="shared" si="11"/>
        <v>2.4759662581299819</v>
      </c>
      <c r="AJ16" s="13">
        <f t="shared" si="12"/>
        <v>6.0764293036651917</v>
      </c>
      <c r="AK16" s="4">
        <f t="shared" si="13"/>
        <v>2.0918341889974275</v>
      </c>
      <c r="AL16" s="13">
        <f t="shared" si="14"/>
        <v>0.79509189027485583</v>
      </c>
      <c r="AM16" s="14">
        <f t="shared" si="15"/>
        <v>0.4845305174771094</v>
      </c>
      <c r="AN16">
        <f>'式(14)Axp'!AM16-'式(18)Axm'!AM16</f>
        <v>0</v>
      </c>
    </row>
    <row r="17" spans="1:40" x14ac:dyDescent="0.2">
      <c r="A17" s="8" t="str">
        <f t="shared" si="6"/>
        <v>14, 0.9, 2.1, 1.1, 0.88, 0.85, 1.05, 1.07, 0.98, 2.05, 1.02, 0.92, 0.96, 0.97, 1.01, 0.28, 0.24, 0.21, 0.2, 45, 30, 4.305</v>
      </c>
      <c r="B17" t="str">
        <f>"["&amp;ROW(B17)-ROW($B$3)&amp;", "&amp;E17&amp;", "&amp;F17&amp;", "&amp;G17&amp;", "&amp;H17&amp;", "&amp;I17&amp;", "&amp;J17&amp;", "&amp;K17&amp;", "&amp;L17&amp;", "&amp;M17&amp;", "&amp;N17&amp;", "&amp;O17&amp;", "&amp;P17&amp;", "&amp;Q17&amp;", "&amp;R17&amp;", "&amp;S17&amp;", "&amp;T17&amp;", "&amp;U17&amp;", "&amp;V17&amp;", "&amp;W17&amp;", "&amp;X17&amp;", "&amp;AM17&amp;"]"</f>
        <v>[14, 0.9, 2.1, 1.1, 0.88, 0.85, 1.05, 1.07, 0.98, 2.05, 1.02, 0.92, 0.96, 0.97, 1.01, 0.28, 0.24, 0.21, 0.2, 45, 30, 4.305]</v>
      </c>
      <c r="E17">
        <f>'式(14)Axp'!G17</f>
        <v>0.9</v>
      </c>
      <c r="F17">
        <f>'式(14)Axp'!F17</f>
        <v>2.1</v>
      </c>
      <c r="G17">
        <f>'式(14)Axp'!E17</f>
        <v>1.1000000000000001</v>
      </c>
      <c r="H17" s="1">
        <f>'式(14)Axp'!J17</f>
        <v>0.88</v>
      </c>
      <c r="I17" s="1">
        <f>'式(14)Axp'!K17</f>
        <v>0.85</v>
      </c>
      <c r="J17" s="1">
        <f>'式(14)Axp'!H17</f>
        <v>1.05</v>
      </c>
      <c r="K17" s="1">
        <f>'式(14)Axp'!I17</f>
        <v>1.07</v>
      </c>
      <c r="L17">
        <f>'式(14)Axp'!L17</f>
        <v>0.98</v>
      </c>
      <c r="M17">
        <f>'式(14)Axp'!M17</f>
        <v>2.0499999999999998</v>
      </c>
      <c r="N17">
        <f>'式(14)Axp'!N17</f>
        <v>1.02</v>
      </c>
      <c r="O17" s="1">
        <f>'式(14)Axp'!P17</f>
        <v>0.92</v>
      </c>
      <c r="P17" s="1">
        <f>'式(14)Axp'!O17</f>
        <v>0.96</v>
      </c>
      <c r="Q17" s="1">
        <f>'式(14)Axp'!R17</f>
        <v>0.97</v>
      </c>
      <c r="R17" s="1">
        <f>'式(14)Axp'!Q17</f>
        <v>1.01</v>
      </c>
      <c r="S17">
        <f>'式(14)Axp'!T17</f>
        <v>0.28000000000000003</v>
      </c>
      <c r="T17">
        <f>'式(14)Axp'!S17</f>
        <v>0.24</v>
      </c>
      <c r="U17">
        <f>'式(14)Axp'!U17</f>
        <v>0.21</v>
      </c>
      <c r="V17">
        <f>'式(14)Axp'!V17</f>
        <v>0.2</v>
      </c>
      <c r="W17">
        <f>-'式(14)Axp'!W17</f>
        <v>45</v>
      </c>
      <c r="X17">
        <f>'式(14)Axp'!X17</f>
        <v>30</v>
      </c>
      <c r="Z17" s="2">
        <f t="shared" si="0"/>
        <v>-1.05</v>
      </c>
      <c r="AA17">
        <f t="shared" si="7"/>
        <v>1.05</v>
      </c>
      <c r="AB17" s="2">
        <f t="shared" si="1"/>
        <v>-1.0249999999999999</v>
      </c>
      <c r="AC17">
        <f t="shared" si="8"/>
        <v>1.0249999999999999</v>
      </c>
      <c r="AE17" s="4">
        <f t="shared" si="2"/>
        <v>0.13288481854598741</v>
      </c>
      <c r="AF17" s="13">
        <f t="shared" si="3"/>
        <v>0.69888489846928126</v>
      </c>
      <c r="AG17" s="4">
        <f t="shared" si="9"/>
        <v>0.13288481854598741</v>
      </c>
      <c r="AH17" s="13">
        <f t="shared" si="10"/>
        <v>0.20688489846928146</v>
      </c>
      <c r="AI17" s="4">
        <f t="shared" si="11"/>
        <v>0.49295981073511458</v>
      </c>
      <c r="AJ17" s="13">
        <f t="shared" si="12"/>
        <v>0.69888489846928126</v>
      </c>
      <c r="AK17" s="4">
        <f t="shared" si="13"/>
        <v>0.49295981073511458</v>
      </c>
      <c r="AL17" s="13">
        <f t="shared" si="14"/>
        <v>0.20688489846928146</v>
      </c>
      <c r="AM17" s="14">
        <f t="shared" si="15"/>
        <v>4.3049999999999988</v>
      </c>
      <c r="AN17">
        <f>'式(14)Axp'!AM17-'式(18)Axm'!AM17</f>
        <v>0</v>
      </c>
    </row>
    <row r="18" spans="1:40" x14ac:dyDescent="0.2">
      <c r="A18" s="8" t="str">
        <f t="shared" si="6"/>
        <v>15, 0.9, 2.1, 1.1, 0.88, 0.85, 1.05, 1.07, 0.98, 2.05, 1.02, 0.92, 0.96, 0.97, 1.01, 0.28, 0.24, 0.21, 0.2, 30, 30, 4.305</v>
      </c>
      <c r="B18" t="str">
        <f>"["&amp;ROW(B18)-ROW($B$3)&amp;", "&amp;E18&amp;", "&amp;F18&amp;", "&amp;G18&amp;", "&amp;H18&amp;", "&amp;I18&amp;", "&amp;J18&amp;", "&amp;K18&amp;", "&amp;L18&amp;", "&amp;M18&amp;", "&amp;N18&amp;", "&amp;O18&amp;", "&amp;P18&amp;", "&amp;Q18&amp;", "&amp;R18&amp;", "&amp;S18&amp;", "&amp;T18&amp;", "&amp;U18&amp;", "&amp;V18&amp;", "&amp;W18&amp;", "&amp;X18&amp;", "&amp;AM18&amp;"]"</f>
        <v>[15, 0.9, 2.1, 1.1, 0.88, 0.85, 1.05, 1.07, 0.98, 2.05, 1.02, 0.92, 0.96, 0.97, 1.01, 0.28, 0.24, 0.21, 0.2, 30, 30, 4.305]</v>
      </c>
      <c r="E18">
        <f>'式(14)Axp'!G18</f>
        <v>0.9</v>
      </c>
      <c r="F18">
        <f>'式(14)Axp'!F18</f>
        <v>2.1</v>
      </c>
      <c r="G18">
        <f>'式(14)Axp'!E18</f>
        <v>1.1000000000000001</v>
      </c>
      <c r="H18" s="1">
        <f>'式(14)Axp'!J18</f>
        <v>0.88</v>
      </c>
      <c r="I18" s="1">
        <f>'式(14)Axp'!K18</f>
        <v>0.85</v>
      </c>
      <c r="J18" s="1">
        <f>'式(14)Axp'!H18</f>
        <v>1.05</v>
      </c>
      <c r="K18" s="1">
        <f>'式(14)Axp'!I18</f>
        <v>1.07</v>
      </c>
      <c r="L18">
        <f>'式(14)Axp'!L18</f>
        <v>0.98</v>
      </c>
      <c r="M18">
        <f>'式(14)Axp'!M18</f>
        <v>2.0499999999999998</v>
      </c>
      <c r="N18">
        <f>'式(14)Axp'!N18</f>
        <v>1.02</v>
      </c>
      <c r="O18" s="1">
        <f>'式(14)Axp'!P18</f>
        <v>0.92</v>
      </c>
      <c r="P18" s="1">
        <f>'式(14)Axp'!O18</f>
        <v>0.96</v>
      </c>
      <c r="Q18" s="1">
        <f>'式(14)Axp'!R18</f>
        <v>0.97</v>
      </c>
      <c r="R18" s="1">
        <f>'式(14)Axp'!Q18</f>
        <v>1.01</v>
      </c>
      <c r="S18">
        <f>'式(14)Axp'!T18</f>
        <v>0.28000000000000003</v>
      </c>
      <c r="T18">
        <f>'式(14)Axp'!S18</f>
        <v>0.24</v>
      </c>
      <c r="U18">
        <f>'式(14)Axp'!U18</f>
        <v>0.21</v>
      </c>
      <c r="V18">
        <f>'式(14)Axp'!V18</f>
        <v>0.2</v>
      </c>
      <c r="W18">
        <f>-'式(14)Axp'!W18</f>
        <v>30</v>
      </c>
      <c r="X18">
        <f>'式(14)Axp'!X18</f>
        <v>30</v>
      </c>
      <c r="Z18" s="2">
        <f t="shared" si="0"/>
        <v>-1.05</v>
      </c>
      <c r="AA18">
        <f t="shared" si="7"/>
        <v>1.05</v>
      </c>
      <c r="AB18" s="2">
        <f t="shared" si="1"/>
        <v>-1.0249999999999999</v>
      </c>
      <c r="AC18">
        <f t="shared" si="8"/>
        <v>1.0249999999999999</v>
      </c>
      <c r="AE18" s="4">
        <f t="shared" si="2"/>
        <v>0.1147129510429125</v>
      </c>
      <c r="AF18" s="13">
        <f t="shared" si="3"/>
        <v>0.40599270929414472</v>
      </c>
      <c r="AG18" s="4">
        <f t="shared" si="9"/>
        <v>0.1147129510429125</v>
      </c>
      <c r="AH18" s="13">
        <f t="shared" si="10"/>
        <v>0.12193637685284894</v>
      </c>
      <c r="AI18" s="4">
        <f t="shared" si="11"/>
        <v>0.40871295104291255</v>
      </c>
      <c r="AJ18" s="13">
        <f t="shared" si="12"/>
        <v>0.40599270929414472</v>
      </c>
      <c r="AK18" s="4">
        <f t="shared" si="13"/>
        <v>0.40871295104291255</v>
      </c>
      <c r="AL18" s="13">
        <f t="shared" si="14"/>
        <v>0.12193637685284894</v>
      </c>
      <c r="AM18" s="14">
        <f t="shared" si="15"/>
        <v>4.3049999999999988</v>
      </c>
      <c r="AN18">
        <f>'式(14)Axp'!AM18-'式(18)Axm'!AM18</f>
        <v>0</v>
      </c>
    </row>
    <row r="19" spans="1:40" x14ac:dyDescent="0.2">
      <c r="A19" s="8" t="str">
        <f t="shared" si="6"/>
        <v>16, 0.9, 2.1, 1.1, 0.88, 0.85, 1.05, 1.07, 0.98, 2.05, 1.02, 0.92, 0.96, 0.97, 1.01, 0.28, 0.24, 0.21, 0.2, 1, 30, 4.305</v>
      </c>
      <c r="B19" t="str">
        <f>"["&amp;ROW(B19)-ROW($B$3)&amp;", "&amp;E19&amp;", "&amp;F19&amp;", "&amp;G19&amp;", "&amp;H19&amp;", "&amp;I19&amp;", "&amp;J19&amp;", "&amp;K19&amp;", "&amp;L19&amp;", "&amp;M19&amp;", "&amp;N19&amp;", "&amp;O19&amp;", "&amp;P19&amp;", "&amp;Q19&amp;", "&amp;R19&amp;", "&amp;S19&amp;", "&amp;T19&amp;", "&amp;U19&amp;", "&amp;V19&amp;", "&amp;W19&amp;", "&amp;X19&amp;", "&amp;AM19&amp;"]"</f>
        <v>[16, 0.9, 2.1, 1.1, 0.88, 0.85, 1.05, 1.07, 0.98, 2.05, 1.02, 0.92, 0.96, 0.97, 1.01, 0.28, 0.24, 0.21, 0.2, 1, 30, 4.305]</v>
      </c>
      <c r="E19">
        <f>'式(14)Axp'!G19</f>
        <v>0.9</v>
      </c>
      <c r="F19">
        <f>'式(14)Axp'!F19</f>
        <v>2.1</v>
      </c>
      <c r="G19">
        <f>'式(14)Axp'!E19</f>
        <v>1.1000000000000001</v>
      </c>
      <c r="H19" s="1">
        <f>'式(14)Axp'!J19</f>
        <v>0.88</v>
      </c>
      <c r="I19" s="1">
        <f>'式(14)Axp'!K19</f>
        <v>0.85</v>
      </c>
      <c r="J19" s="1">
        <f>'式(14)Axp'!H19</f>
        <v>1.05</v>
      </c>
      <c r="K19" s="1">
        <f>'式(14)Axp'!I19</f>
        <v>1.07</v>
      </c>
      <c r="L19">
        <f>'式(14)Axp'!L19</f>
        <v>0.98</v>
      </c>
      <c r="M19">
        <f>'式(14)Axp'!M19</f>
        <v>2.0499999999999998</v>
      </c>
      <c r="N19">
        <f>'式(14)Axp'!N19</f>
        <v>1.02</v>
      </c>
      <c r="O19" s="1">
        <f>'式(14)Axp'!P19</f>
        <v>0.92</v>
      </c>
      <c r="P19" s="1">
        <f>'式(14)Axp'!O19</f>
        <v>0.96</v>
      </c>
      <c r="Q19" s="1">
        <f>'式(14)Axp'!R19</f>
        <v>0.97</v>
      </c>
      <c r="R19" s="1">
        <f>'式(14)Axp'!Q19</f>
        <v>1.01</v>
      </c>
      <c r="S19">
        <f>'式(14)Axp'!T19</f>
        <v>0.28000000000000003</v>
      </c>
      <c r="T19">
        <f>'式(14)Axp'!S19</f>
        <v>0.24</v>
      </c>
      <c r="U19">
        <f>'式(14)Axp'!U19</f>
        <v>0.21</v>
      </c>
      <c r="V19">
        <f>'式(14)Axp'!V19</f>
        <v>0.2</v>
      </c>
      <c r="W19">
        <f>-'式(14)Axp'!W19</f>
        <v>1</v>
      </c>
      <c r="X19">
        <f>'式(14)Axp'!X19</f>
        <v>30</v>
      </c>
      <c r="Z19" s="2">
        <f t="shared" si="0"/>
        <v>-1.05</v>
      </c>
      <c r="AA19">
        <f t="shared" si="7"/>
        <v>1.05</v>
      </c>
      <c r="AB19" s="2">
        <f t="shared" si="1"/>
        <v>-1.0249999999999999</v>
      </c>
      <c r="AC19">
        <f t="shared" si="8"/>
        <v>1.0249999999999999</v>
      </c>
      <c r="AE19" s="4">
        <f t="shared" si="2"/>
        <v>0.10648833544962727</v>
      </c>
      <c r="AF19" s="13">
        <f t="shared" si="3"/>
        <v>1.2319257323524816E-2</v>
      </c>
      <c r="AG19" s="4">
        <f t="shared" si="9"/>
        <v>0.10648833544962727</v>
      </c>
      <c r="AH19" s="13">
        <f t="shared" si="10"/>
        <v>3.731365378841763E-3</v>
      </c>
      <c r="AI19" s="4">
        <f t="shared" si="11"/>
        <v>0.3611385886292377</v>
      </c>
      <c r="AJ19" s="13">
        <f t="shared" si="12"/>
        <v>1.2319257323524816E-2</v>
      </c>
      <c r="AK19" s="4">
        <f t="shared" si="13"/>
        <v>0.3611385886292377</v>
      </c>
      <c r="AL19" s="13">
        <f t="shared" si="14"/>
        <v>3.731365378841763E-3</v>
      </c>
      <c r="AM19" s="14">
        <f t="shared" si="15"/>
        <v>4.3049999999999997</v>
      </c>
      <c r="AN19">
        <f>'式(14)Axp'!AM19-'式(18)Axm'!AM19</f>
        <v>0</v>
      </c>
    </row>
    <row r="20" spans="1:40" x14ac:dyDescent="0.2">
      <c r="A20" s="8" t="str">
        <f t="shared" si="6"/>
        <v>17, 0.9, 2.1, 1.1, 0.88, 0.85, 1.05, 1.07, 0.98, 2.05, 1.02, 0.92, 0.96, 0.97, 1.01, 0.28, 0.24, 0.21, 0.2, 89, 60, 0.0466314443660587</v>
      </c>
      <c r="B20" t="str">
        <f>"["&amp;ROW(B20)-ROW($B$3)&amp;", "&amp;E20&amp;", "&amp;F20&amp;", "&amp;G20&amp;", "&amp;H20&amp;", "&amp;I20&amp;", "&amp;J20&amp;", "&amp;K20&amp;", "&amp;L20&amp;", "&amp;M20&amp;", "&amp;N20&amp;", "&amp;O20&amp;", "&amp;P20&amp;", "&amp;Q20&amp;", "&amp;R20&amp;", "&amp;S20&amp;", "&amp;T20&amp;", "&amp;U20&amp;", "&amp;V20&amp;", "&amp;W20&amp;", "&amp;X20&amp;", "&amp;AM20&amp;"]"</f>
        <v>[17, 0.9, 2.1, 1.1, 0.88, 0.85, 1.05, 1.07, 0.98, 2.05, 1.02, 0.92, 0.96, 0.97, 1.01, 0.28, 0.24, 0.21, 0.2, 89, 60, 0.0466314443660587]</v>
      </c>
      <c r="E20">
        <f>'式(14)Axp'!G20</f>
        <v>0.9</v>
      </c>
      <c r="F20">
        <f>'式(14)Axp'!F20</f>
        <v>2.1</v>
      </c>
      <c r="G20">
        <f>'式(14)Axp'!E20</f>
        <v>1.1000000000000001</v>
      </c>
      <c r="H20" s="1">
        <f>'式(14)Axp'!J20</f>
        <v>0.88</v>
      </c>
      <c r="I20" s="1">
        <f>'式(14)Axp'!K20</f>
        <v>0.85</v>
      </c>
      <c r="J20" s="1">
        <f>'式(14)Axp'!H20</f>
        <v>1.05</v>
      </c>
      <c r="K20" s="1">
        <f>'式(14)Axp'!I20</f>
        <v>1.07</v>
      </c>
      <c r="L20">
        <f>'式(14)Axp'!L20</f>
        <v>0.98</v>
      </c>
      <c r="M20">
        <f>'式(14)Axp'!M20</f>
        <v>2.0499999999999998</v>
      </c>
      <c r="N20">
        <f>'式(14)Axp'!N20</f>
        <v>1.02</v>
      </c>
      <c r="O20" s="1">
        <f>'式(14)Axp'!P20</f>
        <v>0.92</v>
      </c>
      <c r="P20" s="1">
        <f>'式(14)Axp'!O20</f>
        <v>0.96</v>
      </c>
      <c r="Q20" s="1">
        <f>'式(14)Axp'!R20</f>
        <v>0.97</v>
      </c>
      <c r="R20" s="1">
        <f>'式(14)Axp'!Q20</f>
        <v>1.01</v>
      </c>
      <c r="S20">
        <f>'式(14)Axp'!T20</f>
        <v>0.28000000000000003</v>
      </c>
      <c r="T20">
        <f>'式(14)Axp'!S20</f>
        <v>0.24</v>
      </c>
      <c r="U20">
        <f>'式(14)Axp'!U20</f>
        <v>0.21</v>
      </c>
      <c r="V20">
        <f>'式(14)Axp'!V20</f>
        <v>0.2</v>
      </c>
      <c r="W20">
        <f>-'式(14)Axp'!W20</f>
        <v>89</v>
      </c>
      <c r="X20">
        <f>'式(14)Axp'!X20</f>
        <v>60</v>
      </c>
      <c r="Z20" s="2">
        <f t="shared" si="0"/>
        <v>-1.05</v>
      </c>
      <c r="AA20">
        <f t="shared" si="7"/>
        <v>1.05</v>
      </c>
      <c r="AB20" s="2">
        <f t="shared" si="1"/>
        <v>-1.0249999999999999</v>
      </c>
      <c r="AC20">
        <f t="shared" si="8"/>
        <v>1.0249999999999999</v>
      </c>
      <c r="AE20" s="4">
        <f t="shared" si="2"/>
        <v>0.67075223150438867</v>
      </c>
      <c r="AF20" s="13">
        <f t="shared" si="3"/>
        <v>2.0074125677704613</v>
      </c>
      <c r="AG20" s="4">
        <f t="shared" si="9"/>
        <v>0.58519862627816932</v>
      </c>
      <c r="AH20" s="13">
        <f t="shared" si="10"/>
        <v>0.26600248440445573</v>
      </c>
      <c r="AI20" s="4">
        <f t="shared" si="11"/>
        <v>6.3795061099513166</v>
      </c>
      <c r="AJ20" s="13">
        <f t="shared" si="12"/>
        <v>2.6150272449574752</v>
      </c>
      <c r="AK20" s="4">
        <f t="shared" si="13"/>
        <v>2.6431986262781697</v>
      </c>
      <c r="AL20" s="13">
        <f t="shared" si="14"/>
        <v>0.26600248440445573</v>
      </c>
      <c r="AM20" s="14">
        <f t="shared" si="15"/>
        <v>4.6631444366058705E-2</v>
      </c>
      <c r="AN20">
        <f>'式(14)Axp'!AM20-'式(18)Axm'!AM20</f>
        <v>0</v>
      </c>
    </row>
    <row r="21" spans="1:40" x14ac:dyDescent="0.2">
      <c r="A21" s="8" t="str">
        <f t="shared" si="6"/>
        <v>18, 0.9, 2.1, 1.1, 0.88, 0.85, 1.05, 1.07, 0.98, 2.05, 1.02, 0.92, 0.96, 0.97, 1.01, 0.28, 0.24, 0.21, 0.2, 85, 60, 0.0463909860445386</v>
      </c>
      <c r="B21" t="str">
        <f>"["&amp;ROW(B21)-ROW($B$3)&amp;", "&amp;E21&amp;", "&amp;F21&amp;", "&amp;G21&amp;", "&amp;H21&amp;", "&amp;I21&amp;", "&amp;J21&amp;", "&amp;K21&amp;", "&amp;L21&amp;", "&amp;M21&amp;", "&amp;N21&amp;", "&amp;O21&amp;", "&amp;P21&amp;", "&amp;Q21&amp;", "&amp;R21&amp;", "&amp;S21&amp;", "&amp;T21&amp;", "&amp;U21&amp;", "&amp;V21&amp;", "&amp;W21&amp;", "&amp;X21&amp;", "&amp;AM21&amp;"]"</f>
        <v>[18, 0.9, 2.1, 1.1, 0.88, 0.85, 1.05, 1.07, 0.98, 2.05, 1.02, 0.92, 0.96, 0.97, 1.01, 0.28, 0.24, 0.21, 0.2, 85, 60, 0.0463909860445386]</v>
      </c>
      <c r="E21">
        <f>'式(14)Axp'!G21</f>
        <v>0.9</v>
      </c>
      <c r="F21">
        <f>'式(14)Axp'!F21</f>
        <v>2.1</v>
      </c>
      <c r="G21">
        <f>'式(14)Axp'!E21</f>
        <v>1.1000000000000001</v>
      </c>
      <c r="H21" s="1">
        <f>'式(14)Axp'!J21</f>
        <v>0.88</v>
      </c>
      <c r="I21" s="1">
        <f>'式(14)Axp'!K21</f>
        <v>0.85</v>
      </c>
      <c r="J21" s="1">
        <f>'式(14)Axp'!H21</f>
        <v>1.05</v>
      </c>
      <c r="K21" s="1">
        <f>'式(14)Axp'!I21</f>
        <v>1.07</v>
      </c>
      <c r="L21">
        <f>'式(14)Axp'!L21</f>
        <v>0.98</v>
      </c>
      <c r="M21">
        <f>'式(14)Axp'!M21</f>
        <v>2.0499999999999998</v>
      </c>
      <c r="N21">
        <f>'式(14)Axp'!N21</f>
        <v>1.02</v>
      </c>
      <c r="O21" s="1">
        <f>'式(14)Axp'!P21</f>
        <v>0.92</v>
      </c>
      <c r="P21" s="1">
        <f>'式(14)Axp'!O21</f>
        <v>0.96</v>
      </c>
      <c r="Q21" s="1">
        <f>'式(14)Axp'!R21</f>
        <v>0.97</v>
      </c>
      <c r="R21" s="1">
        <f>'式(14)Axp'!Q21</f>
        <v>1.01</v>
      </c>
      <c r="S21">
        <f>'式(14)Axp'!T21</f>
        <v>0.28000000000000003</v>
      </c>
      <c r="T21">
        <f>'式(14)Axp'!S21</f>
        <v>0.24</v>
      </c>
      <c r="U21">
        <f>'式(14)Axp'!U21</f>
        <v>0.21</v>
      </c>
      <c r="V21">
        <f>'式(14)Axp'!V21</f>
        <v>0.2</v>
      </c>
      <c r="W21">
        <f>-'式(14)Axp'!W21</f>
        <v>85</v>
      </c>
      <c r="X21">
        <f>'式(14)Axp'!X21</f>
        <v>60</v>
      </c>
      <c r="Z21" s="2">
        <f t="shared" si="0"/>
        <v>-1.05</v>
      </c>
      <c r="AA21">
        <f t="shared" si="7"/>
        <v>1.05</v>
      </c>
      <c r="AB21" s="2">
        <f t="shared" si="1"/>
        <v>-1.0249999999999999</v>
      </c>
      <c r="AC21">
        <f t="shared" si="8"/>
        <v>1.0249999999999999</v>
      </c>
      <c r="AE21" s="4">
        <f t="shared" si="2"/>
        <v>0.67321184701678172</v>
      </c>
      <c r="AF21" s="13">
        <f t="shared" si="3"/>
        <v>2.0048398810904016</v>
      </c>
      <c r="AG21" s="4">
        <f t="shared" si="9"/>
        <v>0.58621139633247565</v>
      </c>
      <c r="AH21" s="13">
        <f t="shared" si="10"/>
        <v>0.26503063009161865</v>
      </c>
      <c r="AI21" s="4">
        <f t="shared" si="11"/>
        <v>6.3891876390970692</v>
      </c>
      <c r="AJ21" s="13">
        <f t="shared" si="12"/>
        <v>2.6054731029655755</v>
      </c>
      <c r="AK21" s="4">
        <f t="shared" si="13"/>
        <v>2.6442113963324756</v>
      </c>
      <c r="AL21" s="13">
        <f t="shared" si="14"/>
        <v>0.26503063009161865</v>
      </c>
      <c r="AM21" s="14">
        <f t="shared" si="15"/>
        <v>4.6390986044538618E-2</v>
      </c>
      <c r="AN21">
        <f>'式(14)Axp'!AM21-'式(18)Axm'!AM21</f>
        <v>0</v>
      </c>
    </row>
    <row r="22" spans="1:40" x14ac:dyDescent="0.2">
      <c r="A22" s="8" t="str">
        <f t="shared" si="6"/>
        <v>19, 0.9, 2.1, 1.1, 0.88, 0.85, 1.05, 1.07, 0.98, 2.05, 1.02, 0.92, 0.96, 0.97, 1.01, 0.28, 0.24, 0.21, 0.2, 45, 60, 4.305</v>
      </c>
      <c r="B22" t="str">
        <f>"["&amp;ROW(B22)-ROW($B$3)&amp;",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"&amp;AM22&amp;"]"</f>
        <v>[19, 0.9, 2.1, 1.1, 0.88, 0.85, 1.05, 1.07, 0.98, 2.05, 1.02, 0.92, 0.96, 0.97, 1.01, 0.28, 0.24, 0.21, 0.2, 45, 60, 4.305]</v>
      </c>
      <c r="E22">
        <f>'式(14)Axp'!G22</f>
        <v>0.9</v>
      </c>
      <c r="F22">
        <f>'式(14)Axp'!F22</f>
        <v>2.1</v>
      </c>
      <c r="G22">
        <f>'式(14)Axp'!E22</f>
        <v>1.1000000000000001</v>
      </c>
      <c r="H22" s="1">
        <f>'式(14)Axp'!J22</f>
        <v>0.88</v>
      </c>
      <c r="I22" s="1">
        <f>'式(14)Axp'!K22</f>
        <v>0.85</v>
      </c>
      <c r="J22" s="1">
        <f>'式(14)Axp'!H22</f>
        <v>1.05</v>
      </c>
      <c r="K22" s="1">
        <f>'式(14)Axp'!I22</f>
        <v>1.07</v>
      </c>
      <c r="L22">
        <f>'式(14)Axp'!L22</f>
        <v>0.98</v>
      </c>
      <c r="M22">
        <f>'式(14)Axp'!M22</f>
        <v>2.0499999999999998</v>
      </c>
      <c r="N22">
        <f>'式(14)Axp'!N22</f>
        <v>1.02</v>
      </c>
      <c r="O22" s="1">
        <f>'式(14)Axp'!P22</f>
        <v>0.92</v>
      </c>
      <c r="P22" s="1">
        <f>'式(14)Axp'!O22</f>
        <v>0.96</v>
      </c>
      <c r="Q22" s="1">
        <f>'式(14)Axp'!R22</f>
        <v>0.97</v>
      </c>
      <c r="R22" s="1">
        <f>'式(14)Axp'!Q22</f>
        <v>1.01</v>
      </c>
      <c r="S22">
        <f>'式(14)Axp'!T22</f>
        <v>0.28000000000000003</v>
      </c>
      <c r="T22">
        <f>'式(14)Axp'!S22</f>
        <v>0.24</v>
      </c>
      <c r="U22">
        <f>'式(14)Axp'!U22</f>
        <v>0.21</v>
      </c>
      <c r="V22">
        <f>'式(14)Axp'!V22</f>
        <v>0.2</v>
      </c>
      <c r="W22">
        <f>-'式(14)Axp'!W22</f>
        <v>45</v>
      </c>
      <c r="X22">
        <f>'式(14)Axp'!X22</f>
        <v>60</v>
      </c>
      <c r="Z22" s="2">
        <f t="shared" si="0"/>
        <v>-1.05</v>
      </c>
      <c r="AA22">
        <f t="shared" si="7"/>
        <v>1.05</v>
      </c>
      <c r="AB22" s="2">
        <f t="shared" si="1"/>
        <v>-1.0249999999999999</v>
      </c>
      <c r="AC22">
        <f t="shared" si="8"/>
        <v>1.0249999999999999</v>
      </c>
      <c r="AE22" s="4">
        <f t="shared" si="2"/>
        <v>0.39865445563796215</v>
      </c>
      <c r="AF22" s="13">
        <f t="shared" si="3"/>
        <v>0.65185469540784435</v>
      </c>
      <c r="AG22" s="4">
        <f t="shared" si="9"/>
        <v>0.39865445563796215</v>
      </c>
      <c r="AH22" s="13">
        <f t="shared" si="10"/>
        <v>0.15985469540784447</v>
      </c>
      <c r="AI22" s="4">
        <f t="shared" si="11"/>
        <v>1.4788794322053436</v>
      </c>
      <c r="AJ22" s="13">
        <f t="shared" si="12"/>
        <v>0.65185469540784435</v>
      </c>
      <c r="AK22" s="4">
        <f t="shared" si="13"/>
        <v>1.4788794322053436</v>
      </c>
      <c r="AL22" s="13">
        <f t="shared" si="14"/>
        <v>0.15985469540784447</v>
      </c>
      <c r="AM22" s="14">
        <f t="shared" si="15"/>
        <v>4.3049999999999997</v>
      </c>
      <c r="AN22">
        <f>'式(14)Axp'!AM22-'式(18)Axm'!AM22</f>
        <v>0</v>
      </c>
    </row>
    <row r="23" spans="1:40" x14ac:dyDescent="0.2">
      <c r="A23" s="8" t="str">
        <f t="shared" si="6"/>
        <v>20, 0.9, 2.1, 1.1, 0.88, 0.85, 1.05, 1.07, 0.98, 2.05, 1.02, 0.92, 0.96, 0.97, 1.01, 0.28, 0.24, 0.21, 0.2, 30, 60, 4.305</v>
      </c>
      <c r="B23" t="str">
        <f>"["&amp;ROW(B23)-ROW($B$3)&amp;", "&amp;E23&amp;", "&amp;F23&amp;", "&amp;G23&amp;", "&amp;H23&amp;", "&amp;I23&amp;", "&amp;J23&amp;", "&amp;K23&amp;", "&amp;L23&amp;", "&amp;M23&amp;", "&amp;N23&amp;", "&amp;O23&amp;", "&amp;P23&amp;", "&amp;Q23&amp;", "&amp;R23&amp;", "&amp;S23&amp;", "&amp;T23&amp;", "&amp;U23&amp;", "&amp;V23&amp;", "&amp;W23&amp;", "&amp;X23&amp;", "&amp;AM23&amp;"]"</f>
        <v>[20, 0.9, 2.1, 1.1, 0.88, 0.85, 1.05, 1.07, 0.98, 2.05, 1.02, 0.92, 0.96, 0.97, 1.01, 0.28, 0.24, 0.21, 0.2, 30, 60, 4.305]</v>
      </c>
      <c r="E23">
        <f>'式(14)Axp'!G23</f>
        <v>0.9</v>
      </c>
      <c r="F23">
        <f>'式(14)Axp'!F23</f>
        <v>2.1</v>
      </c>
      <c r="G23">
        <f>'式(14)Axp'!E23</f>
        <v>1.1000000000000001</v>
      </c>
      <c r="H23" s="1">
        <f>'式(14)Axp'!J23</f>
        <v>0.88</v>
      </c>
      <c r="I23" s="1">
        <f>'式(14)Axp'!K23</f>
        <v>0.85</v>
      </c>
      <c r="J23" s="1">
        <f>'式(14)Axp'!H23</f>
        <v>1.05</v>
      </c>
      <c r="K23" s="1">
        <f>'式(14)Axp'!I23</f>
        <v>1.07</v>
      </c>
      <c r="L23">
        <f>'式(14)Axp'!L23</f>
        <v>0.98</v>
      </c>
      <c r="M23">
        <f>'式(14)Axp'!M23</f>
        <v>2.0499999999999998</v>
      </c>
      <c r="N23">
        <f>'式(14)Axp'!N23</f>
        <v>1.02</v>
      </c>
      <c r="O23" s="1">
        <f>'式(14)Axp'!P23</f>
        <v>0.92</v>
      </c>
      <c r="P23" s="1">
        <f>'式(14)Axp'!O23</f>
        <v>0.96</v>
      </c>
      <c r="Q23" s="1">
        <f>'式(14)Axp'!R23</f>
        <v>0.97</v>
      </c>
      <c r="R23" s="1">
        <f>'式(14)Axp'!Q23</f>
        <v>1.01</v>
      </c>
      <c r="S23">
        <f>'式(14)Axp'!T23</f>
        <v>0.28000000000000003</v>
      </c>
      <c r="T23">
        <f>'式(14)Axp'!S23</f>
        <v>0.24</v>
      </c>
      <c r="U23">
        <f>'式(14)Axp'!U23</f>
        <v>0.21</v>
      </c>
      <c r="V23">
        <f>'式(14)Axp'!V23</f>
        <v>0.2</v>
      </c>
      <c r="W23">
        <f>-'式(14)Axp'!W23</f>
        <v>30</v>
      </c>
      <c r="X23">
        <f>'式(14)Axp'!X23</f>
        <v>60</v>
      </c>
      <c r="Z23" s="2">
        <f t="shared" si="0"/>
        <v>-1.05</v>
      </c>
      <c r="AA23">
        <f t="shared" si="7"/>
        <v>1.05</v>
      </c>
      <c r="AB23" s="2">
        <f t="shared" si="1"/>
        <v>-1.0249999999999999</v>
      </c>
      <c r="AC23">
        <f t="shared" si="8"/>
        <v>1.0249999999999999</v>
      </c>
      <c r="AE23" s="4">
        <f t="shared" si="2"/>
        <v>0.34413885312873738</v>
      </c>
      <c r="AF23" s="13">
        <f t="shared" si="3"/>
        <v>0.38382245895726314</v>
      </c>
      <c r="AG23" s="4">
        <f t="shared" si="9"/>
        <v>0.34413885312873738</v>
      </c>
      <c r="AH23" s="13">
        <f t="shared" si="10"/>
        <v>9.9766126515967321E-2</v>
      </c>
      <c r="AI23" s="4">
        <f t="shared" si="11"/>
        <v>1.2261388531287372</v>
      </c>
      <c r="AJ23" s="13">
        <f t="shared" si="12"/>
        <v>0.38382245895726314</v>
      </c>
      <c r="AK23" s="4">
        <f t="shared" si="13"/>
        <v>1.2261388531287372</v>
      </c>
      <c r="AL23" s="13">
        <f t="shared" si="14"/>
        <v>9.9766126515967321E-2</v>
      </c>
      <c r="AM23" s="14">
        <f t="shared" si="15"/>
        <v>4.3049999999999997</v>
      </c>
      <c r="AN23">
        <f>'式(14)Axp'!AM23-'式(18)Axm'!AM23</f>
        <v>0</v>
      </c>
    </row>
    <row r="24" spans="1:40" x14ac:dyDescent="0.2">
      <c r="A24" s="8" t="str">
        <f t="shared" si="6"/>
        <v>21, 0.9, 2.1, 1.1, 0.88, 0.85, 1.05, 1.07, 0.98, 2.05, 1.02, 0.92, 0.96, 0.97, 1.01, 0.28, 0.24, 0.21, 0.2, 1, 60, 4.305</v>
      </c>
      <c r="B24" t="str">
        <f>"["&amp;ROW(B24)-ROW($B$3)&amp;", "&amp;E24&amp;", "&amp;F24&amp;", "&amp;G24&amp;", "&amp;H24&amp;", "&amp;I24&amp;", "&amp;J24&amp;", "&amp;K24&amp;", "&amp;L24&amp;", "&amp;M24&amp;", "&amp;N24&amp;", "&amp;O24&amp;", "&amp;P24&amp;", "&amp;Q24&amp;", "&amp;R24&amp;", "&amp;S24&amp;", "&amp;T24&amp;", "&amp;U24&amp;", "&amp;V24&amp;", "&amp;W24&amp;", "&amp;X24&amp;", "&amp;AM24&amp;"]"</f>
        <v>[21, 0.9, 2.1, 1.1, 0.88, 0.85, 1.05, 1.07, 0.98, 2.05, 1.02, 0.92, 0.96, 0.97, 1.01, 0.28, 0.24, 0.21, 0.2, 1, 60, 4.305]</v>
      </c>
      <c r="E24">
        <f>'式(14)Axp'!G24</f>
        <v>0.9</v>
      </c>
      <c r="F24">
        <f>'式(14)Axp'!F24</f>
        <v>2.1</v>
      </c>
      <c r="G24">
        <f>'式(14)Axp'!E24</f>
        <v>1.1000000000000001</v>
      </c>
      <c r="H24" s="1">
        <f>'式(14)Axp'!J24</f>
        <v>0.88</v>
      </c>
      <c r="I24" s="1">
        <f>'式(14)Axp'!K24</f>
        <v>0.85</v>
      </c>
      <c r="J24" s="1">
        <f>'式(14)Axp'!H24</f>
        <v>1.05</v>
      </c>
      <c r="K24" s="1">
        <f>'式(14)Axp'!I24</f>
        <v>1.07</v>
      </c>
      <c r="L24">
        <f>'式(14)Axp'!L24</f>
        <v>0.98</v>
      </c>
      <c r="M24">
        <f>'式(14)Axp'!M24</f>
        <v>2.0499999999999998</v>
      </c>
      <c r="N24">
        <f>'式(14)Axp'!N24</f>
        <v>1.02</v>
      </c>
      <c r="O24" s="1">
        <f>'式(14)Axp'!P24</f>
        <v>0.92</v>
      </c>
      <c r="P24" s="1">
        <f>'式(14)Axp'!O24</f>
        <v>0.96</v>
      </c>
      <c r="Q24" s="1">
        <f>'式(14)Axp'!R24</f>
        <v>0.97</v>
      </c>
      <c r="R24" s="1">
        <f>'式(14)Axp'!Q24</f>
        <v>1.01</v>
      </c>
      <c r="S24">
        <f>'式(14)Axp'!T24</f>
        <v>0.28000000000000003</v>
      </c>
      <c r="T24">
        <f>'式(14)Axp'!S24</f>
        <v>0.24</v>
      </c>
      <c r="U24">
        <f>'式(14)Axp'!U24</f>
        <v>0.21</v>
      </c>
      <c r="V24">
        <f>'式(14)Axp'!V24</f>
        <v>0.2</v>
      </c>
      <c r="W24">
        <f>-'式(14)Axp'!W24</f>
        <v>1</v>
      </c>
      <c r="X24">
        <f>'式(14)Axp'!X24</f>
        <v>60</v>
      </c>
      <c r="Z24" s="2">
        <f t="shared" si="0"/>
        <v>-1.05</v>
      </c>
      <c r="AA24">
        <f t="shared" si="7"/>
        <v>1.05</v>
      </c>
      <c r="AB24" s="2">
        <f t="shared" si="1"/>
        <v>-1.0249999999999999</v>
      </c>
      <c r="AC24">
        <f t="shared" si="8"/>
        <v>1.0249999999999999</v>
      </c>
      <c r="AE24" s="4">
        <f t="shared" si="2"/>
        <v>0.3194650063488817</v>
      </c>
      <c r="AF24" s="13">
        <f t="shared" si="3"/>
        <v>1.1738694162285679E-2</v>
      </c>
      <c r="AG24" s="4">
        <f t="shared" si="9"/>
        <v>0.3194650063488817</v>
      </c>
      <c r="AH24" s="13">
        <f t="shared" si="10"/>
        <v>3.1508022176026259E-3</v>
      </c>
      <c r="AI24" s="4">
        <f t="shared" si="11"/>
        <v>1.0834157658877128</v>
      </c>
      <c r="AJ24" s="13">
        <f t="shared" si="12"/>
        <v>1.1738694162285679E-2</v>
      </c>
      <c r="AK24" s="4">
        <f t="shared" si="13"/>
        <v>1.0834157658877128</v>
      </c>
      <c r="AL24" s="13">
        <f t="shared" si="14"/>
        <v>3.1508022176026259E-3</v>
      </c>
      <c r="AM24" s="14">
        <f t="shared" si="15"/>
        <v>4.3049999999999997</v>
      </c>
      <c r="AN24">
        <f>'式(14)Axp'!AM24-'式(18)Axm'!AM24</f>
        <v>0</v>
      </c>
    </row>
    <row r="25" spans="1:40" x14ac:dyDescent="0.2">
      <c r="A25" s="8" t="str">
        <f t="shared" si="6"/>
        <v>22, 0.9, 2.1, 1.1, 0.88, 0.85, 1.05, 1.07, 0.98, 2.05, 1.02, 0.92, 0.96, 0.97, 1.01, 0.28, 0.24, 0.21, 0.2, 89, 85, 0</v>
      </c>
      <c r="B25" t="str">
        <f>"["&amp;ROW(B25)-ROW($B$3)&amp;", "&amp;E25&amp;", "&amp;F25&amp;", "&amp;G25&amp;", "&amp;H25&amp;", "&amp;I25&amp;", "&amp;J25&amp;", "&amp;K25&amp;", "&amp;L25&amp;", "&amp;M25&amp;", "&amp;N25&amp;", "&amp;O25&amp;", "&amp;P25&amp;", "&amp;Q25&amp;", "&amp;R25&amp;", "&amp;S25&amp;", "&amp;T25&amp;", "&amp;U25&amp;", "&amp;V25&amp;", "&amp;W25&amp;", "&amp;X25&amp;", "&amp;AM25&amp;"]"</f>
        <v>[22, 0.9, 2.1, 1.1, 0.88, 0.85, 1.05, 1.07, 0.98, 2.05, 1.02, 0.92, 0.96, 0.97, 1.01, 0.28, 0.24, 0.21, 0.2, 89, 85, 0]</v>
      </c>
      <c r="E25">
        <f>'式(14)Axp'!G25</f>
        <v>0.9</v>
      </c>
      <c r="F25">
        <f>'式(14)Axp'!F25</f>
        <v>2.1</v>
      </c>
      <c r="G25">
        <f>'式(14)Axp'!E25</f>
        <v>1.1000000000000001</v>
      </c>
      <c r="H25" s="1">
        <f>'式(14)Axp'!J25</f>
        <v>0.88</v>
      </c>
      <c r="I25" s="1">
        <f>'式(14)Axp'!K25</f>
        <v>0.85</v>
      </c>
      <c r="J25" s="1">
        <f>'式(14)Axp'!H25</f>
        <v>1.05</v>
      </c>
      <c r="K25" s="1">
        <f>'式(14)Axp'!I25</f>
        <v>1.07</v>
      </c>
      <c r="L25">
        <f>'式(14)Axp'!L25</f>
        <v>0.98</v>
      </c>
      <c r="M25">
        <f>'式(14)Axp'!M25</f>
        <v>2.0499999999999998</v>
      </c>
      <c r="N25">
        <f>'式(14)Axp'!N25</f>
        <v>1.02</v>
      </c>
      <c r="O25" s="1">
        <f>'式(14)Axp'!P25</f>
        <v>0.92</v>
      </c>
      <c r="P25" s="1">
        <f>'式(14)Axp'!O25</f>
        <v>0.96</v>
      </c>
      <c r="Q25" s="1">
        <f>'式(14)Axp'!R25</f>
        <v>0.97</v>
      </c>
      <c r="R25" s="1">
        <f>'式(14)Axp'!Q25</f>
        <v>1.01</v>
      </c>
      <c r="S25">
        <f>'式(14)Axp'!T25</f>
        <v>0.28000000000000003</v>
      </c>
      <c r="T25">
        <f>'式(14)Axp'!S25</f>
        <v>0.24</v>
      </c>
      <c r="U25">
        <f>'式(14)Axp'!U25</f>
        <v>0.21</v>
      </c>
      <c r="V25">
        <f>'式(14)Axp'!V25</f>
        <v>0.2</v>
      </c>
      <c r="W25">
        <f>-'式(14)Axp'!W25</f>
        <v>89</v>
      </c>
      <c r="X25">
        <f>'式(14)Axp'!X25</f>
        <v>85</v>
      </c>
      <c r="Z25" s="2">
        <f t="shared" si="0"/>
        <v>-1.05</v>
      </c>
      <c r="AA25">
        <f t="shared" si="7"/>
        <v>1.05</v>
      </c>
      <c r="AB25" s="2">
        <f t="shared" si="1"/>
        <v>-1.0249999999999999</v>
      </c>
      <c r="AC25">
        <f t="shared" si="8"/>
        <v>1.0249999999999999</v>
      </c>
      <c r="AE25" s="4">
        <f t="shared" si="2"/>
        <v>2.2648488320213698</v>
      </c>
      <c r="AF25" s="13">
        <f t="shared" si="3"/>
        <v>0.39626765752847676</v>
      </c>
      <c r="AG25" s="4">
        <f t="shared" si="9"/>
        <v>0.82039434241450448</v>
      </c>
      <c r="AH25" s="13">
        <f t="shared" si="10"/>
        <v>4.0308636017068702E-2</v>
      </c>
      <c r="AI25" s="4">
        <f t="shared" si="11"/>
        <v>8.6278488320213711</v>
      </c>
      <c r="AJ25" s="13">
        <f t="shared" si="12"/>
        <v>0.39626765752847676</v>
      </c>
      <c r="AK25" s="4">
        <f t="shared" si="13"/>
        <v>2.8783943424145044</v>
      </c>
      <c r="AL25" s="13">
        <f t="shared" si="14"/>
        <v>4.0308636017068702E-2</v>
      </c>
      <c r="AM25" s="14">
        <f t="shared" si="15"/>
        <v>0</v>
      </c>
      <c r="AN25">
        <f>'式(14)Axp'!AM25-'式(18)Axm'!AM25</f>
        <v>0</v>
      </c>
    </row>
    <row r="26" spans="1:40" x14ac:dyDescent="0.2">
      <c r="A26" s="8" t="str">
        <f t="shared" si="6"/>
        <v>23, 0.9, 2.1, 1.1, 0.88, 0.85, 1.05, 1.07, 0.98, 2.05, 1.02, 0.92, 0.96, 0.97, 1.01, 0.28, 0.24, 0.21, 0.2, 85, 85, 9.99200722162641E-16</v>
      </c>
      <c r="B26" t="str">
        <f>"["&amp;ROW(B26)-ROW($B$3)&amp;", "&amp;E26&amp;", "&amp;F26&amp;", "&amp;G26&amp;", "&amp;H26&amp;", "&amp;I26&amp;", "&amp;J26&amp;", "&amp;K26&amp;", "&amp;L26&amp;", "&amp;M26&amp;", "&amp;N26&amp;", "&amp;O26&amp;", "&amp;P26&amp;", "&amp;Q26&amp;", "&amp;R26&amp;", "&amp;S26&amp;", "&amp;T26&amp;", "&amp;U26&amp;", "&amp;V26&amp;", "&amp;W26&amp;", "&amp;X26&amp;", "&amp;AM26&amp;"]"</f>
        <v>[23, 0.9, 2.1, 1.1, 0.88, 0.85, 1.05, 1.07, 0.98, 2.05, 1.02, 0.92, 0.96, 0.97, 1.01, 0.28, 0.24, 0.21, 0.2, 85, 85, 9.99200722162641E-16]</v>
      </c>
      <c r="E26">
        <f>'式(14)Axp'!G26</f>
        <v>0.9</v>
      </c>
      <c r="F26">
        <f>'式(14)Axp'!F26</f>
        <v>2.1</v>
      </c>
      <c r="G26">
        <f>'式(14)Axp'!E26</f>
        <v>1.1000000000000001</v>
      </c>
      <c r="H26" s="1">
        <f>'式(14)Axp'!J26</f>
        <v>0.88</v>
      </c>
      <c r="I26" s="1">
        <f>'式(14)Axp'!K26</f>
        <v>0.85</v>
      </c>
      <c r="J26" s="1">
        <f>'式(14)Axp'!H26</f>
        <v>1.05</v>
      </c>
      <c r="K26" s="1">
        <f>'式(14)Axp'!I26</f>
        <v>1.07</v>
      </c>
      <c r="L26">
        <f>'式(14)Axp'!L26</f>
        <v>0.98</v>
      </c>
      <c r="M26">
        <f>'式(14)Axp'!M26</f>
        <v>2.0499999999999998</v>
      </c>
      <c r="N26">
        <f>'式(14)Axp'!N26</f>
        <v>1.02</v>
      </c>
      <c r="O26" s="1">
        <f>'式(14)Axp'!P26</f>
        <v>0.92</v>
      </c>
      <c r="P26" s="1">
        <f>'式(14)Axp'!O26</f>
        <v>0.96</v>
      </c>
      <c r="Q26" s="1">
        <f>'式(14)Axp'!R26</f>
        <v>0.97</v>
      </c>
      <c r="R26" s="1">
        <f>'式(14)Axp'!Q26</f>
        <v>1.01</v>
      </c>
      <c r="S26">
        <f>'式(14)Axp'!T26</f>
        <v>0.28000000000000003</v>
      </c>
      <c r="T26">
        <f>'式(14)Axp'!S26</f>
        <v>0.24</v>
      </c>
      <c r="U26">
        <f>'式(14)Axp'!U26</f>
        <v>0.21</v>
      </c>
      <c r="V26">
        <f>'式(14)Axp'!V26</f>
        <v>0.2</v>
      </c>
      <c r="W26">
        <f>-'式(14)Axp'!W26</f>
        <v>85</v>
      </c>
      <c r="X26">
        <f>'式(14)Axp'!X26</f>
        <v>85</v>
      </c>
      <c r="Z26" s="2">
        <f t="shared" si="0"/>
        <v>-1.05</v>
      </c>
      <c r="AA26">
        <f t="shared" si="7"/>
        <v>1.05</v>
      </c>
      <c r="AB26" s="2">
        <f t="shared" si="1"/>
        <v>-1.0249999999999999</v>
      </c>
      <c r="AC26">
        <f t="shared" si="8"/>
        <v>1.0249999999999999</v>
      </c>
      <c r="AE26" s="4">
        <f t="shared" si="2"/>
        <v>2.2663159207040131</v>
      </c>
      <c r="AF26" s="13">
        <f t="shared" si="3"/>
        <v>0.39481987243402872</v>
      </c>
      <c r="AG26" s="4">
        <f t="shared" si="9"/>
        <v>0.82054781233257468</v>
      </c>
      <c r="AH26" s="13">
        <f t="shared" si="10"/>
        <v>4.0161366258120869E-2</v>
      </c>
      <c r="AI26" s="4">
        <f t="shared" si="11"/>
        <v>8.6293159207040127</v>
      </c>
      <c r="AJ26" s="13">
        <f t="shared" si="12"/>
        <v>0.39481987243402872</v>
      </c>
      <c r="AK26" s="4">
        <f t="shared" si="13"/>
        <v>2.8785478123325752</v>
      </c>
      <c r="AL26" s="13">
        <f t="shared" si="14"/>
        <v>4.0161366258120869E-2</v>
      </c>
      <c r="AM26" s="14">
        <f t="shared" si="15"/>
        <v>9.9920072216264089E-16</v>
      </c>
      <c r="AN26">
        <f>'式(14)Axp'!AM26-'式(18)Axm'!AM26</f>
        <v>0</v>
      </c>
    </row>
    <row r="27" spans="1:40" x14ac:dyDescent="0.2">
      <c r="A27" s="8" t="str">
        <f t="shared" si="6"/>
        <v>24, 0.9, 2.1, 1.1, 0.88, 0.85, 1.05, 1.07, 0.98, 2.05, 1.02, 0.92, 0.96, 0.97, 1.01, 0.28, 0.24, 0.21, 0.2, 45, 85, 9.95731275210687E-16</v>
      </c>
      <c r="B27" t="str">
        <f>"["&amp;ROW(B27)-ROW($B$3)&amp;", "&amp;E27&amp;", "&amp;F27&amp;", "&amp;G27&amp;", "&amp;H27&amp;", "&amp;I27&amp;", "&amp;J27&amp;", "&amp;K27&amp;", "&amp;L27&amp;", "&amp;M27&amp;", "&amp;N27&amp;", "&amp;O27&amp;", "&amp;P27&amp;", "&amp;Q27&amp;", "&amp;R27&amp;", "&amp;S27&amp;", "&amp;T27&amp;", "&amp;U27&amp;", "&amp;V27&amp;", "&amp;W27&amp;", "&amp;X27&amp;", "&amp;AM27&amp;"]"</f>
        <v>[24, 0.9, 2.1, 1.1, 0.88, 0.85, 1.05, 1.07, 0.98, 2.05, 1.02, 0.92, 0.96, 0.97, 1.01, 0.28, 0.24, 0.21, 0.2, 45, 85, 9.95731275210687E-16]</v>
      </c>
      <c r="E27">
        <f>'式(14)Axp'!G27</f>
        <v>0.9</v>
      </c>
      <c r="F27">
        <f>'式(14)Axp'!F27</f>
        <v>2.1</v>
      </c>
      <c r="G27">
        <f>'式(14)Axp'!E27</f>
        <v>1.1000000000000001</v>
      </c>
      <c r="H27" s="1">
        <f>'式(14)Axp'!J27</f>
        <v>0.88</v>
      </c>
      <c r="I27" s="1">
        <f>'式(14)Axp'!K27</f>
        <v>0.85</v>
      </c>
      <c r="J27" s="1">
        <f>'式(14)Axp'!H27</f>
        <v>1.05</v>
      </c>
      <c r="K27" s="1">
        <f>'式(14)Axp'!I27</f>
        <v>1.07</v>
      </c>
      <c r="L27">
        <f>'式(14)Axp'!L27</f>
        <v>0.98</v>
      </c>
      <c r="M27">
        <f>'式(14)Axp'!M27</f>
        <v>2.0499999999999998</v>
      </c>
      <c r="N27">
        <f>'式(14)Axp'!N27</f>
        <v>1.02</v>
      </c>
      <c r="O27" s="1">
        <f>'式(14)Axp'!P27</f>
        <v>0.92</v>
      </c>
      <c r="P27" s="1">
        <f>'式(14)Axp'!O27</f>
        <v>0.96</v>
      </c>
      <c r="Q27" s="1">
        <f>'式(14)Axp'!R27</f>
        <v>0.97</v>
      </c>
      <c r="R27" s="1">
        <f>'式(14)Axp'!Q27</f>
        <v>1.01</v>
      </c>
      <c r="S27">
        <f>'式(14)Axp'!T27</f>
        <v>0.28000000000000003</v>
      </c>
      <c r="T27">
        <f>'式(14)Axp'!S27</f>
        <v>0.24</v>
      </c>
      <c r="U27">
        <f>'式(14)Axp'!U27</f>
        <v>0.21</v>
      </c>
      <c r="V27">
        <f>'式(14)Axp'!V27</f>
        <v>0.2</v>
      </c>
      <c r="W27">
        <f>-'式(14)Axp'!W27</f>
        <v>45</v>
      </c>
      <c r="X27">
        <f>'式(14)Axp'!X27</f>
        <v>85</v>
      </c>
      <c r="Z27" s="2">
        <f t="shared" si="0"/>
        <v>-1.05</v>
      </c>
      <c r="AA27">
        <f t="shared" si="7"/>
        <v>1.05</v>
      </c>
      <c r="AB27" s="2">
        <f t="shared" si="1"/>
        <v>-1.0249999999999999</v>
      </c>
      <c r="AC27">
        <f t="shared" si="8"/>
        <v>1.0249999999999999</v>
      </c>
      <c r="AE27" s="4">
        <f t="shared" si="2"/>
        <v>2.3824171941721031</v>
      </c>
      <c r="AF27" s="13">
        <f t="shared" si="3"/>
        <v>0.28024623066162713</v>
      </c>
      <c r="AG27" s="4">
        <f t="shared" si="9"/>
        <v>0.83269299015160692</v>
      </c>
      <c r="AH27" s="13">
        <f t="shared" si="10"/>
        <v>2.8506851599624242E-2</v>
      </c>
      <c r="AI27" s="4">
        <f t="shared" si="11"/>
        <v>8.7454171941721022</v>
      </c>
      <c r="AJ27" s="13">
        <f t="shared" si="12"/>
        <v>0.28024623066162713</v>
      </c>
      <c r="AK27" s="4">
        <f t="shared" si="13"/>
        <v>2.890692990151607</v>
      </c>
      <c r="AL27" s="13">
        <f t="shared" si="14"/>
        <v>2.8506851599624242E-2</v>
      </c>
      <c r="AM27" s="14">
        <f t="shared" si="15"/>
        <v>9.9573127521068727E-16</v>
      </c>
      <c r="AN27">
        <f>'式(14)Axp'!AM27-'式(18)Axm'!AM27</f>
        <v>0</v>
      </c>
    </row>
    <row r="28" spans="1:40" x14ac:dyDescent="0.2">
      <c r="A28" s="8" t="str">
        <f t="shared" si="6"/>
        <v>25, 0.9, 2.1, 1.1, 0.88, 0.85, 1.05, 1.07, 0.98, 2.05, 1.02, 0.92, 0.96, 0.97, 1.01, 0.28, 0.24, 0.21, 0.2, 30, 85, 0.542555191463623</v>
      </c>
      <c r="B28" t="str">
        <f>"["&amp;ROW(B28)-ROW($B$3)&amp;", "&amp;E28&amp;", "&amp;F28&amp;", "&amp;G28&amp;", "&amp;H28&amp;", "&amp;I28&amp;", "&amp;J28&amp;", "&amp;K28&amp;", "&amp;L28&amp;", "&amp;M28&amp;", "&amp;N28&amp;", "&amp;O28&amp;", "&amp;P28&amp;", "&amp;Q28&amp;", "&amp;R28&amp;", "&amp;S28&amp;", "&amp;T28&amp;", "&amp;U28&amp;", "&amp;V28&amp;", "&amp;W28&amp;", "&amp;X28&amp;", "&amp;AM28&amp;"]"</f>
        <v>[25, 0.9, 2.1, 1.1, 0.88, 0.85, 1.05, 1.07, 0.98, 2.05, 1.02, 0.92, 0.96, 0.97, 1.01, 0.28, 0.24, 0.21, 0.2, 30, 85, 0.542555191463623]</v>
      </c>
      <c r="E28">
        <f>'式(14)Axp'!G28</f>
        <v>0.9</v>
      </c>
      <c r="F28">
        <f>'式(14)Axp'!F28</f>
        <v>2.1</v>
      </c>
      <c r="G28">
        <f>'式(14)Axp'!E28</f>
        <v>1.1000000000000001</v>
      </c>
      <c r="H28" s="1">
        <f>'式(14)Axp'!J28</f>
        <v>0.88</v>
      </c>
      <c r="I28" s="1">
        <f>'式(14)Axp'!K28</f>
        <v>0.85</v>
      </c>
      <c r="J28" s="1">
        <f>'式(14)Axp'!H28</f>
        <v>1.05</v>
      </c>
      <c r="K28" s="1">
        <f>'式(14)Axp'!I28</f>
        <v>1.07</v>
      </c>
      <c r="L28">
        <f>'式(14)Axp'!L28</f>
        <v>0.98</v>
      </c>
      <c r="M28">
        <f>'式(14)Axp'!M28</f>
        <v>2.0499999999999998</v>
      </c>
      <c r="N28">
        <f>'式(14)Axp'!N28</f>
        <v>1.02</v>
      </c>
      <c r="O28" s="1">
        <f>'式(14)Axp'!P28</f>
        <v>0.92</v>
      </c>
      <c r="P28" s="1">
        <f>'式(14)Axp'!O28</f>
        <v>0.96</v>
      </c>
      <c r="Q28" s="1">
        <f>'式(14)Axp'!R28</f>
        <v>0.97</v>
      </c>
      <c r="R28" s="1">
        <f>'式(14)Axp'!Q28</f>
        <v>1.01</v>
      </c>
      <c r="S28">
        <f>'式(14)Axp'!T28</f>
        <v>0.28000000000000003</v>
      </c>
      <c r="T28">
        <f>'式(14)Axp'!S28</f>
        <v>0.24</v>
      </c>
      <c r="U28">
        <f>'式(14)Axp'!U28</f>
        <v>0.21</v>
      </c>
      <c r="V28">
        <f>'式(14)Axp'!V28</f>
        <v>0.2</v>
      </c>
      <c r="W28">
        <f>-'式(14)Axp'!W28</f>
        <v>30</v>
      </c>
      <c r="X28">
        <f>'式(14)Axp'!X28</f>
        <v>85</v>
      </c>
      <c r="Z28" s="2">
        <f t="shared" si="0"/>
        <v>-1.05</v>
      </c>
      <c r="AA28">
        <f t="shared" si="7"/>
        <v>1.05</v>
      </c>
      <c r="AB28" s="2">
        <f t="shared" si="1"/>
        <v>-1.0249999999999999</v>
      </c>
      <c r="AC28">
        <f t="shared" si="8"/>
        <v>1.0249999999999999</v>
      </c>
      <c r="AE28" s="4">
        <f t="shared" si="2"/>
        <v>2.2710217699646513</v>
      </c>
      <c r="AF28" s="13">
        <f t="shared" si="3"/>
        <v>0.1981640101028059</v>
      </c>
      <c r="AG28" s="4">
        <f t="shared" si="9"/>
        <v>0.84139397188742571</v>
      </c>
      <c r="AH28" s="13">
        <f t="shared" si="10"/>
        <v>2.0157388076372879E-2</v>
      </c>
      <c r="AI28" s="4">
        <f t="shared" si="11"/>
        <v>8.0914665785010289</v>
      </c>
      <c r="AJ28" s="13">
        <f t="shared" si="12"/>
        <v>0.1981640101028059</v>
      </c>
      <c r="AK28" s="4">
        <f t="shared" si="13"/>
        <v>2.899393971887426</v>
      </c>
      <c r="AL28" s="13">
        <f t="shared" si="14"/>
        <v>2.0157388076372879E-2</v>
      </c>
      <c r="AM28" s="14">
        <f t="shared" si="15"/>
        <v>0.54255519146362274</v>
      </c>
      <c r="AN28">
        <f>'式(14)Axp'!AM28-'式(18)Axm'!AM28</f>
        <v>0</v>
      </c>
    </row>
    <row r="29" spans="1:40" x14ac:dyDescent="0.2">
      <c r="A29" s="8" t="str">
        <f t="shared" si="6"/>
        <v>26, 0.9, 2.1, 1.1, 0.88, 0.85, 1.05, 1.07, 0.98, 2.05, 1.02, 0.92, 0.96, 0.97, 1.01, 0.28, 0.24, 0.21, 0.2, 1, 85, 1.32157910166076</v>
      </c>
      <c r="B29" t="str">
        <f>"["&amp;ROW(B29)-ROW($B$3)&amp;", "&amp;E29&amp;", "&amp;F29&amp;", "&amp;G29&amp;", "&amp;H29&amp;", "&amp;I29&amp;", "&amp;J29&amp;", "&amp;K29&amp;", "&amp;L29&amp;", "&amp;M29&amp;", "&amp;N29&amp;", "&amp;O29&amp;", "&amp;P29&amp;", "&amp;Q29&amp;", "&amp;R29&amp;", "&amp;S29&amp;", "&amp;T29&amp;", "&amp;U29&amp;", "&amp;V29&amp;", "&amp;W29&amp;", "&amp;X29&amp;", "&amp;AM29&amp;"]"</f>
        <v>[26, 0.9, 2.1, 1.1, 0.88, 0.85, 1.05, 1.07, 0.98, 2.05, 1.02, 0.92, 0.96, 0.97, 1.01, 0.28, 0.24, 0.21, 0.2, 1, 85, 1.32157910166076]</v>
      </c>
      <c r="E29">
        <f>'式(14)Axp'!G29</f>
        <v>0.9</v>
      </c>
      <c r="F29">
        <f>'式(14)Axp'!F29</f>
        <v>2.1</v>
      </c>
      <c r="G29">
        <f>'式(14)Axp'!E29</f>
        <v>1.1000000000000001</v>
      </c>
      <c r="H29" s="1">
        <f>'式(14)Axp'!J29</f>
        <v>0.88</v>
      </c>
      <c r="I29" s="1">
        <f>'式(14)Axp'!K29</f>
        <v>0.85</v>
      </c>
      <c r="J29" s="1">
        <f>'式(14)Axp'!H29</f>
        <v>1.05</v>
      </c>
      <c r="K29" s="1">
        <f>'式(14)Axp'!I29</f>
        <v>1.07</v>
      </c>
      <c r="L29">
        <f>'式(14)Axp'!L29</f>
        <v>0.98</v>
      </c>
      <c r="M29">
        <f>'式(14)Axp'!M29</f>
        <v>2.0499999999999998</v>
      </c>
      <c r="N29">
        <f>'式(14)Axp'!N29</f>
        <v>1.02</v>
      </c>
      <c r="O29" s="1">
        <f>'式(14)Axp'!P29</f>
        <v>0.92</v>
      </c>
      <c r="P29" s="1">
        <f>'式(14)Axp'!O29</f>
        <v>0.96</v>
      </c>
      <c r="Q29" s="1">
        <f>'式(14)Axp'!R29</f>
        <v>0.97</v>
      </c>
      <c r="R29" s="1">
        <f>'式(14)Axp'!Q29</f>
        <v>1.01</v>
      </c>
      <c r="S29">
        <f>'式(14)Axp'!T29</f>
        <v>0.28000000000000003</v>
      </c>
      <c r="T29">
        <f>'式(14)Axp'!S29</f>
        <v>0.24</v>
      </c>
      <c r="U29">
        <f>'式(14)Axp'!U29</f>
        <v>0.21</v>
      </c>
      <c r="V29">
        <f>'式(14)Axp'!V29</f>
        <v>0.2</v>
      </c>
      <c r="W29">
        <f>-'式(14)Axp'!W29</f>
        <v>1</v>
      </c>
      <c r="X29">
        <f>'式(14)Axp'!X29</f>
        <v>85</v>
      </c>
      <c r="Z29" s="2">
        <f t="shared" si="0"/>
        <v>-1.05</v>
      </c>
      <c r="AA29">
        <f t="shared" si="7"/>
        <v>1.05</v>
      </c>
      <c r="AB29" s="2">
        <f t="shared" si="1"/>
        <v>-1.0249999999999999</v>
      </c>
      <c r="AC29">
        <f t="shared" si="8"/>
        <v>1.0249999999999999</v>
      </c>
      <c r="AE29" s="4">
        <f t="shared" si="2"/>
        <v>2.1081955076104189</v>
      </c>
      <c r="AF29" s="13">
        <f t="shared" si="3"/>
        <v>6.8627092479168249E-3</v>
      </c>
      <c r="AG29" s="4">
        <f t="shared" si="9"/>
        <v>0.86166678851949285</v>
      </c>
      <c r="AH29" s="13">
        <f t="shared" si="10"/>
        <v>7.0358985884582412E-4</v>
      </c>
      <c r="AI29" s="4">
        <f t="shared" si="11"/>
        <v>7.1496164059496614</v>
      </c>
      <c r="AJ29" s="13">
        <f t="shared" si="12"/>
        <v>6.8627092479168249E-3</v>
      </c>
      <c r="AK29" s="4">
        <f t="shared" si="13"/>
        <v>2.9196667885194927</v>
      </c>
      <c r="AL29" s="13">
        <f t="shared" si="14"/>
        <v>7.0358985884582412E-4</v>
      </c>
      <c r="AM29" s="14">
        <f t="shared" si="15"/>
        <v>1.3215791016607574</v>
      </c>
      <c r="AN29">
        <f>'式(14)Axp'!AM29-'式(18)Axm'!AM29</f>
        <v>0</v>
      </c>
    </row>
    <row r="30" spans="1:40" x14ac:dyDescent="0.2">
      <c r="A30" s="8" t="str">
        <f t="shared" si="6"/>
        <v>27, 0.9, 2.1, 1.1, 0.88, 0.85, 1.05, 1.07, 0.98, 2.05, 1.02, 0.92, 0.96, 0.97, 1.01, 0.28, 0.24, 0.21, 0.2, 89, 89, 0</v>
      </c>
      <c r="B30" t="str">
        <f>"["&amp;ROW(B30)-ROW($B$3)&amp;", "&amp;E30&amp;", "&amp;F30&amp;", "&amp;G30&amp;", "&amp;H30&amp;", "&amp;I30&amp;", "&amp;J30&amp;", "&amp;K30&amp;", "&amp;L30&amp;", "&amp;M30&amp;", "&amp;N30&amp;", "&amp;O30&amp;", "&amp;P30&amp;", "&amp;Q30&amp;", "&amp;R30&amp;", "&amp;S30&amp;", "&amp;T30&amp;", "&amp;U30&amp;", "&amp;V30&amp;", "&amp;W30&amp;", "&amp;X30&amp;", "&amp;AM30&amp;"]"</f>
        <v>[27, 0.9, 2.1, 1.1, 0.88, 0.85, 1.05, 1.07, 0.98, 2.05, 1.02, 0.92, 0.96, 0.97, 1.01, 0.28, 0.24, 0.21, 0.2, 89, 89, 0]</v>
      </c>
      <c r="E30">
        <f>'式(14)Axp'!G30</f>
        <v>0.9</v>
      </c>
      <c r="F30">
        <f>'式(14)Axp'!F30</f>
        <v>2.1</v>
      </c>
      <c r="G30">
        <f>'式(14)Axp'!E30</f>
        <v>1.1000000000000001</v>
      </c>
      <c r="H30" s="1">
        <f>'式(14)Axp'!J30</f>
        <v>0.88</v>
      </c>
      <c r="I30" s="1">
        <f>'式(14)Axp'!K30</f>
        <v>0.85</v>
      </c>
      <c r="J30" s="1">
        <f>'式(14)Axp'!H30</f>
        <v>1.05</v>
      </c>
      <c r="K30" s="1">
        <f>'式(14)Axp'!I30</f>
        <v>1.07</v>
      </c>
      <c r="L30">
        <f>'式(14)Axp'!L30</f>
        <v>0.98</v>
      </c>
      <c r="M30">
        <f>'式(14)Axp'!M30</f>
        <v>2.0499999999999998</v>
      </c>
      <c r="N30">
        <f>'式(14)Axp'!N30</f>
        <v>1.02</v>
      </c>
      <c r="O30" s="1">
        <f>'式(14)Axp'!P30</f>
        <v>0.92</v>
      </c>
      <c r="P30" s="1">
        <f>'式(14)Axp'!O30</f>
        <v>0.96</v>
      </c>
      <c r="Q30" s="1">
        <f>'式(14)Axp'!R30</f>
        <v>0.97</v>
      </c>
      <c r="R30" s="1">
        <f>'式(14)Axp'!Q30</f>
        <v>1.01</v>
      </c>
      <c r="S30">
        <f>'式(14)Axp'!T30</f>
        <v>0.28000000000000003</v>
      </c>
      <c r="T30">
        <f>'式(14)Axp'!S30</f>
        <v>0.24</v>
      </c>
      <c r="U30">
        <f>'式(14)Axp'!U30</f>
        <v>0.21</v>
      </c>
      <c r="V30">
        <f>'式(14)Axp'!V30</f>
        <v>0.2</v>
      </c>
      <c r="W30">
        <f>-'式(14)Axp'!W30</f>
        <v>89</v>
      </c>
      <c r="X30">
        <f>'式(14)Axp'!X30</f>
        <v>89</v>
      </c>
      <c r="Z30" s="2">
        <f t="shared" si="0"/>
        <v>-1.05</v>
      </c>
      <c r="AA30">
        <f t="shared" si="7"/>
        <v>1.05</v>
      </c>
      <c r="AB30" s="2">
        <f t="shared" si="1"/>
        <v>-1.0249999999999999</v>
      </c>
      <c r="AC30">
        <f t="shared" si="8"/>
        <v>1.0249999999999999</v>
      </c>
      <c r="AE30" s="4">
        <f t="shared" si="2"/>
        <v>2.5862856008699717</v>
      </c>
      <c r="AF30" s="13">
        <f t="shared" si="3"/>
        <v>7.906027378121655E-2</v>
      </c>
      <c r="AG30" s="4">
        <f t="shared" si="9"/>
        <v>0.8540193544288166</v>
      </c>
      <c r="AH30" s="13">
        <f t="shared" si="10"/>
        <v>8.0420688863002809E-3</v>
      </c>
      <c r="AI30" s="4">
        <f t="shared" si="11"/>
        <v>8.9492856008699722</v>
      </c>
      <c r="AJ30" s="13">
        <f t="shared" si="12"/>
        <v>7.906027378121655E-2</v>
      </c>
      <c r="AK30" s="4">
        <f t="shared" si="13"/>
        <v>2.9120193544288169</v>
      </c>
      <c r="AL30" s="13">
        <f t="shared" si="14"/>
        <v>8.0420688863002809E-3</v>
      </c>
      <c r="AM30" s="14">
        <f t="shared" si="15"/>
        <v>0</v>
      </c>
      <c r="AN30">
        <f>'式(14)Axp'!AM30-'式(18)Axm'!AM30</f>
        <v>0</v>
      </c>
    </row>
    <row r="31" spans="1:40" x14ac:dyDescent="0.2">
      <c r="A31" s="8" t="str">
        <f t="shared" si="6"/>
        <v>28, 0.9, 2.1, 1.1, 0.88, 0.85, 1.05, 1.07, 0.98, 2.05, 1.02, 0.92, 0.96, 0.97, 1.01, 0.28, 0.24, 0.21, 0.2, 85, 89, 0</v>
      </c>
      <c r="B31" t="str">
        <f>"["&amp;ROW(B31)-ROW($B$3)&amp;", "&amp;E31&amp;", "&amp;F31&amp;", "&amp;G31&amp;", "&amp;H31&amp;", "&amp;I31&amp;", "&amp;J31&amp;", "&amp;K31&amp;", "&amp;L31&amp;", "&amp;M31&amp;", "&amp;N31&amp;", "&amp;O31&amp;", "&amp;P31&amp;", "&amp;Q31&amp;", "&amp;R31&amp;", "&amp;S31&amp;", "&amp;T31&amp;", "&amp;U31&amp;", "&amp;V31&amp;", "&amp;W31&amp;", "&amp;X31&amp;", "&amp;AM31&amp;"]"</f>
        <v>[28, 0.9, 2.1, 1.1, 0.88, 0.85, 1.05, 1.07, 0.98, 2.05, 1.02, 0.92, 0.96, 0.97, 1.01, 0.28, 0.24, 0.21, 0.2, 85, 89, 0]</v>
      </c>
      <c r="E31">
        <f>'式(14)Axp'!G31</f>
        <v>0.9</v>
      </c>
      <c r="F31">
        <f>'式(14)Axp'!F31</f>
        <v>2.1</v>
      </c>
      <c r="G31">
        <f>'式(14)Axp'!E31</f>
        <v>1.1000000000000001</v>
      </c>
      <c r="H31" s="1">
        <f>'式(14)Axp'!J31</f>
        <v>0.88</v>
      </c>
      <c r="I31" s="1">
        <f>'式(14)Axp'!K31</f>
        <v>0.85</v>
      </c>
      <c r="J31" s="1">
        <f>'式(14)Axp'!H31</f>
        <v>1.05</v>
      </c>
      <c r="K31" s="1">
        <f>'式(14)Axp'!I31</f>
        <v>1.07</v>
      </c>
      <c r="L31">
        <f>'式(14)Axp'!L31</f>
        <v>0.98</v>
      </c>
      <c r="M31">
        <f>'式(14)Axp'!M31</f>
        <v>2.0499999999999998</v>
      </c>
      <c r="N31">
        <f>'式(14)Axp'!N31</f>
        <v>1.02</v>
      </c>
      <c r="O31" s="1">
        <f>'式(14)Axp'!P31</f>
        <v>0.92</v>
      </c>
      <c r="P31" s="1">
        <f>'式(14)Axp'!O31</f>
        <v>0.96</v>
      </c>
      <c r="Q31" s="1">
        <f>'式(14)Axp'!R31</f>
        <v>0.97</v>
      </c>
      <c r="R31" s="1">
        <f>'式(14)Axp'!Q31</f>
        <v>1.01</v>
      </c>
      <c r="S31">
        <f>'式(14)Axp'!T31</f>
        <v>0.28000000000000003</v>
      </c>
      <c r="T31">
        <f>'式(14)Axp'!S31</f>
        <v>0.24</v>
      </c>
      <c r="U31">
        <f>'式(14)Axp'!U31</f>
        <v>0.21</v>
      </c>
      <c r="V31">
        <f>'式(14)Axp'!V31</f>
        <v>0.2</v>
      </c>
      <c r="W31">
        <f>-'式(14)Axp'!W31</f>
        <v>85</v>
      </c>
      <c r="X31">
        <f>'式(14)Axp'!X31</f>
        <v>89</v>
      </c>
      <c r="Z31" s="2">
        <f t="shared" si="0"/>
        <v>-1.05</v>
      </c>
      <c r="AA31">
        <f t="shared" si="7"/>
        <v>1.05</v>
      </c>
      <c r="AB31" s="2">
        <f t="shared" si="1"/>
        <v>-1.0249999999999999</v>
      </c>
      <c r="AC31">
        <f t="shared" si="8"/>
        <v>1.0249999999999999</v>
      </c>
      <c r="AE31" s="4">
        <f t="shared" si="2"/>
        <v>2.5865783031147989</v>
      </c>
      <c r="AF31" s="13">
        <f t="shared" si="3"/>
        <v>7.8771422839766223E-2</v>
      </c>
      <c r="AG31" s="4">
        <f t="shared" si="9"/>
        <v>0.85404997356593071</v>
      </c>
      <c r="AH31" s="13">
        <f t="shared" si="10"/>
        <v>8.012686757224375E-3</v>
      </c>
      <c r="AI31" s="4">
        <f t="shared" si="11"/>
        <v>8.9495783031147997</v>
      </c>
      <c r="AJ31" s="13">
        <f t="shared" si="12"/>
        <v>7.8771422839766223E-2</v>
      </c>
      <c r="AK31" s="4">
        <f t="shared" si="13"/>
        <v>2.9120499735659311</v>
      </c>
      <c r="AL31" s="13">
        <f t="shared" si="14"/>
        <v>8.012686757224375E-3</v>
      </c>
      <c r="AM31" s="14">
        <f t="shared" si="15"/>
        <v>0</v>
      </c>
      <c r="AN31">
        <f>'式(14)Axp'!AM31-'式(18)Axm'!AM31</f>
        <v>0</v>
      </c>
    </row>
    <row r="32" spans="1:40" x14ac:dyDescent="0.2">
      <c r="A32" s="8" t="str">
        <f t="shared" si="6"/>
        <v>29, 0.9, 2.1, 1.1, 0.88, 0.85, 1.05, 1.07, 0.98, 2.05, 1.02, 0.92, 0.96, 0.97, 1.01, 0.28, 0.24, 0.21, 0.2, 45, 89, 0</v>
      </c>
      <c r="B32" t="str">
        <f>"["&amp;ROW(B32)-ROW($B$3)&amp;", "&amp;E32&amp;", "&amp;F32&amp;", "&amp;G32&amp;", "&amp;H32&amp;", "&amp;I32&amp;", "&amp;J32&amp;", "&amp;K32&amp;", "&amp;L32&amp;", "&amp;M32&amp;", "&amp;N32&amp;", "&amp;O32&amp;", "&amp;P32&amp;", "&amp;Q32&amp;", "&amp;R32&amp;", "&amp;S32&amp;", "&amp;T32&amp;", "&amp;U32&amp;", "&amp;V32&amp;", "&amp;W32&amp;", "&amp;X32&amp;", "&amp;AM32&amp;"]"</f>
        <v>[29, 0.9, 2.1, 1.1, 0.88, 0.85, 1.05, 1.07, 0.98, 2.05, 1.02, 0.92, 0.96, 0.97, 1.01, 0.28, 0.24, 0.21, 0.2, 45, 89, 0]</v>
      </c>
      <c r="E32">
        <f>'式(14)Axp'!G32</f>
        <v>0.9</v>
      </c>
      <c r="F32">
        <f>'式(14)Axp'!F32</f>
        <v>2.1</v>
      </c>
      <c r="G32">
        <f>'式(14)Axp'!E32</f>
        <v>1.1000000000000001</v>
      </c>
      <c r="H32" s="1">
        <f>'式(14)Axp'!J32</f>
        <v>0.88</v>
      </c>
      <c r="I32" s="1">
        <f>'式(14)Axp'!K32</f>
        <v>0.85</v>
      </c>
      <c r="J32" s="1">
        <f>'式(14)Axp'!H32</f>
        <v>1.05</v>
      </c>
      <c r="K32" s="1">
        <f>'式(14)Axp'!I32</f>
        <v>1.07</v>
      </c>
      <c r="L32">
        <f>'式(14)Axp'!L32</f>
        <v>0.98</v>
      </c>
      <c r="M32">
        <f>'式(14)Axp'!M32</f>
        <v>2.0499999999999998</v>
      </c>
      <c r="N32">
        <f>'式(14)Axp'!N32</f>
        <v>1.02</v>
      </c>
      <c r="O32" s="1">
        <f>'式(14)Axp'!P32</f>
        <v>0.92</v>
      </c>
      <c r="P32" s="1">
        <f>'式(14)Axp'!O32</f>
        <v>0.96</v>
      </c>
      <c r="Q32" s="1">
        <f>'式(14)Axp'!R32</f>
        <v>0.97</v>
      </c>
      <c r="R32" s="1">
        <f>'式(14)Axp'!Q32</f>
        <v>1.01</v>
      </c>
      <c r="S32">
        <f>'式(14)Axp'!T32</f>
        <v>0.28000000000000003</v>
      </c>
      <c r="T32">
        <f>'式(14)Axp'!S32</f>
        <v>0.24</v>
      </c>
      <c r="U32">
        <f>'式(14)Axp'!U32</f>
        <v>0.21</v>
      </c>
      <c r="V32">
        <f>'式(14)Axp'!V32</f>
        <v>0.2</v>
      </c>
      <c r="W32">
        <f>-'式(14)Axp'!W32</f>
        <v>45</v>
      </c>
      <c r="X32">
        <f>'式(14)Axp'!X32</f>
        <v>89</v>
      </c>
      <c r="Z32" s="2">
        <f t="shared" si="0"/>
        <v>-1.05</v>
      </c>
      <c r="AA32">
        <f t="shared" si="7"/>
        <v>1.05</v>
      </c>
      <c r="AB32" s="2">
        <f t="shared" si="1"/>
        <v>-1.0249999999999999</v>
      </c>
      <c r="AC32">
        <f t="shared" si="8"/>
        <v>1.0249999999999999</v>
      </c>
      <c r="AE32" s="4">
        <f t="shared" si="2"/>
        <v>2.609741935806865</v>
      </c>
      <c r="AF32" s="13">
        <f t="shared" si="3"/>
        <v>5.5912571468616522E-2</v>
      </c>
      <c r="AG32" s="4">
        <f t="shared" si="9"/>
        <v>0.8564730859881835</v>
      </c>
      <c r="AH32" s="13">
        <f t="shared" si="10"/>
        <v>5.687467673146763E-3</v>
      </c>
      <c r="AI32" s="4">
        <f t="shared" si="11"/>
        <v>8.9727419358068659</v>
      </c>
      <c r="AJ32" s="13">
        <f t="shared" si="12"/>
        <v>5.5912571468616522E-2</v>
      </c>
      <c r="AK32" s="4">
        <f t="shared" si="13"/>
        <v>2.9144730859881838</v>
      </c>
      <c r="AL32" s="13">
        <f t="shared" si="14"/>
        <v>5.687467673146763E-3</v>
      </c>
      <c r="AM32" s="14">
        <f t="shared" si="15"/>
        <v>0</v>
      </c>
      <c r="AN32">
        <f>'式(14)Axp'!AM32-'式(18)Axm'!AM32</f>
        <v>0</v>
      </c>
    </row>
    <row r="33" spans="1:40" x14ac:dyDescent="0.2">
      <c r="A33" s="8" t="str">
        <f t="shared" si="6"/>
        <v>30, 0.9, 2.1, 1.1, 0.88, 0.85, 1.05, 1.07, 0.98, 2.05, 1.02, 0.92, 0.96, 0.97, 1.01, 0.28, 0.24, 0.21, 0.2, 30, 89, 0</v>
      </c>
      <c r="B33" t="str">
        <f>"["&amp;ROW(B33)-ROW($B$3)&amp;", "&amp;E33&amp;", "&amp;F33&amp;", "&amp;G33&amp;", "&amp;H33&amp;", "&amp;I33&amp;", "&amp;J33&amp;", "&amp;K33&amp;", "&amp;L33&amp;", "&amp;M33&amp;", "&amp;N33&amp;", "&amp;O33&amp;", "&amp;P33&amp;", "&amp;Q33&amp;", "&amp;R33&amp;", "&amp;S33&amp;", "&amp;T33&amp;", "&amp;U33&amp;", "&amp;V33&amp;", "&amp;W33&amp;", "&amp;X33&amp;", "&amp;AM33&amp;"]"</f>
        <v>[30, 0.9, 2.1, 1.1, 0.88, 0.85, 1.05, 1.07, 0.98, 2.05, 1.02, 0.92, 0.96, 0.97, 1.01, 0.28, 0.24, 0.21, 0.2, 30, 89, 0]</v>
      </c>
      <c r="E33">
        <f>'式(14)Axp'!G33</f>
        <v>0.9</v>
      </c>
      <c r="F33">
        <f>'式(14)Axp'!F33</f>
        <v>2.1</v>
      </c>
      <c r="G33">
        <f>'式(14)Axp'!E33</f>
        <v>1.1000000000000001</v>
      </c>
      <c r="H33" s="1">
        <f>'式(14)Axp'!J33</f>
        <v>0.88</v>
      </c>
      <c r="I33" s="1">
        <f>'式(14)Axp'!K33</f>
        <v>0.85</v>
      </c>
      <c r="J33" s="1">
        <f>'式(14)Axp'!H33</f>
        <v>1.05</v>
      </c>
      <c r="K33" s="1">
        <f>'式(14)Axp'!I33</f>
        <v>1.07</v>
      </c>
      <c r="L33">
        <f>'式(14)Axp'!L33</f>
        <v>0.98</v>
      </c>
      <c r="M33">
        <f>'式(14)Axp'!M33</f>
        <v>2.0499999999999998</v>
      </c>
      <c r="N33">
        <f>'式(14)Axp'!N33</f>
        <v>1.02</v>
      </c>
      <c r="O33" s="1">
        <f>'式(14)Axp'!P33</f>
        <v>0.92</v>
      </c>
      <c r="P33" s="1">
        <f>'式(14)Axp'!O33</f>
        <v>0.96</v>
      </c>
      <c r="Q33" s="1">
        <f>'式(14)Axp'!R33</f>
        <v>0.97</v>
      </c>
      <c r="R33" s="1">
        <f>'式(14)Axp'!Q33</f>
        <v>1.01</v>
      </c>
      <c r="S33">
        <f>'式(14)Axp'!T33</f>
        <v>0.28000000000000003</v>
      </c>
      <c r="T33">
        <f>'式(14)Axp'!S33</f>
        <v>0.24</v>
      </c>
      <c r="U33">
        <f>'式(14)Axp'!U33</f>
        <v>0.21</v>
      </c>
      <c r="V33">
        <f>'式(14)Axp'!V33</f>
        <v>0.2</v>
      </c>
      <c r="W33">
        <f>-'式(14)Axp'!W33</f>
        <v>30</v>
      </c>
      <c r="X33">
        <f>'式(14)Axp'!X33</f>
        <v>89</v>
      </c>
      <c r="Z33" s="2">
        <f t="shared" si="0"/>
        <v>-1.05</v>
      </c>
      <c r="AA33">
        <f t="shared" si="7"/>
        <v>1.05</v>
      </c>
      <c r="AB33" s="2">
        <f t="shared" si="1"/>
        <v>-1.0249999999999999</v>
      </c>
      <c r="AC33">
        <f t="shared" si="8"/>
        <v>1.0249999999999999</v>
      </c>
      <c r="AE33" s="4">
        <f t="shared" si="2"/>
        <v>2.6263366986001317</v>
      </c>
      <c r="AF33" s="13">
        <f t="shared" si="3"/>
        <v>3.9536158439036219E-2</v>
      </c>
      <c r="AG33" s="4">
        <f t="shared" si="9"/>
        <v>0.85820903891073508</v>
      </c>
      <c r="AH33" s="13">
        <f t="shared" si="10"/>
        <v>4.02164695946135E-3</v>
      </c>
      <c r="AI33" s="4">
        <f t="shared" si="11"/>
        <v>8.9893366986001322</v>
      </c>
      <c r="AJ33" s="13">
        <f t="shared" si="12"/>
        <v>3.9536158439036219E-2</v>
      </c>
      <c r="AK33" s="4">
        <f t="shared" si="13"/>
        <v>2.9162090389107354</v>
      </c>
      <c r="AL33" s="13">
        <f t="shared" si="14"/>
        <v>4.02164695946135E-3</v>
      </c>
      <c r="AM33" s="14">
        <f t="shared" si="15"/>
        <v>0</v>
      </c>
      <c r="AN33">
        <f>'式(14)Axp'!AM33-'式(18)Axm'!AM33</f>
        <v>0</v>
      </c>
    </row>
    <row r="34" spans="1:40" x14ac:dyDescent="0.2">
      <c r="A34" s="8" t="str">
        <f t="shared" si="6"/>
        <v>31, 0.9, 2.1, 1.1, 0.88, 0.85, 1.05, 1.07, 0.98, 2.05, 1.02, 0.92, 0.96, 0.97, 1.01, 0.28, 0.24, 0.21, 0.2, 1, 89, 6.6266436782314E-16</v>
      </c>
      <c r="B34" t="str">
        <f>"["&amp;ROW(B34)-ROW($B$3)&amp;", "&amp;E34&amp;", "&amp;F34&amp;", "&amp;G34&amp;", "&amp;H34&amp;", "&amp;I34&amp;", "&amp;J34&amp;", "&amp;K34&amp;", "&amp;L34&amp;", "&amp;M34&amp;", "&amp;N34&amp;", "&amp;O34&amp;", "&amp;P34&amp;", "&amp;Q34&amp;", "&amp;R34&amp;", "&amp;S34&amp;", "&amp;T34&amp;", "&amp;U34&amp;", "&amp;V34&amp;", "&amp;W34&amp;", "&amp;X34&amp;", "&amp;AM34&amp;"]"</f>
        <v>[31, 0.9, 2.1, 1.1, 0.88, 0.85, 1.05, 1.07, 0.98, 2.05, 1.02, 0.92, 0.96, 0.97, 1.01, 0.28, 0.24, 0.21, 0.2, 1, 89, 6.6266436782314E-16]</v>
      </c>
      <c r="E34">
        <f>'式(14)Axp'!G34</f>
        <v>0.9</v>
      </c>
      <c r="F34">
        <f>'式(14)Axp'!F34</f>
        <v>2.1</v>
      </c>
      <c r="G34">
        <f>'式(14)Axp'!E34</f>
        <v>1.1000000000000001</v>
      </c>
      <c r="H34" s="1">
        <f>'式(14)Axp'!J34</f>
        <v>0.88</v>
      </c>
      <c r="I34" s="1">
        <f>'式(14)Axp'!K34</f>
        <v>0.85</v>
      </c>
      <c r="J34" s="1">
        <f>'式(14)Axp'!H34</f>
        <v>1.05</v>
      </c>
      <c r="K34" s="1">
        <f>'式(14)Axp'!I34</f>
        <v>1.07</v>
      </c>
      <c r="L34">
        <f>'式(14)Axp'!L34</f>
        <v>0.98</v>
      </c>
      <c r="M34">
        <f>'式(14)Axp'!M34</f>
        <v>2.0499999999999998</v>
      </c>
      <c r="N34">
        <f>'式(14)Axp'!N34</f>
        <v>1.02</v>
      </c>
      <c r="O34" s="1">
        <f>'式(14)Axp'!P34</f>
        <v>0.92</v>
      </c>
      <c r="P34" s="1">
        <f>'式(14)Axp'!O34</f>
        <v>0.96</v>
      </c>
      <c r="Q34" s="1">
        <f>'式(14)Axp'!R34</f>
        <v>0.97</v>
      </c>
      <c r="R34" s="1">
        <f>'式(14)Axp'!Q34</f>
        <v>1.01</v>
      </c>
      <c r="S34">
        <f>'式(14)Axp'!T34</f>
        <v>0.28000000000000003</v>
      </c>
      <c r="T34">
        <f>'式(14)Axp'!S34</f>
        <v>0.24</v>
      </c>
      <c r="U34">
        <f>'式(14)Axp'!U34</f>
        <v>0.21</v>
      </c>
      <c r="V34">
        <f>'式(14)Axp'!V34</f>
        <v>0.2</v>
      </c>
      <c r="W34">
        <f>-'式(14)Axp'!W34</f>
        <v>1</v>
      </c>
      <c r="X34">
        <f>'式(14)Axp'!X34</f>
        <v>89</v>
      </c>
      <c r="Z34" s="2">
        <f t="shared" si="0"/>
        <v>-1.05</v>
      </c>
      <c r="AA34">
        <f t="shared" si="7"/>
        <v>1.05</v>
      </c>
      <c r="AB34" s="2">
        <f t="shared" si="1"/>
        <v>-1.0249999999999999</v>
      </c>
      <c r="AC34">
        <f t="shared" si="8"/>
        <v>1.0249999999999999</v>
      </c>
      <c r="AE34" s="4">
        <f t="shared" si="2"/>
        <v>2.6650015979615005</v>
      </c>
      <c r="AF34" s="13">
        <f t="shared" si="3"/>
        <v>1.3800022120937934E-3</v>
      </c>
      <c r="AG34" s="4">
        <f t="shared" si="9"/>
        <v>0.86225371528741468</v>
      </c>
      <c r="AH34" s="13">
        <f t="shared" si="10"/>
        <v>1.4037483456756991E-4</v>
      </c>
      <c r="AI34" s="4">
        <f t="shared" si="11"/>
        <v>9.0280015979615005</v>
      </c>
      <c r="AJ34" s="13">
        <f t="shared" si="12"/>
        <v>1.3800022120937934E-3</v>
      </c>
      <c r="AK34" s="4">
        <f t="shared" si="13"/>
        <v>2.9202537152874153</v>
      </c>
      <c r="AL34" s="13">
        <f t="shared" si="14"/>
        <v>1.4037483456756991E-4</v>
      </c>
      <c r="AM34" s="14">
        <f t="shared" si="15"/>
        <v>6.6266436782314031E-16</v>
      </c>
      <c r="AN34">
        <f>'式(14)Axp'!AM34-'式(18)Axm'!AM34</f>
        <v>0</v>
      </c>
    </row>
    <row r="36" spans="1:40" x14ac:dyDescent="0.2">
      <c r="B36" s="9" t="s">
        <v>39</v>
      </c>
    </row>
    <row r="38" spans="1:40" x14ac:dyDescent="0.2">
      <c r="B38" t="s">
        <v>66</v>
      </c>
    </row>
    <row r="39" spans="1:40" x14ac:dyDescent="0.2">
      <c r="A39">
        <f>ROW(A4)</f>
        <v>4</v>
      </c>
      <c r="B39" t="str">
        <f ca="1">INDIRECT(ADDRESS(A39,COLUMN($B$3)))</f>
        <v>[1, 0.9, 2.1, 1.1, 0.88, 0.85, 1.05, 1.07, 0.98, 2.05, 1.02, 0.92, 0.96, 0.97, 1.01, 0.28, 0, 0, 0.2, 89, 10, 4.305]</v>
      </c>
    </row>
    <row r="40" spans="1:40" x14ac:dyDescent="0.2">
      <c r="B40" t="s">
        <v>67</v>
      </c>
    </row>
    <row r="41" spans="1:40" x14ac:dyDescent="0.2">
      <c r="B41" t="s">
        <v>68</v>
      </c>
    </row>
    <row r="43" spans="1:40" x14ac:dyDescent="0.2">
      <c r="B43" s="1" t="str">
        <f>B38</f>
        <v>[case, X1, X2, X3, X1yp, X1ym, X3yp, X3ym, Y1, Y2, Y3, Y1xp, Y1xm, Y3xp, Y3xm, Zxp, Zxm, Zyp, Zym, Azw, hs, AxmA] = \</v>
      </c>
    </row>
    <row r="44" spans="1:40" x14ac:dyDescent="0.2">
      <c r="A44">
        <f>A39+1</f>
        <v>5</v>
      </c>
      <c r="B44" t="str">
        <f ca="1">INDIRECT(ADDRESS(A44,COLUMN($B$3)))</f>
        <v>[2, 0.9, 2.1, 1.1, 0.88, 0.85, 1.05, 1.07, 0.98, 2.05, 1.02, 0.92, 0.96, 0.97, 1.01, 0.28, 0.24, 0.21, 0.2, 89, 1, 6.66133814775094E-16]</v>
      </c>
    </row>
    <row r="45" spans="1:40" x14ac:dyDescent="0.2">
      <c r="B45" s="1" t="str">
        <f>B40</f>
        <v>Axm = calc_Axm(X1, X2, X3, X1yp, X1ym, X3yp, X3ym, Y1, Y2, Y3, Y1xp, Y1xm, Y3xp, Y3xm, Zxp, Zxm, Zyp, Zym, Azw, hs)</v>
      </c>
    </row>
    <row r="46" spans="1:40" x14ac:dyDescent="0.2">
      <c r="B46" s="1" t="str">
        <f>B41</f>
        <v>print('case{}: Axm = {}, 期待値 = {}, 残差 = {}'.format( case, Axm, AxmA, Axm - AxmA ))</v>
      </c>
    </row>
    <row r="48" spans="1:40" x14ac:dyDescent="0.2">
      <c r="B48" s="1" t="str">
        <f t="shared" ref="B48" si="16">B43</f>
        <v>[case, X1, X2, X3, X1yp, X1ym, X3yp, X3ym, Y1, Y2, Y3, Y1xp, Y1xm, Y3xp, Y3xm, Zxp, Zxm, Zyp, Zym, Azw, hs, AxmA] = \</v>
      </c>
    </row>
    <row r="49" spans="1:2" x14ac:dyDescent="0.2">
      <c r="A49">
        <f t="shared" ref="A49" si="17">A44+1</f>
        <v>6</v>
      </c>
      <c r="B49" t="str">
        <f t="shared" ref="B49" ca="1" si="18">INDIRECT(ADDRESS(A49,COLUMN($B$3)))</f>
        <v>[3, 0.9, 2.1, 1.1, 0.88, 0.85, 1.05, 1.07, 0.98, 2.05, 1.02, 0.92, 0.96, 0.97, 1.01, 0.28, 0.24, 0.21, 0.2, 85, 1, 0.526414267041419]</v>
      </c>
    </row>
    <row r="50" spans="1:2" x14ac:dyDescent="0.2">
      <c r="B50" s="1" t="str">
        <f t="shared" ref="B50:B51" si="19">B45</f>
        <v>Axm = calc_Axm(X1, X2, X3, X1yp, X1ym, X3yp, X3ym, Y1, Y2, Y3, Y1xp, Y1xm, Y3xp, Y3xm, Zxp, Zxm, Zyp, Zym, Azw, hs)</v>
      </c>
    </row>
    <row r="51" spans="1:2" x14ac:dyDescent="0.2">
      <c r="B51" s="1" t="str">
        <f t="shared" si="19"/>
        <v>print('case{}: Axm = {}, 期待値 = {}, 残差 = {}'.format( case, Axm, AxmA, Axm - AxmA ))</v>
      </c>
    </row>
    <row r="53" spans="1:2" x14ac:dyDescent="0.2">
      <c r="B53" s="1" t="str">
        <f t="shared" ref="B53" si="20">B48</f>
        <v>[case, X1, X2, X3, X1yp, X1ym, X3yp, X3ym, Y1, Y2, Y3, Y1xp, Y1xm, Y3xp, Y3xm, Zxp, Zxm, Zyp, Zym, Azw, hs, AxmA] = \</v>
      </c>
    </row>
    <row r="54" spans="1:2" x14ac:dyDescent="0.2">
      <c r="A54">
        <f t="shared" ref="A54" si="21">A49+1</f>
        <v>7</v>
      </c>
      <c r="B54" t="str">
        <f t="shared" ref="B54" ca="1" si="22">INDIRECT(ADDRESS(A54,COLUMN($B$3)))</f>
        <v>[4, 0.9, 2.1, 1.1, 0.88, 0.85, 1.05, 1.07, 0.98, 2.05, 1.02, 0.92, 0.96, 0.97, 1.01, 0.28, 0.24, 0.21, 0.2, 45, 1, 4.305]</v>
      </c>
    </row>
    <row r="55" spans="1:2" x14ac:dyDescent="0.2">
      <c r="B55" s="1" t="str">
        <f t="shared" ref="B55:B56" si="23">B50</f>
        <v>Axm = calc_Axm(X1, X2, X3, X1yp, X1ym, X3yp, X3ym, Y1, Y2, Y3, Y1xp, Y1xm, Y3xp, Y3xm, Zxp, Zxm, Zyp, Zym, Azw, hs)</v>
      </c>
    </row>
    <row r="56" spans="1:2" x14ac:dyDescent="0.2">
      <c r="B56" s="1" t="str">
        <f t="shared" si="23"/>
        <v>print('case{}: Axm = {}, 期待値 = {}, 残差 = {}'.format( case, Axm, AxmA, Axm - AxmA ))</v>
      </c>
    </row>
    <row r="58" spans="1:2" x14ac:dyDescent="0.2">
      <c r="B58" s="1" t="str">
        <f t="shared" ref="B58" si="24">B53</f>
        <v>[case, X1, X2, X3, X1yp, X1ym, X3yp, X3ym, Y1, Y2, Y3, Y1xp, Y1xm, Y3xp, Y3xm, Zxp, Zxm, Zyp, Zym, Azw, hs, AxmA] = \</v>
      </c>
    </row>
    <row r="59" spans="1:2" x14ac:dyDescent="0.2">
      <c r="A59">
        <f t="shared" ref="A59" si="25">A54+1</f>
        <v>8</v>
      </c>
      <c r="B59" t="str">
        <f t="shared" ref="B59" ca="1" si="26">INDIRECT(ADDRESS(A59,COLUMN($B$3)))</f>
        <v>[5, 0.9, 2.1, 1.1, 0.88, 0.85, 1.05, 1.07, 0.98, 2.05, 1.02, 0.92, 0.96, 0.97, 1.01, 0.28, 0.24, 0.21, 0.2, 30, 1, 4.305]</v>
      </c>
    </row>
    <row r="60" spans="1:2" x14ac:dyDescent="0.2">
      <c r="B60" s="1" t="str">
        <f t="shared" ref="B60:B61" si="27">B55</f>
        <v>Axm = calc_Axm(X1, X2, X3, X1yp, X1ym, X3yp, X3ym, Y1, Y2, Y3, Y1xp, Y1xm, Y3xp, Y3xm, Zxp, Zxm, Zyp, Zym, Azw, hs)</v>
      </c>
    </row>
    <row r="61" spans="1:2" x14ac:dyDescent="0.2">
      <c r="B61" s="1" t="str">
        <f t="shared" si="27"/>
        <v>print('case{}: Axm = {}, 期待値 = {}, 残差 = {}'.format( case, Axm, AxmA, Axm - AxmA ))</v>
      </c>
    </row>
    <row r="63" spans="1:2" x14ac:dyDescent="0.2">
      <c r="B63" s="1" t="str">
        <f t="shared" ref="B63" si="28">B58</f>
        <v>[case, X1, X2, X3, X1yp, X1ym, X3yp, X3ym, Y1, Y2, Y3, Y1xp, Y1xm, Y3xp, Y3xm, Zxp, Zxm, Zyp, Zym, Azw, hs, AxmA] = \</v>
      </c>
    </row>
    <row r="64" spans="1:2" x14ac:dyDescent="0.2">
      <c r="A64">
        <f t="shared" ref="A64" si="29">A59+1</f>
        <v>9</v>
      </c>
      <c r="B64" t="str">
        <f t="shared" ref="B64" ca="1" si="30">INDIRECT(ADDRESS(A64,COLUMN($B$3)))</f>
        <v>[6, 0.9, 2.1, 1.1, 0.88, 0.85, 1.05, 1.07, 0.98, 2.05, 1.02, 0.92, 0.96, 0.97, 1.01, 0.28, 0.24, 0.21, 0.2, 1, 1, 4.305]</v>
      </c>
    </row>
    <row r="65" spans="1:2" x14ac:dyDescent="0.2">
      <c r="B65" s="1" t="str">
        <f t="shared" ref="B65:B66" si="31">B60</f>
        <v>Axm = calc_Axm(X1, X2, X3, X1yp, X1ym, X3yp, X3ym, Y1, Y2, Y3, Y1xp, Y1xm, Y3xp, Y3xm, Zxp, Zxm, Zyp, Zym, Azw, hs)</v>
      </c>
    </row>
    <row r="66" spans="1:2" x14ac:dyDescent="0.2">
      <c r="B66" s="1" t="str">
        <f t="shared" si="31"/>
        <v>print('case{}: Axm = {}, 期待値 = {}, 残差 = {}'.format( case, Axm, AxmA, Axm - AxmA ))</v>
      </c>
    </row>
    <row r="68" spans="1:2" x14ac:dyDescent="0.2">
      <c r="B68" s="1" t="str">
        <f t="shared" ref="B68" si="32">B63</f>
        <v>[case, X1, X2, X3, X1yp, X1ym, X3yp, X3ym, Y1, Y2, Y3, Y1xp, Y1xm, Y3xp, Y3xm, Zxp, Zxm, Zyp, Zym, Azw, hs, AxmA] = \</v>
      </c>
    </row>
    <row r="69" spans="1:2" x14ac:dyDescent="0.2">
      <c r="A69">
        <f t="shared" ref="A69" si="33">A64+1</f>
        <v>10</v>
      </c>
      <c r="B69" t="str">
        <f t="shared" ref="B69" ca="1" si="34">INDIRECT(ADDRESS(A69,COLUMN($B$3)))</f>
        <v>[7, 0.9, 2.1, 1.1, 0.88, 0.85, 1.05, 1.07, 0.98, 2.05, 1.02, 0.92, 0.96, 0.97, 1.01, 0.28, 0.24, 0.21, 0.2, 89, 10, 1.88737914186277E-15]</v>
      </c>
    </row>
    <row r="70" spans="1:2" x14ac:dyDescent="0.2">
      <c r="B70" s="1" t="str">
        <f t="shared" ref="B70:B71" si="35">B65</f>
        <v>Axm = calc_Axm(X1, X2, X3, X1yp, X1ym, X3yp, X3ym, Y1, Y2, Y3, Y1xp, Y1xm, Y3xp, Y3xm, Zxp, Zxm, Zyp, Zym, Azw, hs)</v>
      </c>
    </row>
    <row r="71" spans="1:2" x14ac:dyDescent="0.2">
      <c r="B71" s="1" t="str">
        <f t="shared" si="35"/>
        <v>print('case{}: Axm = {}, 期待値 = {}, 残差 = {}'.format( case, Axm, AxmA, Axm - AxmA ))</v>
      </c>
    </row>
    <row r="73" spans="1:2" x14ac:dyDescent="0.2">
      <c r="B73" s="1" t="str">
        <f t="shared" ref="B73" si="36">B68</f>
        <v>[case, X1, X2, X3, X1yp, X1ym, X3yp, X3ym, Y1, Y2, Y3, Y1xp, Y1xm, Y3xp, Y3xm, Zxp, Zxm, Zyp, Zym, Azw, hs, AxmA] = \</v>
      </c>
    </row>
    <row r="74" spans="1:2" x14ac:dyDescent="0.2">
      <c r="A74">
        <f t="shared" ref="A74" si="37">A69+1</f>
        <v>11</v>
      </c>
      <c r="B74" t="str">
        <f t="shared" ref="B74" ca="1" si="38">INDIRECT(ADDRESS(A74,COLUMN($B$3)))</f>
        <v>[8, 0.9, 2.1, 1.1, 0.88, 0.85, 1.05, 1.07, 0.98, 2.05, 1.02, 0.92, 0.96, 0.97, 1.01, 0.28, 0.24, 0.21, 0.2, 85, 10, 0.526414267041418]</v>
      </c>
    </row>
    <row r="75" spans="1:2" x14ac:dyDescent="0.2">
      <c r="B75" s="1" t="str">
        <f t="shared" ref="B75:B76" si="39">B70</f>
        <v>Axm = calc_Axm(X1, X2, X3, X1yp, X1ym, X3yp, X3ym, Y1, Y2, Y3, Y1xp, Y1xm, Y3xp, Y3xm, Zxp, Zxm, Zyp, Zym, Azw, hs)</v>
      </c>
    </row>
    <row r="76" spans="1:2" x14ac:dyDescent="0.2">
      <c r="B76" s="1" t="str">
        <f t="shared" si="39"/>
        <v>print('case{}: Axm = {}, 期待値 = {}, 残差 = {}'.format( case, Axm, AxmA, Axm - AxmA ))</v>
      </c>
    </row>
    <row r="78" spans="1:2" x14ac:dyDescent="0.2">
      <c r="B78" s="1" t="str">
        <f t="shared" ref="B78" si="40">B73</f>
        <v>[case, X1, X2, X3, X1yp, X1ym, X3yp, X3ym, Y1, Y2, Y3, Y1xp, Y1xm, Y3xp, Y3xm, Zxp, Zxm, Zyp, Zym, Azw, hs, AxmA] = \</v>
      </c>
    </row>
    <row r="79" spans="1:2" x14ac:dyDescent="0.2">
      <c r="A79">
        <f t="shared" ref="A79" si="41">A74+1</f>
        <v>12</v>
      </c>
      <c r="B79" t="str">
        <f t="shared" ref="B79" ca="1" si="42">INDIRECT(ADDRESS(A79,COLUMN($B$3)))</f>
        <v>[9, 0.9, 2.1, 1.1, 0.88, 0.85, 1.05, 1.07, 0.98, 2.05, 1.02, 0.92, 0.96, 0.97, 1.01, 0.28, 0.24, 0.21, 0.2, 45, 10, 4.305]</v>
      </c>
    </row>
    <row r="80" spans="1:2" x14ac:dyDescent="0.2">
      <c r="B80" s="1" t="str">
        <f t="shared" ref="B80:B81" si="43">B75</f>
        <v>Axm = calc_Axm(X1, X2, X3, X1yp, X1ym, X3yp, X3ym, Y1, Y2, Y3, Y1xp, Y1xm, Y3xp, Y3xm, Zxp, Zxm, Zyp, Zym, Azw, hs)</v>
      </c>
    </row>
    <row r="81" spans="1:2" x14ac:dyDescent="0.2">
      <c r="B81" s="1" t="str">
        <f t="shared" si="43"/>
        <v>print('case{}: Axm = {}, 期待値 = {}, 残差 = {}'.format( case, Axm, AxmA, Axm - AxmA ))</v>
      </c>
    </row>
    <row r="83" spans="1:2" x14ac:dyDescent="0.2">
      <c r="B83" s="1" t="str">
        <f t="shared" ref="B83" si="44">B78</f>
        <v>[case, X1, X2, X3, X1yp, X1ym, X3yp, X3ym, Y1, Y2, Y3, Y1xp, Y1xm, Y3xp, Y3xm, Zxp, Zxm, Zyp, Zym, Azw, hs, AxmA] = \</v>
      </c>
    </row>
    <row r="84" spans="1:2" x14ac:dyDescent="0.2">
      <c r="A84">
        <f t="shared" ref="A84" si="45">A79+1</f>
        <v>13</v>
      </c>
      <c r="B84" t="str">
        <f t="shared" ref="B84" ca="1" si="46">INDIRECT(ADDRESS(A84,COLUMN($B$3)))</f>
        <v>[10, 0.9, 2.1, 1.1, 0.88, 0.85, 1.05, 1.07, 0.98, 2.05, 1.02, 0.92, 0.96, 0.97, 1.01, 0.28, 0.24, 0.21, 0.2, 30, 10, 4.305]</v>
      </c>
    </row>
    <row r="85" spans="1:2" x14ac:dyDescent="0.2">
      <c r="B85" s="1" t="str">
        <f t="shared" ref="B85:B86" si="47">B80</f>
        <v>Axm = calc_Axm(X1, X2, X3, X1yp, X1ym, X3yp, X3ym, Y1, Y2, Y3, Y1xp, Y1xm, Y3xp, Y3xm, Zxp, Zxm, Zyp, Zym, Azw, hs)</v>
      </c>
    </row>
    <row r="86" spans="1:2" x14ac:dyDescent="0.2">
      <c r="B86" s="1" t="str">
        <f t="shared" si="47"/>
        <v>print('case{}: Axm = {}, 期待値 = {}, 残差 = {}'.format( case, Axm, AxmA, Axm - AxmA ))</v>
      </c>
    </row>
    <row r="88" spans="1:2" x14ac:dyDescent="0.2">
      <c r="B88" s="1" t="str">
        <f t="shared" ref="B88" si="48">B83</f>
        <v>[case, X1, X2, X3, X1yp, X1ym, X3yp, X3ym, Y1, Y2, Y3, Y1xp, Y1xm, Y3xp, Y3xm, Zxp, Zxm, Zyp, Zym, Azw, hs, AxmA] = \</v>
      </c>
    </row>
    <row r="89" spans="1:2" x14ac:dyDescent="0.2">
      <c r="A89">
        <f t="shared" ref="A89" si="49">A84+1</f>
        <v>14</v>
      </c>
      <c r="B89" t="str">
        <f t="shared" ref="B89" ca="1" si="50">INDIRECT(ADDRESS(A89,COLUMN($B$3)))</f>
        <v>[11, 0.9, 2.1, 1.1, 0.88, 0.85, 1.05, 1.07, 0.98, 2.05, 1.02, 0.92, 0.96, 0.97, 1.01, 0.28, 0.24, 0.21, 0.2, 1, 10, 4.305]</v>
      </c>
    </row>
    <row r="90" spans="1:2" x14ac:dyDescent="0.2">
      <c r="B90" s="1" t="str">
        <f t="shared" ref="B90:B91" si="51">B85</f>
        <v>Axm = calc_Axm(X1, X2, X3, X1yp, X1ym, X3yp, X3ym, Y1, Y2, Y3, Y1xp, Y1xm, Y3xp, Y3xm, Zxp, Zxm, Zyp, Zym, Azw, hs)</v>
      </c>
    </row>
    <row r="91" spans="1:2" x14ac:dyDescent="0.2">
      <c r="B91" s="1" t="str">
        <f t="shared" si="51"/>
        <v>print('case{}: Axm = {}, 期待値 = {}, 残差 = {}'.format( case, Axm, AxmA, Axm - AxmA ))</v>
      </c>
    </row>
    <row r="93" spans="1:2" x14ac:dyDescent="0.2">
      <c r="B93" s="1" t="str">
        <f t="shared" ref="B93" si="52">B88</f>
        <v>[case, X1, X2, X3, X1yp, X1ym, X3yp, X3ym, Y1, Y2, Y3, Y1xp, Y1xm, Y3xp, Y3xm, Zxp, Zxm, Zyp, Zym, Azw, hs, AxmA] = \</v>
      </c>
    </row>
    <row r="94" spans="1:2" x14ac:dyDescent="0.2">
      <c r="A94">
        <f t="shared" ref="A94" si="53">A89+1</f>
        <v>15</v>
      </c>
      <c r="B94" t="str">
        <f t="shared" ref="B94" ca="1" si="54">INDIRECT(ADDRESS(A94,COLUMN($B$3)))</f>
        <v>[12, 0.9, 2.1, 1.1, 0.88, 0.85, 1.05, 1.07, 0.98, 2.05, 1.02, 0.92, 0.96, 0.97, 1.01, 0.28, 0.24, 0.21, 0.2, 89, 30, 0.0413341373543166]</v>
      </c>
    </row>
    <row r="95" spans="1:2" x14ac:dyDescent="0.2">
      <c r="B95" s="1" t="str">
        <f t="shared" ref="B95:B96" si="55">B90</f>
        <v>Axm = calc_Axm(X1, X2, X3, X1yp, X1ym, X3yp, X3ym, Y1, Y2, Y3, Y1xp, Y1xm, Y3xp, Y3xm, Zxp, Zxm, Zyp, Zym, Azw, hs)</v>
      </c>
    </row>
    <row r="96" spans="1:2" x14ac:dyDescent="0.2">
      <c r="B96" s="1" t="str">
        <f t="shared" si="55"/>
        <v>print('case{}: Axm = {}, 期待値 = {}, 残差 = {}'.format( case, Axm, AxmA, Axm - AxmA ))</v>
      </c>
    </row>
    <row r="98" spans="1:2" x14ac:dyDescent="0.2">
      <c r="B98" s="1" t="str">
        <f t="shared" ref="B98" si="56">B93</f>
        <v>[case, X1, X2, X3, X1yp, X1ym, X3yp, X3ym, Y1, Y2, Y3, Y1xp, Y1xm, Y3xp, Y3xm, Zxp, Zxm, Zyp, Zym, Azw, hs, AxmA] = \</v>
      </c>
    </row>
    <row r="99" spans="1:2" x14ac:dyDescent="0.2">
      <c r="A99">
        <f t="shared" ref="A99" si="57">A94+1</f>
        <v>16</v>
      </c>
      <c r="B99" t="str">
        <f t="shared" ref="B99" ca="1" si="58">INDIRECT(ADDRESS(A99,COLUMN($B$3)))</f>
        <v>[13, 0.9, 2.1, 1.1, 0.88, 0.85, 1.05, 1.07, 0.98, 2.05, 1.02, 0.92, 0.96, 0.97, 1.01, 0.28, 0.24, 0.21, 0.2, 85, 30, 0.484530517477109]</v>
      </c>
    </row>
    <row r="100" spans="1:2" x14ac:dyDescent="0.2">
      <c r="B100" s="1" t="str">
        <f t="shared" ref="B100:B101" si="59">B95</f>
        <v>Axm = calc_Axm(X1, X2, X3, X1yp, X1ym, X3yp, X3ym, Y1, Y2, Y3, Y1xp, Y1xm, Y3xp, Y3xm, Zxp, Zxm, Zyp, Zym, Azw, hs)</v>
      </c>
    </row>
    <row r="101" spans="1:2" x14ac:dyDescent="0.2">
      <c r="B101" s="1" t="str">
        <f t="shared" si="59"/>
        <v>print('case{}: Axm = {}, 期待値 = {}, 残差 = {}'.format( case, Axm, AxmA, Axm - AxmA ))</v>
      </c>
    </row>
    <row r="103" spans="1:2" x14ac:dyDescent="0.2">
      <c r="B103" s="1" t="str">
        <f t="shared" ref="B103" si="60">B98</f>
        <v>[case, X1, X2, X3, X1yp, X1ym, X3yp, X3ym, Y1, Y2, Y3, Y1xp, Y1xm, Y3xp, Y3xm, Zxp, Zxm, Zyp, Zym, Azw, hs, AxmA] = \</v>
      </c>
    </row>
    <row r="104" spans="1:2" x14ac:dyDescent="0.2">
      <c r="A104">
        <f t="shared" ref="A104" si="61">A99+1</f>
        <v>17</v>
      </c>
      <c r="B104" t="str">
        <f t="shared" ref="B104" ca="1" si="62">INDIRECT(ADDRESS(A104,COLUMN($B$3)))</f>
        <v>[14, 0.9, 2.1, 1.1, 0.88, 0.85, 1.05, 1.07, 0.98, 2.05, 1.02, 0.92, 0.96, 0.97, 1.01, 0.28, 0.24, 0.21, 0.2, 45, 30, 4.305]</v>
      </c>
    </row>
    <row r="105" spans="1:2" x14ac:dyDescent="0.2">
      <c r="B105" s="1" t="str">
        <f t="shared" ref="B105:B106" si="63">B100</f>
        <v>Axm = calc_Axm(X1, X2, X3, X1yp, X1ym, X3yp, X3ym, Y1, Y2, Y3, Y1xp, Y1xm, Y3xp, Y3xm, Zxp, Zxm, Zyp, Zym, Azw, hs)</v>
      </c>
    </row>
    <row r="106" spans="1:2" x14ac:dyDescent="0.2">
      <c r="B106" s="1" t="str">
        <f t="shared" si="63"/>
        <v>print('case{}: Axm = {}, 期待値 = {}, 残差 = {}'.format( case, Axm, AxmA, Axm - AxmA ))</v>
      </c>
    </row>
    <row r="108" spans="1:2" x14ac:dyDescent="0.2">
      <c r="B108" s="1" t="str">
        <f t="shared" ref="B108" si="64">B103</f>
        <v>[case, X1, X2, X3, X1yp, X1ym, X3yp, X3ym, Y1, Y2, Y3, Y1xp, Y1xm, Y3xp, Y3xm, Zxp, Zxm, Zyp, Zym, Azw, hs, AxmA] = \</v>
      </c>
    </row>
    <row r="109" spans="1:2" x14ac:dyDescent="0.2">
      <c r="A109">
        <f t="shared" ref="A109" si="65">A104+1</f>
        <v>18</v>
      </c>
      <c r="B109" t="str">
        <f t="shared" ref="B109" ca="1" si="66">INDIRECT(ADDRESS(A109,COLUMN($B$3)))</f>
        <v>[15, 0.9, 2.1, 1.1, 0.88, 0.85, 1.05, 1.07, 0.98, 2.05, 1.02, 0.92, 0.96, 0.97, 1.01, 0.28, 0.24, 0.21, 0.2, 30, 30, 4.305]</v>
      </c>
    </row>
    <row r="110" spans="1:2" x14ac:dyDescent="0.2">
      <c r="B110" s="1" t="str">
        <f t="shared" ref="B110:B111" si="67">B105</f>
        <v>Axm = calc_Axm(X1, X2, X3, X1yp, X1ym, X3yp, X3ym, Y1, Y2, Y3, Y1xp, Y1xm, Y3xp, Y3xm, Zxp, Zxm, Zyp, Zym, Azw, hs)</v>
      </c>
    </row>
    <row r="111" spans="1:2" x14ac:dyDescent="0.2">
      <c r="B111" s="1" t="str">
        <f t="shared" si="67"/>
        <v>print('case{}: Axm = {}, 期待値 = {}, 残差 = {}'.format( case, Axm, AxmA, Axm - AxmA ))</v>
      </c>
    </row>
    <row r="113" spans="1:2" x14ac:dyDescent="0.2">
      <c r="B113" s="1" t="str">
        <f t="shared" ref="B113" si="68">B108</f>
        <v>[case, X1, X2, X3, X1yp, X1ym, X3yp, X3ym, Y1, Y2, Y3, Y1xp, Y1xm, Y3xp, Y3xm, Zxp, Zxm, Zyp, Zym, Azw, hs, AxmA] = \</v>
      </c>
    </row>
    <row r="114" spans="1:2" x14ac:dyDescent="0.2">
      <c r="A114">
        <f t="shared" ref="A114" si="69">A109+1</f>
        <v>19</v>
      </c>
      <c r="B114" t="str">
        <f t="shared" ref="B114" ca="1" si="70">INDIRECT(ADDRESS(A114,COLUMN($B$3)))</f>
        <v>[16, 0.9, 2.1, 1.1, 0.88, 0.85, 1.05, 1.07, 0.98, 2.05, 1.02, 0.92, 0.96, 0.97, 1.01, 0.28, 0.24, 0.21, 0.2, 1, 30, 4.305]</v>
      </c>
    </row>
    <row r="115" spans="1:2" x14ac:dyDescent="0.2">
      <c r="B115" s="1" t="str">
        <f t="shared" ref="B115:B116" si="71">B110</f>
        <v>Axm = calc_Axm(X1, X2, X3, X1yp, X1ym, X3yp, X3ym, Y1, Y2, Y3, Y1xp, Y1xm, Y3xp, Y3xm, Zxp, Zxm, Zyp, Zym, Azw, hs)</v>
      </c>
    </row>
    <row r="116" spans="1:2" x14ac:dyDescent="0.2">
      <c r="B116" s="1" t="str">
        <f t="shared" si="71"/>
        <v>print('case{}: Axm = {}, 期待値 = {}, 残差 = {}'.format( case, Axm, AxmA, Axm - AxmA ))</v>
      </c>
    </row>
    <row r="118" spans="1:2" x14ac:dyDescent="0.2">
      <c r="B118" s="1" t="str">
        <f t="shared" ref="B118" si="72">B113</f>
        <v>[case, X1, X2, X3, X1yp, X1ym, X3yp, X3ym, Y1, Y2, Y3, Y1xp, Y1xm, Y3xp, Y3xm, Zxp, Zxm, Zyp, Zym, Azw, hs, AxmA] = \</v>
      </c>
    </row>
    <row r="119" spans="1:2" x14ac:dyDescent="0.2">
      <c r="A119">
        <f t="shared" ref="A119" si="73">A114+1</f>
        <v>20</v>
      </c>
      <c r="B119" t="str">
        <f t="shared" ref="B119" ca="1" si="74">INDIRECT(ADDRESS(A119,COLUMN($B$3)))</f>
        <v>[17, 0.9, 2.1, 1.1, 0.88, 0.85, 1.05, 1.07, 0.98, 2.05, 1.02, 0.92, 0.96, 0.97, 1.01, 0.28, 0.24, 0.21, 0.2, 89, 60, 0.0466314443660587]</v>
      </c>
    </row>
    <row r="120" spans="1:2" x14ac:dyDescent="0.2">
      <c r="B120" s="1" t="str">
        <f t="shared" ref="B120:B121" si="75">B115</f>
        <v>Axm = calc_Axm(X1, X2, X3, X1yp, X1ym, X3yp, X3ym, Y1, Y2, Y3, Y1xp, Y1xm, Y3xp, Y3xm, Zxp, Zxm, Zyp, Zym, Azw, hs)</v>
      </c>
    </row>
    <row r="121" spans="1:2" x14ac:dyDescent="0.2">
      <c r="B121" s="1" t="str">
        <f t="shared" si="75"/>
        <v>print('case{}: Axm = {}, 期待値 = {}, 残差 = {}'.format( case, Axm, AxmA, Axm - AxmA ))</v>
      </c>
    </row>
    <row r="123" spans="1:2" x14ac:dyDescent="0.2">
      <c r="B123" s="1" t="str">
        <f t="shared" ref="B123" si="76">B118</f>
        <v>[case, X1, X2, X3, X1yp, X1ym, X3yp, X3ym, Y1, Y2, Y3, Y1xp, Y1xm, Y3xp, Y3xm, Zxp, Zxm, Zyp, Zym, Azw, hs, AxmA] = \</v>
      </c>
    </row>
    <row r="124" spans="1:2" x14ac:dyDescent="0.2">
      <c r="A124">
        <f t="shared" ref="A124" si="77">A119+1</f>
        <v>21</v>
      </c>
      <c r="B124" t="str">
        <f t="shared" ref="B124" ca="1" si="78">INDIRECT(ADDRESS(A124,COLUMN($B$3)))</f>
        <v>[18, 0.9, 2.1, 1.1, 0.88, 0.85, 1.05, 1.07, 0.98, 2.05, 1.02, 0.92, 0.96, 0.97, 1.01, 0.28, 0.24, 0.21, 0.2, 85, 60, 0.0463909860445386]</v>
      </c>
    </row>
    <row r="125" spans="1:2" x14ac:dyDescent="0.2">
      <c r="B125" s="1" t="str">
        <f t="shared" ref="B125:B126" si="79">B120</f>
        <v>Axm = calc_Axm(X1, X2, X3, X1yp, X1ym, X3yp, X3ym, Y1, Y2, Y3, Y1xp, Y1xm, Y3xp, Y3xm, Zxp, Zxm, Zyp, Zym, Azw, hs)</v>
      </c>
    </row>
    <row r="126" spans="1:2" x14ac:dyDescent="0.2">
      <c r="B126" s="1" t="str">
        <f t="shared" si="79"/>
        <v>print('case{}: Axm = {}, 期待値 = {}, 残差 = {}'.format( case, Axm, AxmA, Axm - AxmA ))</v>
      </c>
    </row>
    <row r="128" spans="1:2" x14ac:dyDescent="0.2">
      <c r="B128" s="1" t="str">
        <f t="shared" ref="B128" si="80">B123</f>
        <v>[case, X1, X2, X3, X1yp, X1ym, X3yp, X3ym, Y1, Y2, Y3, Y1xp, Y1xm, Y3xp, Y3xm, Zxp, Zxm, Zyp, Zym, Azw, hs, AxmA] = \</v>
      </c>
    </row>
    <row r="129" spans="1:2" x14ac:dyDescent="0.2">
      <c r="A129">
        <f t="shared" ref="A129" si="81">A124+1</f>
        <v>22</v>
      </c>
      <c r="B129" t="str">
        <f t="shared" ref="B129" ca="1" si="82">INDIRECT(ADDRESS(A129,COLUMN($B$3)))</f>
        <v>[19, 0.9, 2.1, 1.1, 0.88, 0.85, 1.05, 1.07, 0.98, 2.05, 1.02, 0.92, 0.96, 0.97, 1.01, 0.28, 0.24, 0.21, 0.2, 45, 60, 4.305]</v>
      </c>
    </row>
    <row r="130" spans="1:2" x14ac:dyDescent="0.2">
      <c r="B130" s="1" t="str">
        <f t="shared" ref="B130:B131" si="83">B125</f>
        <v>Axm = calc_Axm(X1, X2, X3, X1yp, X1ym, X3yp, X3ym, Y1, Y2, Y3, Y1xp, Y1xm, Y3xp, Y3xm, Zxp, Zxm, Zyp, Zym, Azw, hs)</v>
      </c>
    </row>
    <row r="131" spans="1:2" x14ac:dyDescent="0.2">
      <c r="B131" s="1" t="str">
        <f t="shared" si="83"/>
        <v>print('case{}: Axm = {}, 期待値 = {}, 残差 = {}'.format( case, Axm, AxmA, Axm - AxmA ))</v>
      </c>
    </row>
    <row r="133" spans="1:2" x14ac:dyDescent="0.2">
      <c r="B133" s="1" t="str">
        <f t="shared" ref="B133" si="84">B128</f>
        <v>[case, X1, X2, X3, X1yp, X1ym, X3yp, X3ym, Y1, Y2, Y3, Y1xp, Y1xm, Y3xp, Y3xm, Zxp, Zxm, Zyp, Zym, Azw, hs, AxmA] = \</v>
      </c>
    </row>
    <row r="134" spans="1:2" x14ac:dyDescent="0.2">
      <c r="A134">
        <f t="shared" ref="A134" si="85">A129+1</f>
        <v>23</v>
      </c>
      <c r="B134" t="str">
        <f t="shared" ref="B134" ca="1" si="86">INDIRECT(ADDRESS(A134,COLUMN($B$3)))</f>
        <v>[20, 0.9, 2.1, 1.1, 0.88, 0.85, 1.05, 1.07, 0.98, 2.05, 1.02, 0.92, 0.96, 0.97, 1.01, 0.28, 0.24, 0.21, 0.2, 30, 60, 4.305]</v>
      </c>
    </row>
    <row r="135" spans="1:2" x14ac:dyDescent="0.2">
      <c r="B135" s="1" t="str">
        <f t="shared" ref="B135:B136" si="87">B130</f>
        <v>Axm = calc_Axm(X1, X2, X3, X1yp, X1ym, X3yp, X3ym, Y1, Y2, Y3, Y1xp, Y1xm, Y3xp, Y3xm, Zxp, Zxm, Zyp, Zym, Azw, hs)</v>
      </c>
    </row>
    <row r="136" spans="1:2" x14ac:dyDescent="0.2">
      <c r="B136" s="1" t="str">
        <f t="shared" si="87"/>
        <v>print('case{}: Axm = {}, 期待値 = {}, 残差 = {}'.format( case, Axm, AxmA, Axm - AxmA ))</v>
      </c>
    </row>
    <row r="138" spans="1:2" x14ac:dyDescent="0.2">
      <c r="B138" s="1" t="str">
        <f t="shared" ref="B138" si="88">B133</f>
        <v>[case, X1, X2, X3, X1yp, X1ym, X3yp, X3ym, Y1, Y2, Y3, Y1xp, Y1xm, Y3xp, Y3xm, Zxp, Zxm, Zyp, Zym, Azw, hs, AxmA] = \</v>
      </c>
    </row>
    <row r="139" spans="1:2" x14ac:dyDescent="0.2">
      <c r="A139">
        <f t="shared" ref="A139" si="89">A134+1</f>
        <v>24</v>
      </c>
      <c r="B139" t="str">
        <f t="shared" ref="B139" ca="1" si="90">INDIRECT(ADDRESS(A139,COLUMN($B$3)))</f>
        <v>[21, 0.9, 2.1, 1.1, 0.88, 0.85, 1.05, 1.07, 0.98, 2.05, 1.02, 0.92, 0.96, 0.97, 1.01, 0.28, 0.24, 0.21, 0.2, 1, 60, 4.305]</v>
      </c>
    </row>
    <row r="140" spans="1:2" x14ac:dyDescent="0.2">
      <c r="B140" s="1" t="str">
        <f t="shared" ref="B140:B141" si="91">B135</f>
        <v>Axm = calc_Axm(X1, X2, X3, X1yp, X1ym, X3yp, X3ym, Y1, Y2, Y3, Y1xp, Y1xm, Y3xp, Y3xm, Zxp, Zxm, Zyp, Zym, Azw, hs)</v>
      </c>
    </row>
    <row r="141" spans="1:2" x14ac:dyDescent="0.2">
      <c r="B141" s="1" t="str">
        <f t="shared" si="91"/>
        <v>print('case{}: Axm = {}, 期待値 = {}, 残差 = {}'.format( case, Axm, AxmA, Axm - AxmA ))</v>
      </c>
    </row>
    <row r="143" spans="1:2" x14ac:dyDescent="0.2">
      <c r="B143" s="1" t="str">
        <f t="shared" ref="B143" si="92">B138</f>
        <v>[case, X1, X2, X3, X1yp, X1ym, X3yp, X3ym, Y1, Y2, Y3, Y1xp, Y1xm, Y3xp, Y3xm, Zxp, Zxm, Zyp, Zym, Azw, hs, AxmA] = \</v>
      </c>
    </row>
    <row r="144" spans="1:2" x14ac:dyDescent="0.2">
      <c r="A144">
        <f t="shared" ref="A144" si="93">A139+1</f>
        <v>25</v>
      </c>
      <c r="B144" t="str">
        <f t="shared" ref="B144" ca="1" si="94">INDIRECT(ADDRESS(A144,COLUMN($B$3)))</f>
        <v>[22, 0.9, 2.1, 1.1, 0.88, 0.85, 1.05, 1.07, 0.98, 2.05, 1.02, 0.92, 0.96, 0.97, 1.01, 0.28, 0.24, 0.21, 0.2, 89, 85, 0]</v>
      </c>
    </row>
    <row r="145" spans="1:2" x14ac:dyDescent="0.2">
      <c r="B145" s="1" t="str">
        <f t="shared" ref="B145:B146" si="95">B140</f>
        <v>Axm = calc_Axm(X1, X2, X3, X1yp, X1ym, X3yp, X3ym, Y1, Y2, Y3, Y1xp, Y1xm, Y3xp, Y3xm, Zxp, Zxm, Zyp, Zym, Azw, hs)</v>
      </c>
    </row>
    <row r="146" spans="1:2" x14ac:dyDescent="0.2">
      <c r="B146" s="1" t="str">
        <f t="shared" si="95"/>
        <v>print('case{}: Axm = {}, 期待値 = {}, 残差 = {}'.format( case, Axm, AxmA, Axm - AxmA ))</v>
      </c>
    </row>
    <row r="148" spans="1:2" x14ac:dyDescent="0.2">
      <c r="B148" s="1" t="str">
        <f t="shared" ref="B148" si="96">B143</f>
        <v>[case, X1, X2, X3, X1yp, X1ym, X3yp, X3ym, Y1, Y2, Y3, Y1xp, Y1xm, Y3xp, Y3xm, Zxp, Zxm, Zyp, Zym, Azw, hs, AxmA] = \</v>
      </c>
    </row>
    <row r="149" spans="1:2" x14ac:dyDescent="0.2">
      <c r="A149">
        <f t="shared" ref="A149" si="97">A144+1</f>
        <v>26</v>
      </c>
      <c r="B149" t="str">
        <f t="shared" ref="B149" ca="1" si="98">INDIRECT(ADDRESS(A149,COLUMN($B$3)))</f>
        <v>[23, 0.9, 2.1, 1.1, 0.88, 0.85, 1.05, 1.07, 0.98, 2.05, 1.02, 0.92, 0.96, 0.97, 1.01, 0.28, 0.24, 0.21, 0.2, 85, 85, 9.99200722162641E-16]</v>
      </c>
    </row>
    <row r="150" spans="1:2" x14ac:dyDescent="0.2">
      <c r="B150" s="1" t="str">
        <f t="shared" ref="B150:B151" si="99">B145</f>
        <v>Axm = calc_Axm(X1, X2, X3, X1yp, X1ym, X3yp, X3ym, Y1, Y2, Y3, Y1xp, Y1xm, Y3xp, Y3xm, Zxp, Zxm, Zyp, Zym, Azw, hs)</v>
      </c>
    </row>
    <row r="151" spans="1:2" x14ac:dyDescent="0.2">
      <c r="B151" s="1" t="str">
        <f t="shared" si="99"/>
        <v>print('case{}: Axm = {}, 期待値 = {}, 残差 = {}'.format( case, Axm, AxmA, Axm - AxmA ))</v>
      </c>
    </row>
    <row r="153" spans="1:2" x14ac:dyDescent="0.2">
      <c r="B153" s="1" t="str">
        <f t="shared" ref="B153" si="100">B148</f>
        <v>[case, X1, X2, X3, X1yp, X1ym, X3yp, X3ym, Y1, Y2, Y3, Y1xp, Y1xm, Y3xp, Y3xm, Zxp, Zxm, Zyp, Zym, Azw, hs, AxmA] = \</v>
      </c>
    </row>
    <row r="154" spans="1:2" x14ac:dyDescent="0.2">
      <c r="A154">
        <f t="shared" ref="A154" si="101">A149+1</f>
        <v>27</v>
      </c>
      <c r="B154" t="str">
        <f t="shared" ref="B154" ca="1" si="102">INDIRECT(ADDRESS(A154,COLUMN($B$3)))</f>
        <v>[24, 0.9, 2.1, 1.1, 0.88, 0.85, 1.05, 1.07, 0.98, 2.05, 1.02, 0.92, 0.96, 0.97, 1.01, 0.28, 0.24, 0.21, 0.2, 45, 85, 9.95731275210687E-16]</v>
      </c>
    </row>
    <row r="155" spans="1:2" x14ac:dyDescent="0.2">
      <c r="B155" s="1" t="str">
        <f t="shared" ref="B155:B156" si="103">B150</f>
        <v>Axm = calc_Axm(X1, X2, X3, X1yp, X1ym, X3yp, X3ym, Y1, Y2, Y3, Y1xp, Y1xm, Y3xp, Y3xm, Zxp, Zxm, Zyp, Zym, Azw, hs)</v>
      </c>
    </row>
    <row r="156" spans="1:2" x14ac:dyDescent="0.2">
      <c r="B156" s="1" t="str">
        <f t="shared" si="103"/>
        <v>print('case{}: Axm = {}, 期待値 = {}, 残差 = {}'.format( case, Axm, AxmA, Axm - AxmA ))</v>
      </c>
    </row>
    <row r="158" spans="1:2" x14ac:dyDescent="0.2">
      <c r="B158" s="1" t="str">
        <f t="shared" ref="B158" si="104">B153</f>
        <v>[case, X1, X2, X3, X1yp, X1ym, X3yp, X3ym, Y1, Y2, Y3, Y1xp, Y1xm, Y3xp, Y3xm, Zxp, Zxm, Zyp, Zym, Azw, hs, AxmA] = \</v>
      </c>
    </row>
    <row r="159" spans="1:2" x14ac:dyDescent="0.2">
      <c r="A159">
        <f t="shared" ref="A159" si="105">A154+1</f>
        <v>28</v>
      </c>
      <c r="B159" t="str">
        <f t="shared" ref="B159" ca="1" si="106">INDIRECT(ADDRESS(A159,COLUMN($B$3)))</f>
        <v>[25, 0.9, 2.1, 1.1, 0.88, 0.85, 1.05, 1.07, 0.98, 2.05, 1.02, 0.92, 0.96, 0.97, 1.01, 0.28, 0.24, 0.21, 0.2, 30, 85, 0.542555191463623]</v>
      </c>
    </row>
    <row r="160" spans="1:2" x14ac:dyDescent="0.2">
      <c r="B160" s="1" t="str">
        <f t="shared" ref="B160:B161" si="107">B155</f>
        <v>Axm = calc_Axm(X1, X2, X3, X1yp, X1ym, X3yp, X3ym, Y1, Y2, Y3, Y1xp, Y1xm, Y3xp, Y3xm, Zxp, Zxm, Zyp, Zym, Azw, hs)</v>
      </c>
    </row>
    <row r="161" spans="1:2" x14ac:dyDescent="0.2">
      <c r="B161" s="1" t="str">
        <f t="shared" si="107"/>
        <v>print('case{}: Axm = {}, 期待値 = {}, 残差 = {}'.format( case, Axm, AxmA, Axm - AxmA ))</v>
      </c>
    </row>
    <row r="163" spans="1:2" x14ac:dyDescent="0.2">
      <c r="B163" s="1" t="str">
        <f t="shared" ref="B163" si="108">B158</f>
        <v>[case, X1, X2, X3, X1yp, X1ym, X3yp, X3ym, Y1, Y2, Y3, Y1xp, Y1xm, Y3xp, Y3xm, Zxp, Zxm, Zyp, Zym, Azw, hs, AxmA] = \</v>
      </c>
    </row>
    <row r="164" spans="1:2" x14ac:dyDescent="0.2">
      <c r="A164">
        <f t="shared" ref="A164" si="109">A159+1</f>
        <v>29</v>
      </c>
      <c r="B164" t="str">
        <f t="shared" ref="B164" ca="1" si="110">INDIRECT(ADDRESS(A164,COLUMN($B$3)))</f>
        <v>[26, 0.9, 2.1, 1.1, 0.88, 0.85, 1.05, 1.07, 0.98, 2.05, 1.02, 0.92, 0.96, 0.97, 1.01, 0.28, 0.24, 0.21, 0.2, 1, 85, 1.32157910166076]</v>
      </c>
    </row>
    <row r="165" spans="1:2" x14ac:dyDescent="0.2">
      <c r="B165" s="1" t="str">
        <f t="shared" ref="B165:B166" si="111">B160</f>
        <v>Axm = calc_Axm(X1, X2, X3, X1yp, X1ym, X3yp, X3ym, Y1, Y2, Y3, Y1xp, Y1xm, Y3xp, Y3xm, Zxp, Zxm, Zyp, Zym, Azw, hs)</v>
      </c>
    </row>
    <row r="166" spans="1:2" x14ac:dyDescent="0.2">
      <c r="B166" s="1" t="str">
        <f t="shared" si="111"/>
        <v>print('case{}: Axm = {}, 期待値 = {}, 残差 = {}'.format( case, Axm, AxmA, Axm - AxmA ))</v>
      </c>
    </row>
    <row r="168" spans="1:2" x14ac:dyDescent="0.2">
      <c r="B168" s="1" t="str">
        <f t="shared" ref="B168" si="112">B163</f>
        <v>[case, X1, X2, X3, X1yp, X1ym, X3yp, X3ym, Y1, Y2, Y3, Y1xp, Y1xm, Y3xp, Y3xm, Zxp, Zxm, Zyp, Zym, Azw, hs, AxmA] = \</v>
      </c>
    </row>
    <row r="169" spans="1:2" x14ac:dyDescent="0.2">
      <c r="A169">
        <f t="shared" ref="A169" si="113">A164+1</f>
        <v>30</v>
      </c>
      <c r="B169" t="str">
        <f t="shared" ref="B169" ca="1" si="114">INDIRECT(ADDRESS(A169,COLUMN($B$3)))</f>
        <v>[27, 0.9, 2.1, 1.1, 0.88, 0.85, 1.05, 1.07, 0.98, 2.05, 1.02, 0.92, 0.96, 0.97, 1.01, 0.28, 0.24, 0.21, 0.2, 89, 89, 0]</v>
      </c>
    </row>
    <row r="170" spans="1:2" x14ac:dyDescent="0.2">
      <c r="B170" s="1" t="str">
        <f t="shared" ref="B170:B171" si="115">B165</f>
        <v>Axm = calc_Axm(X1, X2, X3, X1yp, X1ym, X3yp, X3ym, Y1, Y2, Y3, Y1xp, Y1xm, Y3xp, Y3xm, Zxp, Zxm, Zyp, Zym, Azw, hs)</v>
      </c>
    </row>
    <row r="171" spans="1:2" x14ac:dyDescent="0.2">
      <c r="B171" s="1" t="str">
        <f t="shared" si="115"/>
        <v>print('case{}: Axm = {}, 期待値 = {}, 残差 = {}'.format( case, Axm, AxmA, Axm - AxmA ))</v>
      </c>
    </row>
    <row r="173" spans="1:2" x14ac:dyDescent="0.2">
      <c r="B173" s="1" t="str">
        <f t="shared" ref="B173" si="116">B168</f>
        <v>[case, X1, X2, X3, X1yp, X1ym, X3yp, X3ym, Y1, Y2, Y3, Y1xp, Y1xm, Y3xp, Y3xm, Zxp, Zxm, Zyp, Zym, Azw, hs, AxmA] = \</v>
      </c>
    </row>
    <row r="174" spans="1:2" x14ac:dyDescent="0.2">
      <c r="A174">
        <f t="shared" ref="A174" si="117">A169+1</f>
        <v>31</v>
      </c>
      <c r="B174" t="str">
        <f t="shared" ref="B174" ca="1" si="118">INDIRECT(ADDRESS(A174,COLUMN($B$3)))</f>
        <v>[28, 0.9, 2.1, 1.1, 0.88, 0.85, 1.05, 1.07, 0.98, 2.05, 1.02, 0.92, 0.96, 0.97, 1.01, 0.28, 0.24, 0.21, 0.2, 85, 89, 0]</v>
      </c>
    </row>
    <row r="175" spans="1:2" x14ac:dyDescent="0.2">
      <c r="B175" s="1" t="str">
        <f t="shared" ref="B175:B176" si="119">B170</f>
        <v>Axm = calc_Axm(X1, X2, X3, X1yp, X1ym, X3yp, X3ym, Y1, Y2, Y3, Y1xp, Y1xm, Y3xp, Y3xm, Zxp, Zxm, Zyp, Zym, Azw, hs)</v>
      </c>
    </row>
    <row r="176" spans="1:2" x14ac:dyDescent="0.2">
      <c r="B176" s="1" t="str">
        <f t="shared" si="119"/>
        <v>print('case{}: Axm = {}, 期待値 = {}, 残差 = {}'.format( case, Axm, AxmA, Axm - AxmA ))</v>
      </c>
    </row>
    <row r="178" spans="1:2" x14ac:dyDescent="0.2">
      <c r="B178" s="1" t="str">
        <f t="shared" ref="B178" si="120">B173</f>
        <v>[case, X1, X2, X3, X1yp, X1ym, X3yp, X3ym, Y1, Y2, Y3, Y1xp, Y1xm, Y3xp, Y3xm, Zxp, Zxm, Zyp, Zym, Azw, hs, AxmA] = \</v>
      </c>
    </row>
    <row r="179" spans="1:2" x14ac:dyDescent="0.2">
      <c r="A179">
        <f t="shared" ref="A179" si="121">A174+1</f>
        <v>32</v>
      </c>
      <c r="B179" t="str">
        <f t="shared" ref="B179" ca="1" si="122">INDIRECT(ADDRESS(A179,COLUMN($B$3)))</f>
        <v>[29, 0.9, 2.1, 1.1, 0.88, 0.85, 1.05, 1.07, 0.98, 2.05, 1.02, 0.92, 0.96, 0.97, 1.01, 0.28, 0.24, 0.21, 0.2, 45, 89, 0]</v>
      </c>
    </row>
    <row r="180" spans="1:2" x14ac:dyDescent="0.2">
      <c r="B180" s="1" t="str">
        <f t="shared" ref="B180:B181" si="123">B175</f>
        <v>Axm = calc_Axm(X1, X2, X3, X1yp, X1ym, X3yp, X3ym, Y1, Y2, Y3, Y1xp, Y1xm, Y3xp, Y3xm, Zxp, Zxm, Zyp, Zym, Azw, hs)</v>
      </c>
    </row>
    <row r="181" spans="1:2" x14ac:dyDescent="0.2">
      <c r="B181" s="1" t="str">
        <f t="shared" si="123"/>
        <v>print('case{}: Axm = {}, 期待値 = {}, 残差 = {}'.format( case, Axm, AxmA, Axm - AxmA ))</v>
      </c>
    </row>
    <row r="183" spans="1:2" x14ac:dyDescent="0.2">
      <c r="B183" s="1" t="str">
        <f t="shared" ref="B183" si="124">B178</f>
        <v>[case, X1, X2, X3, X1yp, X1ym, X3yp, X3ym, Y1, Y2, Y3, Y1xp, Y1xm, Y3xp, Y3xm, Zxp, Zxm, Zyp, Zym, Azw, hs, AxmA] = \</v>
      </c>
    </row>
    <row r="184" spans="1:2" x14ac:dyDescent="0.2">
      <c r="A184">
        <f t="shared" ref="A184" si="125">A179+1</f>
        <v>33</v>
      </c>
      <c r="B184" t="str">
        <f t="shared" ref="B184" ca="1" si="126">INDIRECT(ADDRESS(A184,COLUMN($B$3)))</f>
        <v>[30, 0.9, 2.1, 1.1, 0.88, 0.85, 1.05, 1.07, 0.98, 2.05, 1.02, 0.92, 0.96, 0.97, 1.01, 0.28, 0.24, 0.21, 0.2, 30, 89, 0]</v>
      </c>
    </row>
    <row r="185" spans="1:2" x14ac:dyDescent="0.2">
      <c r="B185" s="1" t="str">
        <f t="shared" ref="B185:B186" si="127">B180</f>
        <v>Axm = calc_Axm(X1, X2, X3, X1yp, X1ym, X3yp, X3ym, Y1, Y2, Y3, Y1xp, Y1xm, Y3xp, Y3xm, Zxp, Zxm, Zyp, Zym, Azw, hs)</v>
      </c>
    </row>
    <row r="186" spans="1:2" x14ac:dyDescent="0.2">
      <c r="B186" s="1" t="str">
        <f t="shared" si="127"/>
        <v>print('case{}: Axm = {}, 期待値 = {}, 残差 = {}'.format( case, Axm, AxmA, Axm - AxmA ))</v>
      </c>
    </row>
    <row r="188" spans="1:2" x14ac:dyDescent="0.2">
      <c r="B188" s="1" t="str">
        <f t="shared" ref="B188" si="128">B183</f>
        <v>[case, X1, X2, X3, X1yp, X1ym, X3yp, X3ym, Y1, Y2, Y3, Y1xp, Y1xm, Y3xp, Y3xm, Zxp, Zxm, Zyp, Zym, Azw, hs, AxmA] = \</v>
      </c>
    </row>
    <row r="189" spans="1:2" x14ac:dyDescent="0.2">
      <c r="A189">
        <f t="shared" ref="A189" si="129">A184+1</f>
        <v>34</v>
      </c>
      <c r="B189" t="str">
        <f t="shared" ref="B189" ca="1" si="130">INDIRECT(ADDRESS(A189,COLUMN($B$3)))</f>
        <v>[31, 0.9, 2.1, 1.1, 0.88, 0.85, 1.05, 1.07, 0.98, 2.05, 1.02, 0.92, 0.96, 0.97, 1.01, 0.28, 0.24, 0.21, 0.2, 1, 89, 6.6266436782314E-16]</v>
      </c>
    </row>
    <row r="190" spans="1:2" x14ac:dyDescent="0.2">
      <c r="B190" s="1" t="str">
        <f t="shared" ref="B190:B191" si="131">B185</f>
        <v>Axm = calc_Axm(X1, X2, X3, X1yp, X1ym, X3yp, X3ym, Y1, Y2, Y3, Y1xp, Y1xm, Y3xp, Y3xm, Zxp, Zxm, Zyp, Zym, Azw, hs)</v>
      </c>
    </row>
    <row r="191" spans="1:2" x14ac:dyDescent="0.2">
      <c r="B191" s="1" t="str">
        <f t="shared" si="131"/>
        <v>print('case{}: Axm = {}, 期待値 = {}, 残差 = {}'.format( case, Axm, AxmA, Axm - AxmA ))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23"/>
  <sheetViews>
    <sheetView zoomScaleNormal="100" workbookViewId="0">
      <selection activeCell="A2" sqref="A2"/>
    </sheetView>
  </sheetViews>
  <sheetFormatPr defaultRowHeight="13.2" x14ac:dyDescent="0.2"/>
  <cols>
    <col min="1" max="2" width="127.664062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8" x14ac:dyDescent="0.2">
      <c r="W1" t="s">
        <v>54</v>
      </c>
    </row>
    <row r="2" spans="1:38" x14ac:dyDescent="0.2">
      <c r="A2" s="9" t="s">
        <v>72</v>
      </c>
      <c r="C2" s="6" t="s">
        <v>34</v>
      </c>
      <c r="W2" t="s">
        <v>24</v>
      </c>
      <c r="X2" t="s">
        <v>24</v>
      </c>
      <c r="AE2" s="7" t="s">
        <v>33</v>
      </c>
    </row>
    <row r="3" spans="1:38" x14ac:dyDescent="0.2">
      <c r="A3" s="8" t="str">
        <f>"Aoh0m_case"&amp;",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"&amp;AE3</f>
        <v>Aoh0m_case, XX,  YY,  X1,  X2,  X3,  X1yp,  X1ym,  X3yp,  X3ym,  Y1,  Y2,  Y3,  Y1xp,  Y1xm,  Y3xp,  Y3xm,  Zxp,  Zxm,  Zyp,  Zym,  Azw,  hs, Aoh0p</v>
      </c>
      <c r="B3" t="s">
        <v>60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t="s">
        <v>22</v>
      </c>
      <c r="AA3" t="s">
        <v>23</v>
      </c>
      <c r="AB3" t="s">
        <v>35</v>
      </c>
      <c r="AC3" t="s">
        <v>36</v>
      </c>
      <c r="AD3" t="s">
        <v>27</v>
      </c>
      <c r="AE3" s="4" t="s">
        <v>28</v>
      </c>
      <c r="AG3" t="s">
        <v>30</v>
      </c>
      <c r="AH3" t="s">
        <v>31</v>
      </c>
      <c r="AI3" t="s">
        <v>29</v>
      </c>
    </row>
    <row r="4" spans="1:38" x14ac:dyDescent="0.2">
      <c r="A4" s="8" t="str">
        <f>ROW(A4)-ROW($B$3)&amp;",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</f>
        <v>1, -1.05, -1.025, 1.1, 2.1, 0.9, 1.05, 1.07, 0.88, 0.85, 0.98, 2.05, 1.02, 0.96, 0.92, 1.01, 0.97, 0.48, 0.52, 0, 0.6, 89, 10, 0</v>
      </c>
      <c r="B4" t="str">
        <f>"["&amp;ROW(B4)-ROW($B$3)&amp;",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"&amp;AE4&amp;"]"</f>
        <v>[1, -1.05, -1.025, 1.1, 2.1, 0.9, 1.05, 1.07, 0.88, 0.85, 0.98, 2.05, 1.02, 0.96, 0.92, 1.01, 0.97, 0.48, 0.52, 0, 0.6, 89, 10, 0]</v>
      </c>
      <c r="C4" s="2">
        <f>-F4/2</f>
        <v>-1.05</v>
      </c>
      <c r="D4" s="2">
        <f>-M4/2</f>
        <v>-1.0249999999999999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>
        <v>0.48</v>
      </c>
      <c r="T4">
        <v>0.52</v>
      </c>
      <c r="U4" s="8">
        <v>0</v>
      </c>
      <c r="V4">
        <v>0.6</v>
      </c>
      <c r="W4">
        <v>89</v>
      </c>
      <c r="X4">
        <v>10</v>
      </c>
      <c r="Z4">
        <f>H4+F4/2+C4</f>
        <v>1.05</v>
      </c>
      <c r="AA4">
        <f>L4+M4/2-D4</f>
        <v>3.03</v>
      </c>
      <c r="AB4">
        <f>U4*TAN(RADIANS(ABS(W4)))</f>
        <v>0</v>
      </c>
      <c r="AC4">
        <f>U4*TAN(RADIANS(X4))/COS(RADIANS(W4))</f>
        <v>0</v>
      </c>
      <c r="AD4">
        <f>IF(U4=0,1,IF(AND(Z4&gt;=AB4,AA4&gt;=AC4),4,IF(AA4/Z4&gt;=AC4/AB4,2,IF(AA4/Z4&lt;AC4/AB4,3,0
))))</f>
        <v>1</v>
      </c>
      <c r="AE4" s="11">
        <f>IF(U4=0,0,IF(AND((H4+F4/2+C4)&gt;=(U4*TAN(RADIANS(ABS(W4)))),(L4+M4/2-D4)&gt;=(U4*TAN(RADIANS(X4))/COS(RADIANS(W4)))),((H4+F4/2+C4)+((H4+F4/2+C4)-(U4*TAN(RADIANS(ABS(W4))))))/2*(U4*TAN(RADIANS(X4))/COS(RADIANS(W4))),IF((L4+M4/2-D4)/(H4+F4/2+C4)&gt;=(U4*TAN(RADIANS(X4))/COS(RADIANS(W4)))/(U4*TAN(RADIANS(ABS(W4)))),(H4+F4/2+C4)*(U4*TAN(RADIANS(X4))/COS(RADIANS(W4)))/(U4*TAN(RADIANS(ABS(W4))))*(H4+F4/2+C4)/2,IF((L4+M4/2-D4)/(H4+F4/2+C4)&lt;(U4*TAN(RADIANS(X4))/COS(RADIANS(W4)))/(U4*TAN(RADIANS(ABS(W4)))),(L4+M4/2-D4)*((H4+F4/2+C4)+(H4+F4/2+C4)-((U4*TAN(RADIANS(ABS(W4))))/(U4*TAN(RADIANS(X4))/COS(RADIANS(W4)))*(L4+M4/2-D4)))/2,0)
)))</f>
        <v>0</v>
      </c>
      <c r="AF4" s="4">
        <f>IF(AD4=1,0,0)+IF(AD4=2,Z4*AC4/AB4*Z4/2,0)+IF(AD4=3,AA4*(Z4+Z4-(AB4/AC4*AA4))/2,0)+IF(AD4=4,(Z4+(Z4-AB4))/2*AC4,0)</f>
        <v>0</v>
      </c>
      <c r="AG4" t="e">
        <f>Z4*(Z4/AB4*AC4)/2</f>
        <v>#DIV/0!</v>
      </c>
      <c r="AH4" t="e">
        <f>(Z4+Z4-(AB4/AC4*AA4))/2*AA4</f>
        <v>#DIV/0!</v>
      </c>
      <c r="AI4">
        <f>(Z4+Z4-AB4)/2*AC4</f>
        <v>0</v>
      </c>
      <c r="AK4">
        <f>AE4-AF4</f>
        <v>0</v>
      </c>
      <c r="AL4">
        <f>AE4-'式(15)Aoh0p'!AE36</f>
        <v>0</v>
      </c>
    </row>
    <row r="5" spans="1:38" x14ac:dyDescent="0.2">
      <c r="A5" s="8" t="str">
        <f t="shared" ref="A5:A34" si="0">ROW(A5)-ROW($B$3)&amp;",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</f>
        <v>2, -1.05, -1.025, 1.1, 2.1, 0.9, 1.05, 1.07, 0.88, 0.85, 0.98, 2.05, 1.02, 0.96, 0.92, 1.01, 0.97, 0.48, 0.52, 0.55, 0.6, 89, 1, 0.00962357025804305</v>
      </c>
      <c r="B5" t="str">
        <f>"["&amp;ROW(B5)-ROW($B$3)&amp;",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"&amp;AE5&amp;"]"</f>
        <v>[2, -1.05, -1.025, 1.1, 2.1, 0.9, 1.05, 1.07, 0.88, 0.85, 0.98, 2.05, 1.02, 0.96, 0.92, 1.01, 0.97, 0.48, 0.52, 0.55, 0.6, 89, 1, 0.00962357025804305]</v>
      </c>
      <c r="C5" s="2">
        <f t="shared" ref="C5:C34" si="1">-F5/2</f>
        <v>-1.05</v>
      </c>
      <c r="D5" s="2">
        <f t="shared" ref="D5:D34" si="2">-M5/2</f>
        <v>-1.0249999999999999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0.48</v>
      </c>
      <c r="T5">
        <v>0.52</v>
      </c>
      <c r="U5">
        <v>0.55000000000000004</v>
      </c>
      <c r="V5">
        <v>0.6</v>
      </c>
      <c r="W5">
        <v>89</v>
      </c>
      <c r="X5">
        <v>1</v>
      </c>
      <c r="Z5">
        <f t="shared" ref="Z5:Z34" si="3">H5+F5/2+C5</f>
        <v>1.05</v>
      </c>
      <c r="AA5">
        <f t="shared" ref="AA5:AA34" si="4">L5+M5/2-D5</f>
        <v>3.03</v>
      </c>
      <c r="AB5">
        <f t="shared" ref="AB5:AB34" si="5">U5*TAN(RADIANS(ABS(W5)))</f>
        <v>31.509478896917532</v>
      </c>
      <c r="AC5">
        <f t="shared" ref="AC5:AC34" si="6">U5*TAN(RADIANS(X5))/COS(RADIANS(W5))</f>
        <v>0.55008378042414652</v>
      </c>
      <c r="AD5">
        <f>IF(U5=0,1,IF(AND(Z5&gt;=AB5,AA5&gt;=AC5),4,IF(AA5/Z5&gt;=AC5/AB5,2,IF(AA5/Z5&lt;AC5/AB5,3,0
))))</f>
        <v>2</v>
      </c>
      <c r="AE5" s="11">
        <f t="shared" ref="AE5:AE34" si="7">IF(U5=0,0,IF(AND((H5+F5/2+C5)&gt;=(U5*TAN(RADIANS(ABS(W5)))),(L5+M5/2-D5)&gt;=(U5*TAN(RADIANS(X5))/COS(RADIANS(W5)))),((H5+F5/2+C5)+((H5+F5/2+C5)-(U5*TAN(RADIANS(ABS(W5))))))/2*(U5*TAN(RADIANS(X5))/COS(RADIANS(W5))),IF((L5+M5/2-D5)/(H5+F5/2+C5)&gt;=(U5*TAN(RADIANS(X5))/COS(RADIANS(W5)))/(U5*TAN(RADIANS(ABS(W5)))),(H5+F5/2+C5)*(U5*TAN(RADIANS(X5))/COS(RADIANS(W5)))/(U5*TAN(RADIANS(ABS(W5))))*(H5+F5/2+C5)/2,IF((L5+M5/2-D5)/(H5+F5/2+C5)&lt;(U5*TAN(RADIANS(X5))/COS(RADIANS(W5)))/(U5*TAN(RADIANS(ABS(W5)))),(L5+M5/2-D5)*((H5+F5/2+C5)+(H5+F5/2+C5)-((U5*TAN(RADIANS(ABS(W5))))/(U5*TAN(RADIANS(X5))/COS(RADIANS(W5)))*(L5+M5/2-D5)))/2,0)
)))</f>
        <v>9.6235702580430536E-3</v>
      </c>
      <c r="AF5" s="4">
        <f>IF(AD5=1,0,0)+IF(AD5=2,Z5*AC5/AB5*Z5/2,0)+IF(AD5=3,AA5*(Z5+Z5-(AB5/AC5*AA5))/2,0)+IF(AD5=4,(Z5+(Z5-AB5))/2*AC5,0)</f>
        <v>9.6235702580430536E-3</v>
      </c>
      <c r="AG5">
        <f t="shared" ref="AG5:AG34" si="8">Z5*(Z5/AB5*AC5)/2</f>
        <v>9.6235702580430554E-3</v>
      </c>
      <c r="AH5">
        <f t="shared" ref="AH5:AH34" si="9">(Z5+Z5-(AB5/AC5*AA5))/2*AA5</f>
        <v>-259.76515021903964</v>
      </c>
      <c r="AI5">
        <f t="shared" ref="AI5:AI34" si="10">(Z5+Z5-AB5)/2*AC5</f>
        <v>-8.0888386659602762</v>
      </c>
      <c r="AK5">
        <f t="shared" ref="AK5:AK34" si="11">AE5-AF5</f>
        <v>0</v>
      </c>
      <c r="AL5">
        <f>AE5-'式(15)Aoh0p'!AE37</f>
        <v>0</v>
      </c>
    </row>
    <row r="6" spans="1:38" x14ac:dyDescent="0.2">
      <c r="A6" s="8" t="str">
        <f t="shared" si="0"/>
        <v>3, -1.05, -1.025, 1.1, 2.1, 0.9, 1.05, 1.07, 0.88, 0.85, 0.98, 2.05, 1.02, 0.96, 0.92, 1.01, 0.97, 0.48, 0.52, 0.55, 0.6, 85, 1, 0.00965885941785427</v>
      </c>
      <c r="B6" t="str">
        <f>"["&amp;ROW(B6)-ROW($B$3)&amp;", "&amp;C6&amp;", "&amp;D6&amp;", "&amp;E6&amp;", "&amp;F6&amp;", "&amp;G6&amp;", "&amp;H6&amp;", "&amp;I6&amp;", "&amp;J6&amp;", "&amp;K6&amp;", "&amp;L6&amp;", "&amp;M6&amp;", "&amp;N6&amp;", "&amp;O6&amp;", "&amp;P6&amp;", "&amp;Q6&amp;", "&amp;R6&amp;", "&amp;S6&amp;", "&amp;T6&amp;", "&amp;U6&amp;", "&amp;V6&amp;", "&amp;W6&amp;", "&amp;X6&amp;", "&amp;AE6&amp;"]"</f>
        <v>[3, -1.05, -1.025, 1.1, 2.1, 0.9, 1.05, 1.07, 0.88, 0.85, 0.98, 2.05, 1.02, 0.96, 0.92, 1.01, 0.97, 0.48, 0.52, 0.55, 0.6, 85, 1, 0.00965885941785427]</v>
      </c>
      <c r="C6" s="2">
        <f t="shared" si="1"/>
        <v>-1.05</v>
      </c>
      <c r="D6" s="2">
        <f t="shared" si="2"/>
        <v>-1.0249999999999999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0.48</v>
      </c>
      <c r="T6">
        <v>0.52</v>
      </c>
      <c r="U6">
        <v>0.55000000000000004</v>
      </c>
      <c r="V6">
        <v>0.6</v>
      </c>
      <c r="W6">
        <v>85</v>
      </c>
      <c r="X6">
        <v>1</v>
      </c>
      <c r="Z6">
        <f t="shared" si="3"/>
        <v>1.05</v>
      </c>
      <c r="AA6">
        <f t="shared" si="4"/>
        <v>3.03</v>
      </c>
      <c r="AB6">
        <f t="shared" si="5"/>
        <v>6.2865287665187424</v>
      </c>
      <c r="AC6">
        <f t="shared" si="6"/>
        <v>0.11015092531900465</v>
      </c>
      <c r="AD6">
        <f>IF(U6=0,1,IF(AND(Z6&gt;=AB6,AA6&gt;=AC6),4,IF(AA6/Z6&gt;=AC6/AB6,2,IF(AA6/Z6&lt;AC6/AB6,3,0
))))</f>
        <v>2</v>
      </c>
      <c r="AE6" s="11">
        <f t="shared" si="7"/>
        <v>9.6588594178542656E-3</v>
      </c>
      <c r="AF6" s="4">
        <f t="shared" ref="AF6:AF33" si="12">IF(AD6=1,0,0)+IF(AD6=2,Z6*AC6/AB6*Z6/2,0)+IF(AD6=3,AA6*(Z6+Z6-(AB6/AC6*AA6))/2,0)+IF(AD6=4,(Z6+(Z6-AB6))/2*AC6,0)</f>
        <v>9.6588594178542656E-3</v>
      </c>
      <c r="AG6">
        <f t="shared" si="8"/>
        <v>9.6588594178542656E-3</v>
      </c>
      <c r="AH6">
        <f t="shared" si="9"/>
        <v>-258.80446055994275</v>
      </c>
      <c r="AI6">
        <f t="shared" si="10"/>
        <v>-0.23057500875333534</v>
      </c>
      <c r="AK6">
        <f t="shared" si="11"/>
        <v>0</v>
      </c>
      <c r="AL6">
        <f>AE6-'式(15)Aoh0p'!AE38</f>
        <v>0</v>
      </c>
    </row>
    <row r="7" spans="1:38" x14ac:dyDescent="0.2">
      <c r="A7" s="8" t="str">
        <f t="shared" si="0"/>
        <v>4, -1.05, -1.025, 1.1, 2.1, 0.9, 1.05, 1.07, 0.88, 0.85, 0.98, 2.05, 1.02, 0.96, 0.92, 1.01, 0.97, 0.48, 0.52, 0.55, 0.6, 45, 1, 0.010522062047217</v>
      </c>
      <c r="B7" t="str">
        <f>"["&amp;ROW(B7)-ROW($B$3)&amp;", "&amp;C7&amp;", "&amp;D7&amp;", "&amp;E7&amp;", "&amp;F7&amp;", "&amp;G7&amp;", "&amp;H7&amp;", "&amp;I7&amp;", "&amp;J7&amp;", "&amp;K7&amp;", "&amp;L7&amp;", "&amp;M7&amp;", "&amp;N7&amp;", "&amp;O7&amp;", "&amp;P7&amp;", "&amp;Q7&amp;", "&amp;R7&amp;", "&amp;S7&amp;", "&amp;T7&amp;", "&amp;U7&amp;", "&amp;V7&amp;", "&amp;W7&amp;", "&amp;X7&amp;", "&amp;AE7&amp;"]"</f>
        <v>[4, -1.05, -1.025, 1.1, 2.1, 0.9, 1.05, 1.07, 0.88, 0.85, 0.98, 2.05, 1.02, 0.96, 0.92, 1.01, 0.97, 0.48, 0.52, 0.55, 0.6, 45, 1, 0.010522062047217]</v>
      </c>
      <c r="C7" s="2">
        <f t="shared" si="1"/>
        <v>-1.05</v>
      </c>
      <c r="D7" s="2">
        <f t="shared" si="2"/>
        <v>-1.0249999999999999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0.48</v>
      </c>
      <c r="T7">
        <v>0.52</v>
      </c>
      <c r="U7">
        <v>0.55000000000000004</v>
      </c>
      <c r="V7">
        <v>0.6</v>
      </c>
      <c r="W7">
        <v>45</v>
      </c>
      <c r="X7">
        <v>1</v>
      </c>
      <c r="Z7">
        <f t="shared" si="3"/>
        <v>1.05</v>
      </c>
      <c r="AA7">
        <f t="shared" si="4"/>
        <v>3.03</v>
      </c>
      <c r="AB7">
        <f t="shared" si="5"/>
        <v>0.54999999999999993</v>
      </c>
      <c r="AC7">
        <f t="shared" si="6"/>
        <v>1.3576854254473546E-2</v>
      </c>
      <c r="AD7">
        <f t="shared" ref="AD7:AD34" si="13">IF(U7=0,1,IF(AND(Z7&gt;=AB7,AA7&gt;=AC7),4,IF(AA7/Z7&gt;=AC7/AB7,2,IF(AA7/Z7&lt;AC7/AB7,3,0
))))</f>
        <v>4</v>
      </c>
      <c r="AE7" s="11">
        <f t="shared" si="7"/>
        <v>1.0522062047217E-2</v>
      </c>
      <c r="AF7" s="4">
        <f t="shared" si="12"/>
        <v>1.0522062047217E-2</v>
      </c>
      <c r="AG7">
        <f t="shared" si="8"/>
        <v>1.3607710741415535E-2</v>
      </c>
      <c r="AH7">
        <f t="shared" si="9"/>
        <v>-182.77818202045776</v>
      </c>
      <c r="AI7">
        <f t="shared" si="10"/>
        <v>1.0522062047217E-2</v>
      </c>
      <c r="AK7">
        <f t="shared" si="11"/>
        <v>0</v>
      </c>
      <c r="AL7">
        <f>AE7-'式(15)Aoh0p'!AE39</f>
        <v>0</v>
      </c>
    </row>
    <row r="8" spans="1:38" x14ac:dyDescent="0.2">
      <c r="A8" s="8" t="str">
        <f t="shared" si="0"/>
        <v>5, -1.05, -1.025, 1.1, 2.1, 0.9, 1.05, 1.07, 0.88, 0.85, 0.98, 2.05, 1.02, 0.96, 0.92, 1.01, 0.97, 0.48, 0.52, 0.55, 0.6, 30, 1, 0.00987967545219635</v>
      </c>
      <c r="B8" t="str">
        <f>"["&amp;ROW(B8)-ROW($B$3)&amp;", "&amp;C8&amp;", "&amp;D8&amp;", "&amp;E8&amp;", "&amp;F8&amp;", "&amp;G8&amp;", "&amp;H8&amp;", "&amp;I8&amp;", "&amp;J8&amp;", "&amp;K8&amp;", "&amp;L8&amp;", "&amp;M8&amp;", "&amp;N8&amp;", "&amp;O8&amp;", "&amp;P8&amp;", "&amp;Q8&amp;", "&amp;R8&amp;", "&amp;S8&amp;", "&amp;T8&amp;", "&amp;U8&amp;", "&amp;V8&amp;", "&amp;W8&amp;", "&amp;X8&amp;", "&amp;AE8&amp;"]"</f>
        <v>[5, -1.05, -1.025, 1.1, 2.1, 0.9, 1.05, 1.07, 0.88, 0.85, 0.98, 2.05, 1.02, 0.96, 0.92, 1.01, 0.97, 0.48, 0.52, 0.55, 0.6, 30, 1, 0.00987967545219635]</v>
      </c>
      <c r="C8" s="2">
        <f t="shared" si="1"/>
        <v>-1.05</v>
      </c>
      <c r="D8" s="2">
        <f t="shared" si="2"/>
        <v>-1.0249999999999999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0.48</v>
      </c>
      <c r="T8">
        <v>0.52</v>
      </c>
      <c r="U8">
        <v>0.55000000000000004</v>
      </c>
      <c r="V8">
        <v>0.6</v>
      </c>
      <c r="W8">
        <v>30</v>
      </c>
      <c r="X8">
        <v>1</v>
      </c>
      <c r="Z8">
        <f t="shared" si="3"/>
        <v>1.05</v>
      </c>
      <c r="AA8">
        <f t="shared" si="4"/>
        <v>3.03</v>
      </c>
      <c r="AB8">
        <f t="shared" si="5"/>
        <v>0.31754264805429416</v>
      </c>
      <c r="AC8">
        <f t="shared" si="6"/>
        <v>1.1085455078531701E-2</v>
      </c>
      <c r="AD8">
        <f t="shared" si="13"/>
        <v>4</v>
      </c>
      <c r="AE8" s="11">
        <f t="shared" si="7"/>
        <v>9.8796754521963473E-3</v>
      </c>
      <c r="AF8" s="4">
        <f t="shared" si="12"/>
        <v>9.8796754521963473E-3</v>
      </c>
      <c r="AG8">
        <f t="shared" si="8"/>
        <v>1.924420908335989E-2</v>
      </c>
      <c r="AH8">
        <f t="shared" si="9"/>
        <v>-128.31185218395979</v>
      </c>
      <c r="AI8">
        <f t="shared" si="10"/>
        <v>9.8796754521963473E-3</v>
      </c>
      <c r="AK8">
        <f t="shared" si="11"/>
        <v>0</v>
      </c>
      <c r="AL8">
        <f>AE8-'式(15)Aoh0p'!AE40</f>
        <v>0</v>
      </c>
    </row>
    <row r="9" spans="1:38" x14ac:dyDescent="0.2">
      <c r="A9" s="8" t="str">
        <f t="shared" si="0"/>
        <v>6, -1.05, -1.025, 1.1, 2.1, 0.9, 1.05, 1.07, 0.88, 0.85, 0.98, 2.05, 1.02, 0.96, 0.92, 1.01, 0.97, 0.48, 0.52, 0.55, 0.6, 1, 1, 0.0100357457458702</v>
      </c>
      <c r="B9" t="str">
        <f>"["&amp;ROW(B9)-ROW($B$3)&amp;", "&amp;C9&amp;", "&amp;D9&amp;", "&amp;E9&amp;", "&amp;F9&amp;", "&amp;G9&amp;", "&amp;H9&amp;", "&amp;I9&amp;", "&amp;J9&amp;", "&amp;K9&amp;", "&amp;L9&amp;", "&amp;M9&amp;", "&amp;N9&amp;", "&amp;O9&amp;", "&amp;P9&amp;", "&amp;Q9&amp;", "&amp;R9&amp;", "&amp;S9&amp;", "&amp;T9&amp;", "&amp;U9&amp;", "&amp;V9&amp;", "&amp;W9&amp;", "&amp;X9&amp;", "&amp;AE9&amp;"]"</f>
        <v>[6, -1.05, -1.025, 1.1, 2.1, 0.9, 1.05, 1.07, 0.88, 0.85, 0.98, 2.05, 1.02, 0.96, 0.92, 1.01, 0.97, 0.48, 0.52, 0.55, 0.6, 1, 1, 0.0100357457458702]</v>
      </c>
      <c r="C9" s="2">
        <f t="shared" si="1"/>
        <v>-1.05</v>
      </c>
      <c r="D9" s="2">
        <f t="shared" si="2"/>
        <v>-1.0249999999999999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0.48</v>
      </c>
      <c r="T9">
        <v>0.52</v>
      </c>
      <c r="U9">
        <v>0.55000000000000004</v>
      </c>
      <c r="V9">
        <v>0.6</v>
      </c>
      <c r="W9">
        <v>1</v>
      </c>
      <c r="X9">
        <v>1</v>
      </c>
      <c r="Z9">
        <f t="shared" si="3"/>
        <v>1.05</v>
      </c>
      <c r="AA9">
        <f t="shared" si="4"/>
        <v>3.03</v>
      </c>
      <c r="AB9">
        <f t="shared" si="5"/>
        <v>9.6002857105196727E-3</v>
      </c>
      <c r="AC9">
        <f t="shared" si="6"/>
        <v>9.6017481032629106E-3</v>
      </c>
      <c r="AD9">
        <f t="shared" si="13"/>
        <v>4</v>
      </c>
      <c r="AE9" s="11">
        <f t="shared" si="7"/>
        <v>1.0035745745870175E-2</v>
      </c>
      <c r="AF9" s="4">
        <f t="shared" si="12"/>
        <v>1.0035745745870175E-2</v>
      </c>
      <c r="AG9">
        <f t="shared" si="8"/>
        <v>0.55133397083420421</v>
      </c>
      <c r="AH9">
        <f t="shared" si="9"/>
        <v>-1.408250852230656</v>
      </c>
      <c r="AI9">
        <f t="shared" si="10"/>
        <v>1.0035745745870175E-2</v>
      </c>
      <c r="AK9">
        <f t="shared" si="11"/>
        <v>0</v>
      </c>
      <c r="AL9">
        <f>AE9-'式(15)Aoh0p'!AE41</f>
        <v>0</v>
      </c>
    </row>
    <row r="10" spans="1:38" x14ac:dyDescent="0.2">
      <c r="A10" s="8" t="str">
        <f t="shared" si="0"/>
        <v>7, -1.05, -1.025, 1.1, 2.1, 0.9, 1.05, 1.07, 0.88, 0.85, 0.98, 2.05, 1.02, 0.96, 0.92, 1.01, 0.97, 0.48, 0.52, 0.55, 0.6, 89, 10, 0.0972150544392041</v>
      </c>
      <c r="B10" t="str">
        <f>"["&amp;ROW(B10)-ROW($B$3)&amp;", "&amp;C10&amp;", "&amp;D10&amp;", "&amp;E10&amp;", "&amp;F10&amp;", "&amp;G10&amp;", "&amp;H10&amp;", "&amp;I10&amp;", "&amp;J10&amp;", "&amp;K10&amp;", "&amp;L10&amp;", "&amp;M10&amp;", "&amp;N10&amp;", "&amp;O10&amp;", "&amp;P10&amp;", "&amp;Q10&amp;", "&amp;R10&amp;", "&amp;S10&amp;", "&amp;T10&amp;", "&amp;U10&amp;", "&amp;V10&amp;", "&amp;W10&amp;", "&amp;X10&amp;", "&amp;AE10&amp;"]"</f>
        <v>[7, -1.05, -1.025, 1.1, 2.1, 0.9, 1.05, 1.07, 0.88, 0.85, 0.98, 2.05, 1.02, 0.96, 0.92, 1.01, 0.97, 0.48, 0.52, 0.55, 0.6, 89, 10, 0.0972150544392041]</v>
      </c>
      <c r="C10" s="2">
        <f t="shared" si="1"/>
        <v>-1.05</v>
      </c>
      <c r="D10" s="2">
        <f t="shared" si="2"/>
        <v>-1.0249999999999999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0.48</v>
      </c>
      <c r="T10">
        <v>0.52</v>
      </c>
      <c r="U10">
        <v>0.55000000000000004</v>
      </c>
      <c r="V10">
        <v>0.6</v>
      </c>
      <c r="W10">
        <v>89</v>
      </c>
      <c r="X10">
        <v>10</v>
      </c>
      <c r="Z10">
        <f t="shared" si="3"/>
        <v>1.05</v>
      </c>
      <c r="AA10">
        <f t="shared" si="4"/>
        <v>3.03</v>
      </c>
      <c r="AB10">
        <f t="shared" si="5"/>
        <v>31.509478896917532</v>
      </c>
      <c r="AC10">
        <f t="shared" si="6"/>
        <v>5.5568176078272851</v>
      </c>
      <c r="AD10">
        <f t="shared" si="13"/>
        <v>2</v>
      </c>
      <c r="AE10" s="11">
        <f t="shared" si="7"/>
        <v>9.7215054439204127E-2</v>
      </c>
      <c r="AF10" s="4">
        <f t="shared" si="12"/>
        <v>9.7215054439204127E-2</v>
      </c>
      <c r="AG10">
        <f t="shared" si="8"/>
        <v>9.7215054439204127E-2</v>
      </c>
      <c r="AH10">
        <f t="shared" si="9"/>
        <v>-22.848270564830603</v>
      </c>
      <c r="AI10">
        <f t="shared" si="10"/>
        <v>-81.711555085708142</v>
      </c>
      <c r="AK10">
        <f t="shared" si="11"/>
        <v>0</v>
      </c>
      <c r="AL10">
        <f>AE10-'式(15)Aoh0p'!AE42</f>
        <v>0</v>
      </c>
    </row>
    <row r="11" spans="1:38" x14ac:dyDescent="0.2">
      <c r="A11" s="8" t="str">
        <f t="shared" si="0"/>
        <v>8, -1.05, -1.025, 1.1, 2.1, 0.9, 1.05, 1.07, 0.88, 0.85, 0.98, 2.05, 1.02, 0.96, 0.92, 1.01, 0.97, 0.48, 0.52, 0.55, 0.6, 85, 10, 0.0975715372725158</v>
      </c>
      <c r="B11" t="str">
        <f>"["&amp;ROW(B11)-ROW($B$3)&amp;", "&amp;C11&amp;", "&amp;D11&amp;", "&amp;E11&amp;", "&amp;F11&amp;", "&amp;G11&amp;", "&amp;H11&amp;", "&amp;I11&amp;", "&amp;J11&amp;", "&amp;K11&amp;", "&amp;L11&amp;", "&amp;M11&amp;", "&amp;N11&amp;", "&amp;O11&amp;", "&amp;P11&amp;", "&amp;Q11&amp;", "&amp;R11&amp;", "&amp;S11&amp;", "&amp;T11&amp;", "&amp;U11&amp;", "&amp;V11&amp;", "&amp;W11&amp;", "&amp;X11&amp;", "&amp;AE11&amp;"]"</f>
        <v>[8, -1.05, -1.025, 1.1, 2.1, 0.9, 1.05, 1.07, 0.88, 0.85, 0.98, 2.05, 1.02, 0.96, 0.92, 1.01, 0.97, 0.48, 0.52, 0.55, 0.6, 85, 10, 0.0975715372725158]</v>
      </c>
      <c r="C11" s="2">
        <f t="shared" si="1"/>
        <v>-1.05</v>
      </c>
      <c r="D11" s="2">
        <f t="shared" si="2"/>
        <v>-1.0249999999999999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0.48</v>
      </c>
      <c r="T11">
        <v>0.52</v>
      </c>
      <c r="U11">
        <v>0.55000000000000004</v>
      </c>
      <c r="V11">
        <v>0.6</v>
      </c>
      <c r="W11">
        <v>85</v>
      </c>
      <c r="X11">
        <v>10</v>
      </c>
      <c r="Z11">
        <f t="shared" si="3"/>
        <v>1.05</v>
      </c>
      <c r="AA11">
        <f t="shared" si="4"/>
        <v>3.03</v>
      </c>
      <c r="AB11">
        <f t="shared" si="5"/>
        <v>6.2865287665187424</v>
      </c>
      <c r="AC11">
        <f t="shared" si="6"/>
        <v>1.1127188677680289</v>
      </c>
      <c r="AD11">
        <f t="shared" si="13"/>
        <v>2</v>
      </c>
      <c r="AE11" s="11">
        <f t="shared" si="7"/>
        <v>9.757153727251576E-2</v>
      </c>
      <c r="AF11" s="4">
        <f t="shared" si="12"/>
        <v>9.757153727251576E-2</v>
      </c>
      <c r="AG11">
        <f t="shared" si="8"/>
        <v>9.757153727251576E-2</v>
      </c>
      <c r="AH11">
        <f t="shared" si="9"/>
        <v>-22.753169404996601</v>
      </c>
      <c r="AI11">
        <f t="shared" si="10"/>
        <v>-2.3292147744795089</v>
      </c>
      <c r="AK11">
        <f t="shared" si="11"/>
        <v>0</v>
      </c>
      <c r="AL11">
        <f>AE11-'式(15)Aoh0p'!AE43</f>
        <v>0</v>
      </c>
    </row>
    <row r="12" spans="1:38" x14ac:dyDescent="0.2">
      <c r="A12" s="8" t="str">
        <f t="shared" si="0"/>
        <v>9, -1.05, -1.025, 1.1, 2.1, 0.9, 1.05, 1.07, 0.88, 0.85, 0.98, 2.05, 1.02, 0.96, 0.92, 1.01, 0.97, 0.48, 0.52, 0.55, 0.6, 45, 10, 0.106291408209752</v>
      </c>
      <c r="B12" t="str">
        <f>"["&amp;ROW(B12)-ROW($B$3)&amp;", "&amp;C12&amp;", "&amp;D12&amp;", "&amp;E12&amp;", "&amp;F12&amp;", "&amp;G12&amp;", "&amp;H12&amp;", "&amp;I12&amp;", "&amp;J12&amp;", "&amp;K12&amp;", "&amp;L12&amp;", "&amp;M12&amp;", "&amp;N12&amp;", "&amp;O12&amp;", "&amp;P12&amp;", "&amp;Q12&amp;", "&amp;R12&amp;", "&amp;S12&amp;", "&amp;T12&amp;", "&amp;U12&amp;", "&amp;V12&amp;", "&amp;W12&amp;", "&amp;X12&amp;", "&amp;AE12&amp;"]"</f>
        <v>[9, -1.05, -1.025, 1.1, 2.1, 0.9, 1.05, 1.07, 0.88, 0.85, 0.98, 2.05, 1.02, 0.96, 0.92, 1.01, 0.97, 0.48, 0.52, 0.55, 0.6, 45, 10, 0.106291408209752]</v>
      </c>
      <c r="C12" s="2">
        <f t="shared" si="1"/>
        <v>-1.05</v>
      </c>
      <c r="D12" s="2">
        <f t="shared" si="2"/>
        <v>-1.0249999999999999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0.48</v>
      </c>
      <c r="T12">
        <v>0.52</v>
      </c>
      <c r="U12">
        <v>0.55000000000000004</v>
      </c>
      <c r="V12">
        <v>0.6</v>
      </c>
      <c r="W12">
        <v>45</v>
      </c>
      <c r="X12">
        <v>10</v>
      </c>
      <c r="Z12">
        <f t="shared" si="3"/>
        <v>1.05</v>
      </c>
      <c r="AA12">
        <f t="shared" si="4"/>
        <v>3.03</v>
      </c>
      <c r="AB12">
        <f t="shared" si="5"/>
        <v>0.54999999999999993</v>
      </c>
      <c r="AC12">
        <f t="shared" si="6"/>
        <v>0.13715020414161566</v>
      </c>
      <c r="AD12">
        <f t="shared" si="13"/>
        <v>4</v>
      </c>
      <c r="AE12" s="11">
        <f t="shared" si="7"/>
        <v>0.10629140820975215</v>
      </c>
      <c r="AF12" s="4">
        <f t="shared" si="12"/>
        <v>0.10629140820975215</v>
      </c>
      <c r="AG12">
        <f t="shared" si="8"/>
        <v>0.13746190915102846</v>
      </c>
      <c r="AH12">
        <f t="shared" si="9"/>
        <v>-15.227131002787637</v>
      </c>
      <c r="AI12">
        <f t="shared" si="10"/>
        <v>0.10629140820975215</v>
      </c>
      <c r="AK12">
        <f t="shared" si="11"/>
        <v>0</v>
      </c>
      <c r="AL12">
        <f>AE12-'式(15)Aoh0p'!AE44</f>
        <v>0</v>
      </c>
    </row>
    <row r="13" spans="1:38" x14ac:dyDescent="0.2">
      <c r="A13" s="8" t="str">
        <f t="shared" si="0"/>
        <v>10, -1.05, -1.025, 1.1, 2.1, 0.9, 1.05, 1.07, 0.88, 0.85, 0.98, 2.05, 1.02, 0.96, 0.92, 1.01, 0.97, 0.48, 0.52, 0.55, 0.6, 30, 10, 0.0998021691714904</v>
      </c>
      <c r="B13" t="str">
        <f>"["&amp;ROW(B13)-ROW($B$3)&amp;", "&amp;C13&amp;", "&amp;D13&amp;", "&amp;E13&amp;", "&amp;F13&amp;", "&amp;G13&amp;", "&amp;H13&amp;", "&amp;I13&amp;", "&amp;J13&amp;", "&amp;K13&amp;", "&amp;L13&amp;", "&amp;M13&amp;", "&amp;N13&amp;", "&amp;O13&amp;", "&amp;P13&amp;", "&amp;Q13&amp;", "&amp;R13&amp;", "&amp;S13&amp;", "&amp;T13&amp;", "&amp;U13&amp;", "&amp;V13&amp;", "&amp;W13&amp;", "&amp;X13&amp;", "&amp;AE13&amp;"]"</f>
        <v>[10, -1.05, -1.025, 1.1, 2.1, 0.9, 1.05, 1.07, 0.88, 0.85, 0.98, 2.05, 1.02, 0.96, 0.92, 1.01, 0.97, 0.48, 0.52, 0.55, 0.6, 30, 10, 0.0998021691714904]</v>
      </c>
      <c r="C13" s="2">
        <f t="shared" si="1"/>
        <v>-1.05</v>
      </c>
      <c r="D13" s="2">
        <f t="shared" si="2"/>
        <v>-1.0249999999999999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0.48</v>
      </c>
      <c r="T13">
        <v>0.52</v>
      </c>
      <c r="U13">
        <v>0.55000000000000004</v>
      </c>
      <c r="V13">
        <v>0.6</v>
      </c>
      <c r="W13">
        <v>30</v>
      </c>
      <c r="X13">
        <v>10</v>
      </c>
      <c r="Z13">
        <f t="shared" si="3"/>
        <v>1.05</v>
      </c>
      <c r="AA13">
        <f t="shared" si="4"/>
        <v>3.03</v>
      </c>
      <c r="AB13">
        <f t="shared" si="5"/>
        <v>0.31754264805429416</v>
      </c>
      <c r="AC13">
        <f t="shared" si="6"/>
        <v>0.11198267275516884</v>
      </c>
      <c r="AD13">
        <f t="shared" si="13"/>
        <v>4</v>
      </c>
      <c r="AE13" s="11">
        <f t="shared" si="7"/>
        <v>9.9802169171490387E-2</v>
      </c>
      <c r="AF13" s="4">
        <f t="shared" si="12"/>
        <v>9.9802169171490387E-2</v>
      </c>
      <c r="AG13">
        <f t="shared" si="8"/>
        <v>0.19440049623108266</v>
      </c>
      <c r="AH13">
        <f t="shared" si="9"/>
        <v>-9.8353678144320522</v>
      </c>
      <c r="AI13">
        <f t="shared" si="10"/>
        <v>9.9802169171490387E-2</v>
      </c>
      <c r="AK13">
        <f t="shared" si="11"/>
        <v>0</v>
      </c>
      <c r="AL13">
        <f>AE13-'式(15)Aoh0p'!AE45</f>
        <v>0</v>
      </c>
    </row>
    <row r="14" spans="1:38" x14ac:dyDescent="0.2">
      <c r="A14" s="8" t="str">
        <f t="shared" si="0"/>
        <v>11, -1.05, -1.025, 1.1, 2.1, 0.9, 1.05, 1.07, 0.88, 0.85, 0.98, 2.05, 1.02, 0.96, 0.92, 1.01, 0.97, 0.48, 0.52, 0.55, 0.6, 1, 10, 0.101378754751376</v>
      </c>
      <c r="B14" t="str">
        <f>"["&amp;ROW(B14)-ROW($B$3)&amp;", "&amp;C14&amp;", "&amp;D14&amp;", "&amp;E14&amp;", "&amp;F14&amp;", "&amp;G14&amp;", "&amp;H14&amp;", "&amp;I14&amp;", "&amp;J14&amp;", "&amp;K14&amp;", "&amp;L14&amp;", "&amp;M14&amp;", "&amp;N14&amp;", "&amp;O14&amp;", "&amp;P14&amp;", "&amp;Q14&amp;", "&amp;R14&amp;", "&amp;S14&amp;", "&amp;T14&amp;", "&amp;U14&amp;", "&amp;V14&amp;", "&amp;W14&amp;", "&amp;X14&amp;", "&amp;AE14&amp;"]"</f>
        <v>[11, -1.05, -1.025, 1.1, 2.1, 0.9, 1.05, 1.07, 0.88, 0.85, 0.98, 2.05, 1.02, 0.96, 0.92, 1.01, 0.97, 0.48, 0.52, 0.55, 0.6, 1, 10, 0.101378754751376]</v>
      </c>
      <c r="C14" s="2">
        <f t="shared" si="1"/>
        <v>-1.05</v>
      </c>
      <c r="D14" s="2">
        <f t="shared" si="2"/>
        <v>-1.0249999999999999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0.48</v>
      </c>
      <c r="T14">
        <v>0.52</v>
      </c>
      <c r="U14">
        <v>0.55000000000000004</v>
      </c>
      <c r="V14">
        <v>0.6</v>
      </c>
      <c r="W14">
        <v>1</v>
      </c>
      <c r="X14">
        <v>10</v>
      </c>
      <c r="Z14">
        <f t="shared" si="3"/>
        <v>1.05</v>
      </c>
      <c r="AA14">
        <f t="shared" si="4"/>
        <v>3.03</v>
      </c>
      <c r="AB14">
        <f t="shared" si="5"/>
        <v>9.6002857105196727E-3</v>
      </c>
      <c r="AC14">
        <f t="shared" si="6"/>
        <v>9.699461213888845E-2</v>
      </c>
      <c r="AD14">
        <f t="shared" si="13"/>
        <v>4</v>
      </c>
      <c r="AE14" s="11">
        <f t="shared" si="7"/>
        <v>0.1013787547513757</v>
      </c>
      <c r="AF14" s="4">
        <f t="shared" si="12"/>
        <v>0.1013787547513757</v>
      </c>
      <c r="AG14">
        <f t="shared" si="8"/>
        <v>5.5694467387541922</v>
      </c>
      <c r="AH14">
        <f t="shared" si="9"/>
        <v>2.7271486647242749</v>
      </c>
      <c r="AI14">
        <f t="shared" si="10"/>
        <v>0.1013787547513757</v>
      </c>
      <c r="AK14">
        <f t="shared" si="11"/>
        <v>0</v>
      </c>
      <c r="AL14">
        <f>AE14-'式(15)Aoh0p'!AE46</f>
        <v>0</v>
      </c>
    </row>
    <row r="15" spans="1:38" x14ac:dyDescent="0.2">
      <c r="A15" s="8" t="str">
        <f t="shared" si="0"/>
        <v>12, -1.05, -1.025, 1.1, 2.1, 0.9, 1.05, 1.07, 0.88, 0.85, 0.98, 2.05, 1.02, 0.96, 0.92, 1.01, 0.97, 0.48, 0.52, 0.55, 0.6, 89, 30, 0.318312816474513</v>
      </c>
      <c r="B15" t="str">
        <f>"["&amp;ROW(B15)-ROW($B$3)&amp;", "&amp;C15&amp;", "&amp;D15&amp;", "&amp;E15&amp;", "&amp;F15&amp;", "&amp;G15&amp;", "&amp;H15&amp;", "&amp;I15&amp;", "&amp;J15&amp;", "&amp;K15&amp;", "&amp;L15&amp;", "&amp;M15&amp;", "&amp;N15&amp;", "&amp;O15&amp;", "&amp;P15&amp;", "&amp;Q15&amp;", "&amp;R15&amp;", "&amp;S15&amp;", "&amp;T15&amp;", "&amp;U15&amp;", "&amp;V15&amp;", "&amp;W15&amp;", "&amp;X15&amp;", "&amp;AE15&amp;"]"</f>
        <v>[12, -1.05, -1.025, 1.1, 2.1, 0.9, 1.05, 1.07, 0.88, 0.85, 0.98, 2.05, 1.02, 0.96, 0.92, 1.01, 0.97, 0.48, 0.52, 0.55, 0.6, 89, 30, 0.318312816474513]</v>
      </c>
      <c r="C15" s="2">
        <f t="shared" si="1"/>
        <v>-1.05</v>
      </c>
      <c r="D15" s="2">
        <f t="shared" si="2"/>
        <v>-1.0249999999999999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0.48</v>
      </c>
      <c r="T15">
        <v>0.52</v>
      </c>
      <c r="U15">
        <v>0.55000000000000004</v>
      </c>
      <c r="V15">
        <v>0.6</v>
      </c>
      <c r="W15">
        <v>89</v>
      </c>
      <c r="X15">
        <v>30</v>
      </c>
      <c r="Z15">
        <f t="shared" si="3"/>
        <v>1.05</v>
      </c>
      <c r="AA15">
        <f t="shared" si="4"/>
        <v>3.03</v>
      </c>
      <c r="AB15">
        <f t="shared" si="5"/>
        <v>31.509478896917532</v>
      </c>
      <c r="AC15">
        <f t="shared" si="6"/>
        <v>18.194777275867665</v>
      </c>
      <c r="AD15">
        <f t="shared" si="13"/>
        <v>2</v>
      </c>
      <c r="AE15" s="11">
        <f t="shared" si="7"/>
        <v>0.31831281647451304</v>
      </c>
      <c r="AF15" s="4">
        <f t="shared" si="12"/>
        <v>0.31831281647451304</v>
      </c>
      <c r="AG15">
        <f t="shared" si="8"/>
        <v>0.31831281647451309</v>
      </c>
      <c r="AH15">
        <f t="shared" si="9"/>
        <v>-4.76818167014605</v>
      </c>
      <c r="AI15">
        <f t="shared" si="10"/>
        <v>-267.54945916437237</v>
      </c>
      <c r="AK15">
        <f t="shared" si="11"/>
        <v>0</v>
      </c>
      <c r="AL15">
        <f>AE15-'式(15)Aoh0p'!AE47</f>
        <v>0</v>
      </c>
    </row>
    <row r="16" spans="1:38" x14ac:dyDescent="0.2">
      <c r="A16" s="8" t="str">
        <f t="shared" si="0"/>
        <v>13, -1.05, -1.025, 1.1, 2.1, 0.9, 1.05, 1.07, 0.88, 0.85, 0.98, 2.05, 1.02, 0.96, 0.92, 1.01, 0.97, 0.48, 0.52, 0.55, 0.6, 85, 30, 0.319480053949725</v>
      </c>
      <c r="B16" t="str">
        <f>"["&amp;ROW(B16)-ROW($B$3)&amp;",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"&amp;AE16&amp;"]"</f>
        <v>[13, -1.05, -1.025, 1.1, 2.1, 0.9, 1.05, 1.07, 0.88, 0.85, 0.98, 2.05, 1.02, 0.96, 0.92, 1.01, 0.97, 0.48, 0.52, 0.55, 0.6, 85, 30, 0.319480053949725]</v>
      </c>
      <c r="C16" s="2">
        <f t="shared" si="1"/>
        <v>-1.05</v>
      </c>
      <c r="D16" s="2">
        <f t="shared" si="2"/>
        <v>-1.0249999999999999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0.48</v>
      </c>
      <c r="T16">
        <v>0.52</v>
      </c>
      <c r="U16">
        <v>0.55000000000000004</v>
      </c>
      <c r="V16">
        <v>0.6</v>
      </c>
      <c r="W16">
        <v>85</v>
      </c>
      <c r="X16">
        <v>30</v>
      </c>
      <c r="Z16">
        <f t="shared" si="3"/>
        <v>1.05</v>
      </c>
      <c r="AA16">
        <f t="shared" si="4"/>
        <v>3.03</v>
      </c>
      <c r="AB16">
        <f t="shared" si="5"/>
        <v>6.2865287665187424</v>
      </c>
      <c r="AC16">
        <f t="shared" si="6"/>
        <v>3.6433932870456376</v>
      </c>
      <c r="AD16">
        <f t="shared" si="13"/>
        <v>2</v>
      </c>
      <c r="AE16" s="11">
        <f t="shared" si="7"/>
        <v>0.31948005394972534</v>
      </c>
      <c r="AF16" s="4">
        <f t="shared" si="12"/>
        <v>0.31948005394972534</v>
      </c>
      <c r="AG16">
        <f t="shared" si="8"/>
        <v>0.31948005394972528</v>
      </c>
      <c r="AH16">
        <f t="shared" si="9"/>
        <v>-4.7391370827087931</v>
      </c>
      <c r="AI16">
        <f t="shared" si="10"/>
        <v>-7.6265854019789208</v>
      </c>
      <c r="AK16">
        <f t="shared" si="11"/>
        <v>0</v>
      </c>
      <c r="AL16">
        <f>AE16-'式(15)Aoh0p'!AE48</f>
        <v>0</v>
      </c>
    </row>
    <row r="17" spans="1:38" x14ac:dyDescent="0.2">
      <c r="A17" s="8" t="str">
        <f t="shared" si="0"/>
        <v>14, -1.05, -1.025, 1.1, 2.1, 0.9, 1.05, 1.07, 0.88, 0.85, 0.98, 2.05, 1.02, 0.96, 0.92, 1.01, 0.97, 0.48, 0.52, 0.55, 0.6, 45, 30, 0.348031667620443</v>
      </c>
      <c r="B17" t="str">
        <f>"["&amp;ROW(B17)-ROW($B$3)&amp;", "&amp;C17&amp;", "&amp;D17&amp;", "&amp;E17&amp;", "&amp;F17&amp;", "&amp;G17&amp;", "&amp;H17&amp;", "&amp;I17&amp;", "&amp;J17&amp;", "&amp;K17&amp;", "&amp;L17&amp;", "&amp;M17&amp;", "&amp;N17&amp;", "&amp;O17&amp;", "&amp;P17&amp;", "&amp;Q17&amp;", "&amp;R17&amp;", "&amp;S17&amp;", "&amp;T17&amp;", "&amp;U17&amp;", "&amp;V17&amp;", "&amp;W17&amp;", "&amp;X17&amp;", "&amp;AE17&amp;"]"</f>
        <v>[14, -1.05, -1.025, 1.1, 2.1, 0.9, 1.05, 1.07, 0.88, 0.85, 0.98, 2.05, 1.02, 0.96, 0.92, 1.01, 0.97, 0.48, 0.52, 0.55, 0.6, 45, 30, 0.348031667620443]</v>
      </c>
      <c r="C17" s="2">
        <f t="shared" si="1"/>
        <v>-1.05</v>
      </c>
      <c r="D17" s="2">
        <f t="shared" si="2"/>
        <v>-1.0249999999999999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0.48</v>
      </c>
      <c r="T17">
        <v>0.52</v>
      </c>
      <c r="U17">
        <v>0.55000000000000004</v>
      </c>
      <c r="V17">
        <v>0.6</v>
      </c>
      <c r="W17">
        <v>45</v>
      </c>
      <c r="X17">
        <v>30</v>
      </c>
      <c r="Z17">
        <f t="shared" si="3"/>
        <v>1.05</v>
      </c>
      <c r="AA17">
        <f t="shared" si="4"/>
        <v>3.03</v>
      </c>
      <c r="AB17">
        <f t="shared" si="5"/>
        <v>0.54999999999999993</v>
      </c>
      <c r="AC17">
        <f t="shared" si="6"/>
        <v>0.44907311951024925</v>
      </c>
      <c r="AD17">
        <f t="shared" si="13"/>
        <v>4</v>
      </c>
      <c r="AE17" s="11">
        <f t="shared" si="7"/>
        <v>0.34803166762044324</v>
      </c>
      <c r="AF17" s="4">
        <f t="shared" si="12"/>
        <v>0.34803166762044324</v>
      </c>
      <c r="AG17">
        <f t="shared" si="8"/>
        <v>0.45009374023640897</v>
      </c>
      <c r="AH17">
        <f t="shared" si="9"/>
        <v>-2.4406300948795194</v>
      </c>
      <c r="AI17">
        <f t="shared" si="10"/>
        <v>0.34803166762044324</v>
      </c>
      <c r="AK17">
        <f t="shared" si="11"/>
        <v>0</v>
      </c>
      <c r="AL17">
        <f>AE17-'式(15)Aoh0p'!AE49</f>
        <v>0</v>
      </c>
    </row>
    <row r="18" spans="1:38" x14ac:dyDescent="0.2">
      <c r="A18" s="8" t="str">
        <f t="shared" si="0"/>
        <v>15, -1.05, -1.025, 1.1, 2.1, 0.9, 1.05, 1.07, 0.88, 0.85, 0.98, 2.05, 1.02, 0.96, 0.92, 1.01, 0.97, 0.48, 0.52, 0.55, 0.6, 30, 30, 0.326783847856713</v>
      </c>
      <c r="B18" t="str">
        <f>"["&amp;ROW(B18)-ROW($B$3)&amp;", "&amp;C18&amp;", "&amp;D18&amp;", "&amp;E18&amp;", "&amp;F18&amp;", "&amp;G18&amp;", "&amp;H18&amp;", "&amp;I18&amp;", "&amp;J18&amp;", "&amp;K18&amp;", "&amp;L18&amp;", "&amp;M18&amp;", "&amp;N18&amp;", "&amp;O18&amp;", "&amp;P18&amp;", "&amp;Q18&amp;", "&amp;R18&amp;", "&amp;S18&amp;", "&amp;T18&amp;", "&amp;U18&amp;", "&amp;V18&amp;", "&amp;W18&amp;", "&amp;X18&amp;", "&amp;AE18&amp;"]"</f>
        <v>[15, -1.05, -1.025, 1.1, 2.1, 0.9, 1.05, 1.07, 0.88, 0.85, 0.98, 2.05, 1.02, 0.96, 0.92, 1.01, 0.97, 0.48, 0.52, 0.55, 0.6, 30, 30, 0.326783847856713]</v>
      </c>
      <c r="C18" s="2">
        <f t="shared" si="1"/>
        <v>-1.05</v>
      </c>
      <c r="D18" s="2">
        <f t="shared" si="2"/>
        <v>-1.0249999999999999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0.48</v>
      </c>
      <c r="T18">
        <v>0.52</v>
      </c>
      <c r="U18">
        <v>0.55000000000000004</v>
      </c>
      <c r="V18">
        <v>0.6</v>
      </c>
      <c r="W18">
        <v>30</v>
      </c>
      <c r="X18">
        <v>30</v>
      </c>
      <c r="Z18">
        <f t="shared" si="3"/>
        <v>1.05</v>
      </c>
      <c r="AA18">
        <f t="shared" si="4"/>
        <v>3.03</v>
      </c>
      <c r="AB18">
        <f t="shared" si="5"/>
        <v>0.31754264805429416</v>
      </c>
      <c r="AC18">
        <f t="shared" si="6"/>
        <v>0.36666666666666664</v>
      </c>
      <c r="AD18">
        <f t="shared" si="13"/>
        <v>4</v>
      </c>
      <c r="AE18" s="11">
        <f t="shared" si="7"/>
        <v>0.32678384785671272</v>
      </c>
      <c r="AF18" s="4">
        <f t="shared" si="12"/>
        <v>0.32678384785671272</v>
      </c>
      <c r="AG18">
        <f t="shared" si="8"/>
        <v>0.63652867178156236</v>
      </c>
      <c r="AH18">
        <f t="shared" si="9"/>
        <v>-0.79394631480227651</v>
      </c>
      <c r="AI18">
        <f t="shared" si="10"/>
        <v>0.32678384785671272</v>
      </c>
      <c r="AK18">
        <f t="shared" si="11"/>
        <v>0</v>
      </c>
      <c r="AL18">
        <f>AE18-'式(15)Aoh0p'!AE50</f>
        <v>0</v>
      </c>
    </row>
    <row r="19" spans="1:38" x14ac:dyDescent="0.2">
      <c r="A19" s="8" t="str">
        <f t="shared" si="0"/>
        <v>16, -1.05, -1.025, 1.1, 2.1, 0.9, 1.05, 1.07, 0.88, 0.85, 0.98, 2.05, 1.02, 0.96, 0.92, 1.01, 0.97, 0.48, 0.52, 0.55, 0.6, 1, 30, 0.331946087380636</v>
      </c>
      <c r="B19" t="str">
        <f>"["&amp;ROW(B19)-ROW($B$3)&amp;", "&amp;C19&amp;", "&amp;D19&amp;", "&amp;E19&amp;", "&amp;F19&amp;", "&amp;G19&amp;", "&amp;H19&amp;", "&amp;I19&amp;", "&amp;J19&amp;", "&amp;K19&amp;", "&amp;L19&amp;", "&amp;M19&amp;", "&amp;N19&amp;", "&amp;O19&amp;", "&amp;P19&amp;", "&amp;Q19&amp;", "&amp;R19&amp;", "&amp;S19&amp;", "&amp;T19&amp;", "&amp;U19&amp;", "&amp;V19&amp;", "&amp;W19&amp;", "&amp;X19&amp;", "&amp;AE19&amp;"]"</f>
        <v>[16, -1.05, -1.025, 1.1, 2.1, 0.9, 1.05, 1.07, 0.88, 0.85, 0.98, 2.05, 1.02, 0.96, 0.92, 1.01, 0.97, 0.48, 0.52, 0.55, 0.6, 1, 30, 0.331946087380636]</v>
      </c>
      <c r="C19" s="2">
        <f t="shared" si="1"/>
        <v>-1.05</v>
      </c>
      <c r="D19" s="2">
        <f t="shared" si="2"/>
        <v>-1.0249999999999999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0.48</v>
      </c>
      <c r="T19">
        <v>0.52</v>
      </c>
      <c r="U19">
        <v>0.55000000000000004</v>
      </c>
      <c r="V19">
        <v>0.6</v>
      </c>
      <c r="W19">
        <v>1</v>
      </c>
      <c r="X19">
        <v>30</v>
      </c>
      <c r="Z19">
        <f t="shared" si="3"/>
        <v>1.05</v>
      </c>
      <c r="AA19">
        <f t="shared" si="4"/>
        <v>3.03</v>
      </c>
      <c r="AB19">
        <f t="shared" si="5"/>
        <v>9.6002857105196727E-3</v>
      </c>
      <c r="AC19">
        <f t="shared" si="6"/>
        <v>0.3175910187047295</v>
      </c>
      <c r="AD19">
        <f t="shared" si="13"/>
        <v>4</v>
      </c>
      <c r="AE19" s="11">
        <f t="shared" si="7"/>
        <v>0.3319460873806358</v>
      </c>
      <c r="AF19" s="4">
        <f t="shared" si="12"/>
        <v>0.3319460873806358</v>
      </c>
      <c r="AG19">
        <f t="shared" si="8"/>
        <v>18.236129042403817</v>
      </c>
      <c r="AH19">
        <f t="shared" si="9"/>
        <v>3.042737790288939</v>
      </c>
      <c r="AI19">
        <f t="shared" si="10"/>
        <v>0.3319460873806358</v>
      </c>
      <c r="AK19">
        <f t="shared" si="11"/>
        <v>0</v>
      </c>
      <c r="AL19">
        <f>AE19-'式(15)Aoh0p'!AE51</f>
        <v>0</v>
      </c>
    </row>
    <row r="20" spans="1:38" x14ac:dyDescent="0.2">
      <c r="A20" s="8" t="str">
        <f t="shared" si="0"/>
        <v>17, -1.05, -1.025, 1.1, 2.1, 0.9, 1.05, 1.07, 0.88, 0.85, 0.98, 2.05, 1.02, 0.96, 0.92, 1.01, 0.97, 0.48, 0.52, 0.55, 0.6, 89, 60, 0.954938449423539</v>
      </c>
      <c r="B20" t="str">
        <f>"["&amp;ROW(B20)-ROW($B$3)&amp;", "&amp;C20&amp;", "&amp;D20&amp;", "&amp;E20&amp;", "&amp;F20&amp;", "&amp;G20&amp;", "&amp;H20&amp;", "&amp;I20&amp;", "&amp;J20&amp;", "&amp;K20&amp;", "&amp;L20&amp;", "&amp;M20&amp;", "&amp;N20&amp;", "&amp;O20&amp;", "&amp;P20&amp;", "&amp;Q20&amp;", "&amp;R20&amp;", "&amp;S20&amp;", "&amp;T20&amp;", "&amp;U20&amp;", "&amp;V20&amp;", "&amp;W20&amp;", "&amp;X20&amp;", "&amp;AE20&amp;"]"</f>
        <v>[17, -1.05, -1.025, 1.1, 2.1, 0.9, 1.05, 1.07, 0.88, 0.85, 0.98, 2.05, 1.02, 0.96, 0.92, 1.01, 0.97, 0.48, 0.52, 0.55, 0.6, 89, 60, 0.954938449423539]</v>
      </c>
      <c r="C20" s="2">
        <f t="shared" si="1"/>
        <v>-1.05</v>
      </c>
      <c r="D20" s="2">
        <f t="shared" si="2"/>
        <v>-1.0249999999999999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0.48</v>
      </c>
      <c r="T20">
        <v>0.52</v>
      </c>
      <c r="U20">
        <v>0.55000000000000004</v>
      </c>
      <c r="V20">
        <v>0.6</v>
      </c>
      <c r="W20">
        <v>89</v>
      </c>
      <c r="X20">
        <v>60</v>
      </c>
      <c r="Z20">
        <f t="shared" si="3"/>
        <v>1.05</v>
      </c>
      <c r="AA20">
        <f t="shared" si="4"/>
        <v>3.03</v>
      </c>
      <c r="AB20">
        <f t="shared" si="5"/>
        <v>31.509478896917532</v>
      </c>
      <c r="AC20">
        <f t="shared" si="6"/>
        <v>54.584331827602988</v>
      </c>
      <c r="AD20">
        <f t="shared" si="13"/>
        <v>2</v>
      </c>
      <c r="AE20" s="11">
        <f t="shared" si="7"/>
        <v>0.95493844942353889</v>
      </c>
      <c r="AF20" s="4">
        <f t="shared" si="12"/>
        <v>0.95493844942353889</v>
      </c>
      <c r="AG20">
        <f t="shared" si="8"/>
        <v>0.954938449423539</v>
      </c>
      <c r="AH20">
        <f t="shared" si="9"/>
        <v>0.53160610995131607</v>
      </c>
      <c r="AI20">
        <f t="shared" si="10"/>
        <v>-802.64837749311698</v>
      </c>
      <c r="AK20">
        <f t="shared" si="11"/>
        <v>0</v>
      </c>
      <c r="AL20">
        <f>AE20-'式(15)Aoh0p'!AE52</f>
        <v>0</v>
      </c>
    </row>
    <row r="21" spans="1:38" x14ac:dyDescent="0.2">
      <c r="A21" s="8" t="str">
        <f t="shared" si="0"/>
        <v>18, -1.05, -1.025, 1.1, 2.1, 0.9, 1.05, 1.07, 0.88, 0.85, 0.98, 2.05, 1.02, 0.96, 0.92, 1.01, 0.97, 0.48, 0.52, 0.55, 0.6, 85, 60, 0.958440161849176</v>
      </c>
      <c r="B21" t="str">
        <f>"["&amp;ROW(B21)-ROW($B$3)&amp;", "&amp;C21&amp;", "&amp;D21&amp;", "&amp;E21&amp;", "&amp;F21&amp;", "&amp;G21&amp;", "&amp;H21&amp;", "&amp;I21&amp;", "&amp;J21&amp;", "&amp;K21&amp;", "&amp;L21&amp;", "&amp;M21&amp;", "&amp;N21&amp;", "&amp;O21&amp;", "&amp;P21&amp;", "&amp;Q21&amp;", "&amp;R21&amp;", "&amp;S21&amp;", "&amp;T21&amp;", "&amp;U21&amp;", "&amp;V21&amp;", "&amp;W21&amp;", "&amp;X21&amp;", "&amp;AE21&amp;"]"</f>
        <v>[18, -1.05, -1.025, 1.1, 2.1, 0.9, 1.05, 1.07, 0.88, 0.85, 0.98, 2.05, 1.02, 0.96, 0.92, 1.01, 0.97, 0.48, 0.52, 0.55, 0.6, 85, 60, 0.958440161849176]</v>
      </c>
      <c r="C21" s="2">
        <f t="shared" si="1"/>
        <v>-1.05</v>
      </c>
      <c r="D21" s="2">
        <f t="shared" si="2"/>
        <v>-1.0249999999999999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0.48</v>
      </c>
      <c r="T21">
        <v>0.52</v>
      </c>
      <c r="U21">
        <v>0.55000000000000004</v>
      </c>
      <c r="V21">
        <v>0.6</v>
      </c>
      <c r="W21">
        <v>85</v>
      </c>
      <c r="X21">
        <v>60</v>
      </c>
      <c r="Z21">
        <f t="shared" si="3"/>
        <v>1.05</v>
      </c>
      <c r="AA21">
        <f t="shared" si="4"/>
        <v>3.03</v>
      </c>
      <c r="AB21">
        <f t="shared" si="5"/>
        <v>6.2865287665187424</v>
      </c>
      <c r="AC21">
        <f t="shared" si="6"/>
        <v>10.93017986113691</v>
      </c>
      <c r="AD21">
        <f t="shared" si="13"/>
        <v>2</v>
      </c>
      <c r="AE21" s="11">
        <f t="shared" si="7"/>
        <v>0.95844016184917569</v>
      </c>
      <c r="AF21" s="4">
        <f t="shared" si="12"/>
        <v>0.95844016184917569</v>
      </c>
      <c r="AG21">
        <f t="shared" si="8"/>
        <v>0.95844016184917569</v>
      </c>
      <c r="AH21">
        <f t="shared" si="9"/>
        <v>0.54128763909706845</v>
      </c>
      <c r="AI21">
        <f t="shared" si="10"/>
        <v>-22.879756205936754</v>
      </c>
      <c r="AK21">
        <f t="shared" si="11"/>
        <v>0</v>
      </c>
      <c r="AL21">
        <f>AE21-'式(15)Aoh0p'!AE53</f>
        <v>0</v>
      </c>
    </row>
    <row r="22" spans="1:38" x14ac:dyDescent="0.2">
      <c r="A22" s="8" t="str">
        <f t="shared" si="0"/>
        <v>19, -1.05, -1.025, 1.1, 2.1, 0.9, 1.05, 1.07, 0.88, 0.85, 0.98, 2.05, 1.02, 0.96, 0.92, 1.01, 0.97, 0.48, 0.52, 0.55, 0.6, 45, 60, 1.04409500286133</v>
      </c>
      <c r="B22" t="str">
        <f>"["&amp;ROW(B22)-ROW($B$3)&amp;",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"&amp;AE22&amp;"]"</f>
        <v>[19, -1.05, -1.025, 1.1, 2.1, 0.9, 1.05, 1.07, 0.88, 0.85, 0.98, 2.05, 1.02, 0.96, 0.92, 1.01, 0.97, 0.48, 0.52, 0.55, 0.6, 45, 60, 1.04409500286133]</v>
      </c>
      <c r="C22" s="2">
        <f t="shared" si="1"/>
        <v>-1.05</v>
      </c>
      <c r="D22" s="2">
        <f t="shared" si="2"/>
        <v>-1.0249999999999999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0.48</v>
      </c>
      <c r="T22">
        <v>0.52</v>
      </c>
      <c r="U22">
        <v>0.55000000000000004</v>
      </c>
      <c r="V22">
        <v>0.6</v>
      </c>
      <c r="W22">
        <v>45</v>
      </c>
      <c r="X22">
        <v>60</v>
      </c>
      <c r="Z22">
        <f t="shared" si="3"/>
        <v>1.05</v>
      </c>
      <c r="AA22">
        <f t="shared" si="4"/>
        <v>3.03</v>
      </c>
      <c r="AB22">
        <f t="shared" si="5"/>
        <v>0.54999999999999993</v>
      </c>
      <c r="AC22">
        <f t="shared" si="6"/>
        <v>1.3472193585307477</v>
      </c>
      <c r="AD22">
        <f t="shared" si="13"/>
        <v>4</v>
      </c>
      <c r="AE22" s="11">
        <f t="shared" si="7"/>
        <v>1.0440950028613296</v>
      </c>
      <c r="AF22" s="4">
        <f t="shared" si="12"/>
        <v>1.0440950028613296</v>
      </c>
      <c r="AG22">
        <f t="shared" si="8"/>
        <v>1.350281220709227</v>
      </c>
      <c r="AH22">
        <f t="shared" si="9"/>
        <v>1.3074566350401602</v>
      </c>
      <c r="AI22">
        <f t="shared" si="10"/>
        <v>1.0440950028613296</v>
      </c>
      <c r="AK22">
        <f t="shared" si="11"/>
        <v>0</v>
      </c>
      <c r="AL22">
        <f>AE22-'式(15)Aoh0p'!AE54</f>
        <v>0</v>
      </c>
    </row>
    <row r="23" spans="1:38" x14ac:dyDescent="0.2">
      <c r="A23" s="8" t="str">
        <f t="shared" si="0"/>
        <v>20, -1.05, -1.025, 1.1, 2.1, 0.9, 1.05, 1.07, 0.88, 0.85, 0.98, 2.05, 1.02, 0.96, 0.92, 1.01, 0.97, 0.48, 0.52, 0.55, 0.6, 30, 60, 0.980351543570138</v>
      </c>
      <c r="B23" t="str">
        <f>"["&amp;ROW(B23)-ROW($B$3)&amp;", "&amp;C23&amp;", "&amp;D23&amp;", "&amp;E23&amp;", "&amp;F23&amp;", "&amp;G23&amp;", "&amp;H23&amp;", "&amp;I23&amp;", "&amp;J23&amp;", "&amp;K23&amp;", "&amp;L23&amp;", "&amp;M23&amp;", "&amp;N23&amp;", "&amp;O23&amp;", "&amp;P23&amp;", "&amp;Q23&amp;", "&amp;R23&amp;", "&amp;S23&amp;", "&amp;T23&amp;", "&amp;U23&amp;", "&amp;V23&amp;", "&amp;W23&amp;", "&amp;X23&amp;", "&amp;AE23&amp;"]"</f>
        <v>[20, -1.05, -1.025, 1.1, 2.1, 0.9, 1.05, 1.07, 0.88, 0.85, 0.98, 2.05, 1.02, 0.96, 0.92, 1.01, 0.97, 0.48, 0.52, 0.55, 0.6, 30, 60, 0.980351543570138]</v>
      </c>
      <c r="C23" s="2">
        <f t="shared" si="1"/>
        <v>-1.05</v>
      </c>
      <c r="D23" s="2">
        <f t="shared" si="2"/>
        <v>-1.0249999999999999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0.48</v>
      </c>
      <c r="T23">
        <v>0.52</v>
      </c>
      <c r="U23">
        <v>0.55000000000000004</v>
      </c>
      <c r="V23">
        <v>0.6</v>
      </c>
      <c r="W23">
        <v>30</v>
      </c>
      <c r="X23">
        <v>60</v>
      </c>
      <c r="Z23">
        <f t="shared" si="3"/>
        <v>1.05</v>
      </c>
      <c r="AA23">
        <f t="shared" si="4"/>
        <v>3.03</v>
      </c>
      <c r="AB23">
        <f t="shared" si="5"/>
        <v>0.31754264805429416</v>
      </c>
      <c r="AC23">
        <f t="shared" si="6"/>
        <v>1.0999999999999996</v>
      </c>
      <c r="AD23">
        <f t="shared" si="13"/>
        <v>4</v>
      </c>
      <c r="AE23" s="11">
        <f t="shared" si="7"/>
        <v>0.98035154357013787</v>
      </c>
      <c r="AF23" s="4">
        <f t="shared" si="12"/>
        <v>0.98035154357013787</v>
      </c>
      <c r="AG23">
        <f t="shared" si="8"/>
        <v>1.9095860153446866</v>
      </c>
      <c r="AH23">
        <f t="shared" si="9"/>
        <v>1.8563512283992409</v>
      </c>
      <c r="AI23">
        <f t="shared" si="10"/>
        <v>0.98035154357013787</v>
      </c>
      <c r="AK23">
        <f t="shared" si="11"/>
        <v>0</v>
      </c>
      <c r="AL23">
        <f>AE23-'式(15)Aoh0p'!AE55</f>
        <v>0</v>
      </c>
    </row>
    <row r="24" spans="1:38" x14ac:dyDescent="0.2">
      <c r="A24" s="8" t="str">
        <f t="shared" si="0"/>
        <v>21, -1.05, -1.025, 1.1, 2.1, 0.9, 1.05, 1.07, 0.88, 0.85, 0.98, 2.05, 1.02, 0.96, 0.92, 1.01, 0.97, 0.48, 0.52, 0.55, 0.6, 1, 60, 0.995838262141907</v>
      </c>
      <c r="B24" t="str">
        <f>"["&amp;ROW(B24)-ROW($B$3)&amp;", "&amp;C24&amp;", "&amp;D24&amp;", "&amp;E24&amp;", "&amp;F24&amp;", "&amp;G24&amp;", "&amp;H24&amp;", "&amp;I24&amp;", "&amp;J24&amp;", "&amp;K24&amp;", "&amp;L24&amp;", "&amp;M24&amp;", "&amp;N24&amp;", "&amp;O24&amp;", "&amp;P24&amp;", "&amp;Q24&amp;", "&amp;R24&amp;", "&amp;S24&amp;", "&amp;T24&amp;", "&amp;U24&amp;", "&amp;V24&amp;", "&amp;W24&amp;", "&amp;X24&amp;", "&amp;AE24&amp;"]"</f>
        <v>[21, -1.05, -1.025, 1.1, 2.1, 0.9, 1.05, 1.07, 0.88, 0.85, 0.98, 2.05, 1.02, 0.96, 0.92, 1.01, 0.97, 0.48, 0.52, 0.55, 0.6, 1, 60, 0.995838262141907]</v>
      </c>
      <c r="C24" s="2">
        <f t="shared" si="1"/>
        <v>-1.05</v>
      </c>
      <c r="D24" s="2">
        <f t="shared" si="2"/>
        <v>-1.0249999999999999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0.48</v>
      </c>
      <c r="T24">
        <v>0.52</v>
      </c>
      <c r="U24">
        <v>0.55000000000000004</v>
      </c>
      <c r="V24">
        <v>0.6</v>
      </c>
      <c r="W24">
        <v>1</v>
      </c>
      <c r="X24">
        <v>60</v>
      </c>
      <c r="Z24">
        <f t="shared" si="3"/>
        <v>1.05</v>
      </c>
      <c r="AA24">
        <f t="shared" si="4"/>
        <v>3.03</v>
      </c>
      <c r="AB24">
        <f t="shared" si="5"/>
        <v>9.6002857105196727E-3</v>
      </c>
      <c r="AC24">
        <f t="shared" si="6"/>
        <v>0.95277305611418839</v>
      </c>
      <c r="AD24">
        <f t="shared" si="13"/>
        <v>4</v>
      </c>
      <c r="AE24" s="11">
        <f t="shared" si="7"/>
        <v>0.99583826214190729</v>
      </c>
      <c r="AF24" s="4">
        <f t="shared" si="12"/>
        <v>0.99583826214190729</v>
      </c>
      <c r="AG24">
        <f t="shared" si="8"/>
        <v>54.708387127211445</v>
      </c>
      <c r="AH24">
        <f t="shared" si="9"/>
        <v>3.1352459300963131</v>
      </c>
      <c r="AI24">
        <f t="shared" si="10"/>
        <v>0.99583826214190729</v>
      </c>
      <c r="AK24">
        <f t="shared" si="11"/>
        <v>0</v>
      </c>
      <c r="AL24">
        <f>AE24-'式(15)Aoh0p'!AE56</f>
        <v>0</v>
      </c>
    </row>
    <row r="25" spans="1:38" x14ac:dyDescent="0.2">
      <c r="A25" s="8" t="str">
        <f t="shared" si="0"/>
        <v>22, -1.05, -1.025, 1.1, 2.1, 0.9, 1.05, 1.07, 0.88, 0.85, 0.98, 2.05, 1.02, 0.96, 0.92, 1.01, 0.97, 0.48, 0.52, 0.55, 0.6, 89, 85, 2.77994883202137</v>
      </c>
      <c r="B25" t="str">
        <f>"["&amp;ROW(B25)-ROW($B$3)&amp;", "&amp;C25&amp;", "&amp;D25&amp;", "&amp;E25&amp;", "&amp;F25&amp;", "&amp;G25&amp;", "&amp;H25&amp;", "&amp;I25&amp;", "&amp;J25&amp;", "&amp;K25&amp;", "&amp;L25&amp;", "&amp;M25&amp;", "&amp;N25&amp;", "&amp;O25&amp;", "&amp;P25&amp;", "&amp;Q25&amp;", "&amp;R25&amp;", "&amp;S25&amp;", "&amp;T25&amp;", "&amp;U25&amp;", "&amp;V25&amp;", "&amp;W25&amp;", "&amp;X25&amp;", "&amp;AE25&amp;"]"</f>
        <v>[22, -1.05, -1.025, 1.1, 2.1, 0.9, 1.05, 1.07, 0.88, 0.85, 0.98, 2.05, 1.02, 0.96, 0.92, 1.01, 0.97, 0.48, 0.52, 0.55, 0.6, 89, 85, 2.77994883202137]</v>
      </c>
      <c r="C25" s="2">
        <f t="shared" si="1"/>
        <v>-1.05</v>
      </c>
      <c r="D25" s="2">
        <f t="shared" si="2"/>
        <v>-1.0249999999999999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0.48</v>
      </c>
      <c r="T25">
        <v>0.52</v>
      </c>
      <c r="U25">
        <v>0.55000000000000004</v>
      </c>
      <c r="V25">
        <v>0.6</v>
      </c>
      <c r="W25">
        <v>89</v>
      </c>
      <c r="X25">
        <v>85</v>
      </c>
      <c r="Z25">
        <f t="shared" si="3"/>
        <v>1.05</v>
      </c>
      <c r="AA25">
        <f t="shared" si="4"/>
        <v>3.03</v>
      </c>
      <c r="AB25">
        <f t="shared" si="5"/>
        <v>31.509478896917532</v>
      </c>
      <c r="AC25">
        <f t="shared" si="6"/>
        <v>360.20985352993057</v>
      </c>
      <c r="AD25">
        <f t="shared" si="13"/>
        <v>3</v>
      </c>
      <c r="AE25" s="11">
        <f t="shared" si="7"/>
        <v>2.7799488320213692</v>
      </c>
      <c r="AF25" s="4">
        <f t="shared" si="12"/>
        <v>2.7799488320213692</v>
      </c>
      <c r="AG25">
        <f t="shared" si="8"/>
        <v>6.3017761229240534</v>
      </c>
      <c r="AH25">
        <f t="shared" si="9"/>
        <v>2.7799488320213692</v>
      </c>
      <c r="AI25">
        <f t="shared" si="10"/>
        <v>-5296.7920429251235</v>
      </c>
      <c r="AK25">
        <f t="shared" si="11"/>
        <v>0</v>
      </c>
      <c r="AL25">
        <f>AE25-'式(15)Aoh0p'!AE57</f>
        <v>0</v>
      </c>
    </row>
    <row r="26" spans="1:38" x14ac:dyDescent="0.2">
      <c r="A26" s="8" t="str">
        <f t="shared" si="0"/>
        <v>23, -1.05, -1.025, 1.1, 2.1, 0.9, 1.05, 1.07, 0.88, 0.85, 0.98, 2.05, 1.02, 0.96, 0.92, 1.01, 0.97, 0.48, 0.52, 0.55, 0.6, 85, 85, 2.78141592070401</v>
      </c>
      <c r="B26" t="str">
        <f>"["&amp;ROW(B26)-ROW($B$3)&amp;", "&amp;C26&amp;", "&amp;D26&amp;", "&amp;E26&amp;", "&amp;F26&amp;", "&amp;G26&amp;", "&amp;H26&amp;", "&amp;I26&amp;", "&amp;J26&amp;", "&amp;K26&amp;", "&amp;L26&amp;", "&amp;M26&amp;", "&amp;N26&amp;", "&amp;O26&amp;", "&amp;P26&amp;", "&amp;Q26&amp;", "&amp;R26&amp;", "&amp;S26&amp;", "&amp;T26&amp;", "&amp;U26&amp;", "&amp;V26&amp;", "&amp;W26&amp;", "&amp;X26&amp;", "&amp;AE26&amp;"]"</f>
        <v>[23, -1.05, -1.025, 1.1, 2.1, 0.9, 1.05, 1.07, 0.88, 0.85, 0.98, 2.05, 1.02, 0.96, 0.92, 1.01, 0.97, 0.48, 0.52, 0.55, 0.6, 85, 85, 2.78141592070401]</v>
      </c>
      <c r="C26" s="2">
        <f t="shared" si="1"/>
        <v>-1.05</v>
      </c>
      <c r="D26" s="2">
        <f t="shared" si="2"/>
        <v>-1.0249999999999999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0.48</v>
      </c>
      <c r="T26">
        <v>0.52</v>
      </c>
      <c r="U26">
        <v>0.55000000000000004</v>
      </c>
      <c r="V26">
        <v>0.6</v>
      </c>
      <c r="W26">
        <v>85</v>
      </c>
      <c r="X26">
        <v>85</v>
      </c>
      <c r="Z26">
        <f t="shared" si="3"/>
        <v>1.05</v>
      </c>
      <c r="AA26">
        <f t="shared" si="4"/>
        <v>3.03</v>
      </c>
      <c r="AB26">
        <f t="shared" si="5"/>
        <v>6.2865287665187424</v>
      </c>
      <c r="AC26">
        <f t="shared" si="6"/>
        <v>72.1298283776907</v>
      </c>
      <c r="AD26">
        <f t="shared" si="13"/>
        <v>3</v>
      </c>
      <c r="AE26" s="11">
        <f t="shared" si="7"/>
        <v>2.781415920704013</v>
      </c>
      <c r="AF26" s="4">
        <f t="shared" si="12"/>
        <v>2.781415920704013</v>
      </c>
      <c r="AG26">
        <f t="shared" si="8"/>
        <v>6.3248844266755109</v>
      </c>
      <c r="AH26">
        <f t="shared" si="9"/>
        <v>2.781415920704013</v>
      </c>
      <c r="AI26">
        <f t="shared" si="10"/>
        <v>-150.98680071363103</v>
      </c>
      <c r="AK26">
        <f t="shared" si="11"/>
        <v>0</v>
      </c>
      <c r="AL26">
        <f>AE26-'式(15)Aoh0p'!AE58</f>
        <v>0</v>
      </c>
    </row>
    <row r="27" spans="1:38" x14ac:dyDescent="0.2">
      <c r="A27" s="8" t="str">
        <f t="shared" si="0"/>
        <v>24, -1.05, -1.025, 1.1, 2.1, 0.9, 1.05, 1.07, 0.88, 0.85, 0.98, 2.05, 1.02, 0.96, 0.92, 1.01, 0.97, 0.48, 0.52, 0.55, 0.6, 45, 85, 2.8975171941721</v>
      </c>
      <c r="B27" t="str">
        <f>"["&amp;ROW(B27)-ROW($B$3)&amp;", "&amp;C27&amp;", "&amp;D27&amp;", "&amp;E27&amp;", "&amp;F27&amp;", "&amp;G27&amp;", "&amp;H27&amp;", "&amp;I27&amp;", "&amp;J27&amp;", "&amp;K27&amp;", "&amp;L27&amp;", "&amp;M27&amp;", "&amp;N27&amp;", "&amp;O27&amp;", "&amp;P27&amp;", "&amp;Q27&amp;", "&amp;R27&amp;", "&amp;S27&amp;", "&amp;T27&amp;", "&amp;U27&amp;", "&amp;V27&amp;", "&amp;W27&amp;", "&amp;X27&amp;", "&amp;AE27&amp;"]"</f>
        <v>[24, -1.05, -1.025, 1.1, 2.1, 0.9, 1.05, 1.07, 0.88, 0.85, 0.98, 2.05, 1.02, 0.96, 0.92, 1.01, 0.97, 0.48, 0.52, 0.55, 0.6, 45, 85, 2.8975171941721]</v>
      </c>
      <c r="C27" s="2">
        <f t="shared" si="1"/>
        <v>-1.05</v>
      </c>
      <c r="D27" s="2">
        <f t="shared" si="2"/>
        <v>-1.0249999999999999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0.48</v>
      </c>
      <c r="T27">
        <v>0.52</v>
      </c>
      <c r="U27">
        <v>0.55000000000000004</v>
      </c>
      <c r="V27">
        <v>0.6</v>
      </c>
      <c r="W27">
        <v>45</v>
      </c>
      <c r="X27">
        <v>85</v>
      </c>
      <c r="Z27">
        <f t="shared" si="3"/>
        <v>1.05</v>
      </c>
      <c r="AA27">
        <f t="shared" si="4"/>
        <v>3.03</v>
      </c>
      <c r="AB27">
        <f t="shared" si="5"/>
        <v>0.54999999999999993</v>
      </c>
      <c r="AC27">
        <f t="shared" si="6"/>
        <v>8.8904942418594093</v>
      </c>
      <c r="AD27">
        <f t="shared" si="13"/>
        <v>3</v>
      </c>
      <c r="AE27" s="11">
        <f t="shared" si="7"/>
        <v>2.8975171941721025</v>
      </c>
      <c r="AF27" s="4">
        <f t="shared" si="12"/>
        <v>2.8975171941721025</v>
      </c>
      <c r="AG27">
        <f t="shared" si="8"/>
        <v>8.9106999105909086</v>
      </c>
      <c r="AH27">
        <f t="shared" si="9"/>
        <v>2.8975171941721025</v>
      </c>
      <c r="AI27">
        <f t="shared" si="10"/>
        <v>6.8901330374410437</v>
      </c>
      <c r="AK27">
        <f t="shared" si="11"/>
        <v>0</v>
      </c>
      <c r="AL27">
        <f>AE27-'式(15)Aoh0p'!AE59</f>
        <v>0</v>
      </c>
    </row>
    <row r="28" spans="1:38" x14ac:dyDescent="0.2">
      <c r="A28" s="8" t="str">
        <f t="shared" si="0"/>
        <v>25, -1.05, -1.025, 1.1, 2.1, 0.9, 1.05, 1.07, 0.88, 0.85, 0.98, 2.05, 1.02, 0.96, 0.92, 1.01, 0.97, 0.48, 0.52, 0.55, 0.6, 30, 85, 2.98069383225871</v>
      </c>
      <c r="B28" t="str">
        <f>"["&amp;ROW(B28)-ROW($B$3)&amp;", "&amp;C28&amp;", "&amp;D28&amp;", "&amp;E28&amp;", "&amp;F28&amp;", "&amp;G28&amp;", "&amp;H28&amp;", "&amp;I28&amp;", "&amp;J28&amp;", "&amp;K28&amp;", "&amp;L28&amp;", "&amp;M28&amp;", "&amp;N28&amp;", "&amp;O28&amp;", "&amp;P28&amp;", "&amp;Q28&amp;", "&amp;R28&amp;", "&amp;S28&amp;", "&amp;T28&amp;", "&amp;U28&amp;", "&amp;V28&amp;", "&amp;W28&amp;", "&amp;X28&amp;", "&amp;AE28&amp;"]"</f>
        <v>[25, -1.05, -1.025, 1.1, 2.1, 0.9, 1.05, 1.07, 0.88, 0.85, 0.98, 2.05, 1.02, 0.96, 0.92, 1.01, 0.97, 0.48, 0.52, 0.55, 0.6, 30, 85, 2.98069383225871]</v>
      </c>
      <c r="C28" s="2">
        <f t="shared" si="1"/>
        <v>-1.05</v>
      </c>
      <c r="D28" s="2">
        <f t="shared" si="2"/>
        <v>-1.0249999999999999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0.48</v>
      </c>
      <c r="T28">
        <v>0.52</v>
      </c>
      <c r="U28">
        <v>0.55000000000000004</v>
      </c>
      <c r="V28">
        <v>0.6</v>
      </c>
      <c r="W28">
        <v>30</v>
      </c>
      <c r="X28">
        <v>85</v>
      </c>
      <c r="Z28">
        <f t="shared" si="3"/>
        <v>1.05</v>
      </c>
      <c r="AA28">
        <f t="shared" si="4"/>
        <v>3.03</v>
      </c>
      <c r="AB28">
        <f t="shared" si="5"/>
        <v>0.31754264805429416</v>
      </c>
      <c r="AC28">
        <f t="shared" si="6"/>
        <v>7.259058151235843</v>
      </c>
      <c r="AD28">
        <f t="shared" si="13"/>
        <v>3</v>
      </c>
      <c r="AE28" s="11">
        <f t="shared" si="7"/>
        <v>2.9806938322587113</v>
      </c>
      <c r="AF28" s="4">
        <f t="shared" si="12"/>
        <v>2.9806938322587113</v>
      </c>
      <c r="AG28">
        <f t="shared" si="8"/>
        <v>12.601632663794387</v>
      </c>
      <c r="AH28">
        <f t="shared" si="9"/>
        <v>2.9806938322587113</v>
      </c>
      <c r="AI28">
        <f t="shared" si="10"/>
        <v>6.4694807849358655</v>
      </c>
      <c r="AK28">
        <f t="shared" si="11"/>
        <v>0</v>
      </c>
      <c r="AL28">
        <f>AE28-'式(15)Aoh0p'!AE60</f>
        <v>0</v>
      </c>
    </row>
    <row r="29" spans="1:38" x14ac:dyDescent="0.2">
      <c r="A29" s="8" t="str">
        <f t="shared" si="0"/>
        <v>26, -1.05, -1.025, 1.1, 2.1, 0.9, 1.05, 1.07, 0.88, 0.85, 0.98, 2.05, 1.02, 0.96, 0.92, 1.01, 0.97, 0.48, 0.52, 0.55, 0.6, 1, 85, 3.17449089829093</v>
      </c>
      <c r="B29" t="str">
        <f>"["&amp;ROW(B29)-ROW($B$3)&amp;", "&amp;C29&amp;", "&amp;D29&amp;", "&amp;E29&amp;", "&amp;F29&amp;", "&amp;G29&amp;", "&amp;H29&amp;", "&amp;I29&amp;", "&amp;J29&amp;", "&amp;K29&amp;", "&amp;L29&amp;", "&amp;M29&amp;", "&amp;N29&amp;", "&amp;O29&amp;", "&amp;P29&amp;", "&amp;Q29&amp;", "&amp;R29&amp;", "&amp;S29&amp;", "&amp;T29&amp;", "&amp;U29&amp;", "&amp;V29&amp;", "&amp;W29&amp;", "&amp;X29&amp;", "&amp;AE29&amp;"]"</f>
        <v>[26, -1.05, -1.025, 1.1, 2.1, 0.9, 1.05, 1.07, 0.88, 0.85, 0.98, 2.05, 1.02, 0.96, 0.92, 1.01, 0.97, 0.48, 0.52, 0.55, 0.6, 1, 85, 3.17449089829093]</v>
      </c>
      <c r="C29" s="2">
        <f t="shared" si="1"/>
        <v>-1.05</v>
      </c>
      <c r="D29" s="2">
        <f t="shared" si="2"/>
        <v>-1.0249999999999999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0.48</v>
      </c>
      <c r="T29">
        <v>0.52</v>
      </c>
      <c r="U29">
        <v>0.55000000000000004</v>
      </c>
      <c r="V29">
        <v>0.6</v>
      </c>
      <c r="W29">
        <v>1</v>
      </c>
      <c r="X29">
        <v>85</v>
      </c>
      <c r="Z29">
        <f t="shared" si="3"/>
        <v>1.05</v>
      </c>
      <c r="AA29">
        <f t="shared" si="4"/>
        <v>3.03</v>
      </c>
      <c r="AB29">
        <f t="shared" si="5"/>
        <v>9.6002857105196727E-3</v>
      </c>
      <c r="AC29">
        <f t="shared" si="6"/>
        <v>6.2874863811487156</v>
      </c>
      <c r="AD29">
        <f t="shared" si="13"/>
        <v>3</v>
      </c>
      <c r="AE29" s="11">
        <f t="shared" si="7"/>
        <v>3.174490898290931</v>
      </c>
      <c r="AF29" s="4">
        <f t="shared" si="12"/>
        <v>3.174490898290931</v>
      </c>
      <c r="AG29">
        <f t="shared" si="8"/>
        <v>361.02851228795492</v>
      </c>
      <c r="AH29">
        <f t="shared" si="9"/>
        <v>3.174490898290931</v>
      </c>
      <c r="AI29">
        <f t="shared" si="10"/>
        <v>6.5716798673761376</v>
      </c>
      <c r="AK29">
        <f t="shared" si="11"/>
        <v>0</v>
      </c>
      <c r="AL29">
        <f>AE29-'式(15)Aoh0p'!AE61</f>
        <v>0</v>
      </c>
    </row>
    <row r="30" spans="1:38" x14ac:dyDescent="0.2">
      <c r="A30" s="8" t="str">
        <f t="shared" si="0"/>
        <v>27, -1.05, -1.025, 1.1, 2.1, 0.9, 1.05, 1.07, 0.88, 0.85, 0.98, 2.05, 1.02, 0.96, 0.92, 1.01, 0.97, 0.48, 0.52, 0.55, 0.6, 89, 89, 3.10138560086997</v>
      </c>
      <c r="B30" t="str">
        <f>"["&amp;ROW(B30)-ROW($B$3)&amp;", "&amp;C30&amp;", "&amp;D30&amp;", "&amp;E30&amp;", "&amp;F30&amp;", "&amp;G30&amp;", "&amp;H30&amp;", "&amp;I30&amp;", "&amp;J30&amp;", "&amp;K30&amp;", "&amp;L30&amp;", "&amp;M30&amp;", "&amp;N30&amp;", "&amp;O30&amp;", "&amp;P30&amp;", "&amp;Q30&amp;", "&amp;R30&amp;", "&amp;S30&amp;", "&amp;T30&amp;", "&amp;U30&amp;", "&amp;V30&amp;", "&amp;W30&amp;", "&amp;X30&amp;", "&amp;AE30&amp;"]"</f>
        <v>[27, -1.05, -1.025, 1.1, 2.1, 0.9, 1.05, 1.07, 0.88, 0.85, 0.98, 2.05, 1.02, 0.96, 0.92, 1.01, 0.97, 0.48, 0.52, 0.55, 0.6, 89, 89, 3.10138560086997]</v>
      </c>
      <c r="C30" s="2">
        <f t="shared" si="1"/>
        <v>-1.05</v>
      </c>
      <c r="D30" s="2">
        <f t="shared" si="2"/>
        <v>-1.0249999999999999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0.48</v>
      </c>
      <c r="T30">
        <v>0.52</v>
      </c>
      <c r="U30">
        <v>0.55000000000000004</v>
      </c>
      <c r="V30">
        <v>0.6</v>
      </c>
      <c r="W30">
        <v>89</v>
      </c>
      <c r="X30">
        <v>89</v>
      </c>
      <c r="Z30">
        <f t="shared" si="3"/>
        <v>1.05</v>
      </c>
      <c r="AA30">
        <f t="shared" si="4"/>
        <v>3.03</v>
      </c>
      <c r="AB30">
        <f t="shared" si="5"/>
        <v>31.509478896917532</v>
      </c>
      <c r="AC30">
        <f t="shared" si="6"/>
        <v>1805.4518160661094</v>
      </c>
      <c r="AD30">
        <f t="shared" si="13"/>
        <v>3</v>
      </c>
      <c r="AE30" s="11">
        <f t="shared" si="7"/>
        <v>3.1013856008699716</v>
      </c>
      <c r="AF30" s="4">
        <f t="shared" si="12"/>
        <v>3.1013856008699716</v>
      </c>
      <c r="AG30">
        <f t="shared" si="8"/>
        <v>31.58590203482564</v>
      </c>
      <c r="AH30">
        <f t="shared" si="9"/>
        <v>3.1013856008699716</v>
      </c>
      <c r="AI30">
        <f t="shared" si="10"/>
        <v>-26548.698541998838</v>
      </c>
      <c r="AK30">
        <f t="shared" si="11"/>
        <v>0</v>
      </c>
      <c r="AL30">
        <f>AE30-'式(15)Aoh0p'!AE62</f>
        <v>0</v>
      </c>
    </row>
    <row r="31" spans="1:38" x14ac:dyDescent="0.2">
      <c r="A31" s="8" t="str">
        <f t="shared" si="0"/>
        <v>28, -1.05, -1.025, 1.1, 2.1, 0.9, 1.05, 1.07, 0.88, 0.85, 0.98, 2.05, 1.02, 0.96, 0.92, 1.01, 0.97, 0.48, 0.52, 0.55, 0.6, 85, 89, 3.1016783031148</v>
      </c>
      <c r="B31" t="str">
        <f>"["&amp;ROW(B31)-ROW($B$3)&amp;", "&amp;C31&amp;", "&amp;D31&amp;", "&amp;E31&amp;", "&amp;F31&amp;", "&amp;G31&amp;", "&amp;H31&amp;", "&amp;I31&amp;", "&amp;J31&amp;", "&amp;K31&amp;", "&amp;L31&amp;", "&amp;M31&amp;", "&amp;N31&amp;", "&amp;O31&amp;", "&amp;P31&amp;", "&amp;Q31&amp;", "&amp;R31&amp;", "&amp;S31&amp;", "&amp;T31&amp;", "&amp;U31&amp;", "&amp;V31&amp;", "&amp;W31&amp;", "&amp;X31&amp;", "&amp;AE31&amp;"]"</f>
        <v>[28, -1.05, -1.025, 1.1, 2.1, 0.9, 1.05, 1.07, 0.88, 0.85, 0.98, 2.05, 1.02, 0.96, 0.92, 1.01, 0.97, 0.48, 0.52, 0.55, 0.6, 85, 89, 3.1016783031148]</v>
      </c>
      <c r="C31" s="2">
        <f t="shared" si="1"/>
        <v>-1.05</v>
      </c>
      <c r="D31" s="2">
        <f t="shared" si="2"/>
        <v>-1.0249999999999999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0.48</v>
      </c>
      <c r="T31">
        <v>0.52</v>
      </c>
      <c r="U31">
        <v>0.55000000000000004</v>
      </c>
      <c r="V31">
        <v>0.6</v>
      </c>
      <c r="W31">
        <v>85</v>
      </c>
      <c r="X31">
        <v>89</v>
      </c>
      <c r="Z31">
        <f t="shared" si="3"/>
        <v>1.05</v>
      </c>
      <c r="AA31">
        <f t="shared" si="4"/>
        <v>3.03</v>
      </c>
      <c r="AB31">
        <f t="shared" si="5"/>
        <v>6.2865287665187424</v>
      </c>
      <c r="AC31">
        <f t="shared" si="6"/>
        <v>361.53072538371759</v>
      </c>
      <c r="AD31">
        <f t="shared" si="13"/>
        <v>3</v>
      </c>
      <c r="AE31" s="11">
        <f t="shared" si="7"/>
        <v>3.1016783031147992</v>
      </c>
      <c r="AF31" s="4">
        <f t="shared" si="12"/>
        <v>3.1016783031147992</v>
      </c>
      <c r="AG31">
        <f t="shared" si="8"/>
        <v>31.701725987350603</v>
      </c>
      <c r="AH31">
        <f t="shared" si="9"/>
        <v>3.1016783031147992</v>
      </c>
      <c r="AI31">
        <f t="shared" si="10"/>
        <v>-756.77939089966071</v>
      </c>
      <c r="AK31">
        <f t="shared" si="11"/>
        <v>0</v>
      </c>
      <c r="AL31">
        <f>AE31-'式(15)Aoh0p'!AE63</f>
        <v>0</v>
      </c>
    </row>
    <row r="32" spans="1:38" x14ac:dyDescent="0.2">
      <c r="A32" s="8" t="str">
        <f t="shared" si="0"/>
        <v>29, -1.05, -1.025, 1.1, 2.1, 0.9, 1.05, 1.07, 0.88, 0.85, 0.98, 2.05, 1.02, 0.96, 0.92, 1.01, 0.97, 0.48, 0.52, 0.55, 0.6, 45, 89, 3.12484193580687</v>
      </c>
      <c r="B32" t="str">
        <f>"["&amp;ROW(B32)-ROW($B$3)&amp;", "&amp;C32&amp;", "&amp;D32&amp;", "&amp;E32&amp;", "&amp;F32&amp;", "&amp;G32&amp;", "&amp;H32&amp;", "&amp;I32&amp;", "&amp;J32&amp;", "&amp;K32&amp;", "&amp;L32&amp;", "&amp;M32&amp;", "&amp;N32&amp;", "&amp;O32&amp;", "&amp;P32&amp;", "&amp;Q32&amp;", "&amp;R32&amp;", "&amp;S32&amp;", "&amp;T32&amp;", "&amp;U32&amp;", "&amp;V32&amp;", "&amp;W32&amp;", "&amp;X32&amp;", "&amp;AE32&amp;"]"</f>
        <v>[29, -1.05, -1.025, 1.1, 2.1, 0.9, 1.05, 1.07, 0.88, 0.85, 0.98, 2.05, 1.02, 0.96, 0.92, 1.01, 0.97, 0.48, 0.52, 0.55, 0.6, 45, 89, 3.12484193580687]</v>
      </c>
      <c r="C32" s="2">
        <f t="shared" si="1"/>
        <v>-1.05</v>
      </c>
      <c r="D32" s="2">
        <f t="shared" si="2"/>
        <v>-1.0249999999999999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0.48</v>
      </c>
      <c r="T32">
        <v>0.52</v>
      </c>
      <c r="U32">
        <v>0.55000000000000004</v>
      </c>
      <c r="V32">
        <v>0.6</v>
      </c>
      <c r="W32">
        <v>45</v>
      </c>
      <c r="X32">
        <v>89</v>
      </c>
      <c r="Z32">
        <f t="shared" si="3"/>
        <v>1.05</v>
      </c>
      <c r="AA32">
        <f t="shared" si="4"/>
        <v>3.03</v>
      </c>
      <c r="AB32">
        <f t="shared" si="5"/>
        <v>0.54999999999999993</v>
      </c>
      <c r="AC32">
        <f t="shared" si="6"/>
        <v>44.561132399329601</v>
      </c>
      <c r="AD32">
        <f t="shared" si="13"/>
        <v>3</v>
      </c>
      <c r="AE32" s="11">
        <f t="shared" si="7"/>
        <v>3.1248419358068653</v>
      </c>
      <c r="AF32" s="4">
        <f t="shared" si="12"/>
        <v>3.1248419358068653</v>
      </c>
      <c r="AG32">
        <f t="shared" si="8"/>
        <v>44.662407700237175</v>
      </c>
      <c r="AH32">
        <f t="shared" si="9"/>
        <v>3.1248419358068653</v>
      </c>
      <c r="AI32">
        <f t="shared" si="10"/>
        <v>34.534877609480446</v>
      </c>
      <c r="AK32">
        <f t="shared" si="11"/>
        <v>0</v>
      </c>
      <c r="AL32">
        <f>AE32-'式(15)Aoh0p'!AE64</f>
        <v>0</v>
      </c>
    </row>
    <row r="33" spans="1:38" x14ac:dyDescent="0.2">
      <c r="A33" s="8" t="str">
        <f t="shared" si="0"/>
        <v>30, -1.05, -1.025, 1.1, 2.1, 0.9, 1.05, 1.07, 0.88, 0.85, 0.98, 2.05, 1.02, 0.96, 0.92, 1.01, 0.97, 0.48, 0.52, 0.55, 0.6, 30, 89, 3.14143669860013</v>
      </c>
      <c r="B33" t="str">
        <f>"["&amp;ROW(B33)-ROW($B$3)&amp;", "&amp;C33&amp;", "&amp;D33&amp;", "&amp;E33&amp;", "&amp;F33&amp;", "&amp;G33&amp;", "&amp;H33&amp;", "&amp;I33&amp;", "&amp;J33&amp;", "&amp;K33&amp;", "&amp;L33&amp;", "&amp;M33&amp;", "&amp;N33&amp;", "&amp;O33&amp;", "&amp;P33&amp;", "&amp;Q33&amp;", "&amp;R33&amp;", "&amp;S33&amp;", "&amp;T33&amp;", "&amp;U33&amp;", "&amp;V33&amp;", "&amp;W33&amp;", "&amp;X33&amp;", "&amp;AE33&amp;"]"</f>
        <v>[30, -1.05, -1.025, 1.1, 2.1, 0.9, 1.05, 1.07, 0.88, 0.85, 0.98, 2.05, 1.02, 0.96, 0.92, 1.01, 0.97, 0.48, 0.52, 0.55, 0.6, 30, 89, 3.14143669860013]</v>
      </c>
      <c r="C33" s="2">
        <f t="shared" si="1"/>
        <v>-1.05</v>
      </c>
      <c r="D33" s="2">
        <f t="shared" si="2"/>
        <v>-1.0249999999999999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0.48</v>
      </c>
      <c r="T33">
        <v>0.52</v>
      </c>
      <c r="U33">
        <v>0.55000000000000004</v>
      </c>
      <c r="V33">
        <v>0.6</v>
      </c>
      <c r="W33">
        <v>30</v>
      </c>
      <c r="X33">
        <v>89</v>
      </c>
      <c r="Z33">
        <f t="shared" si="3"/>
        <v>1.05</v>
      </c>
      <c r="AA33">
        <f t="shared" si="4"/>
        <v>3.03</v>
      </c>
      <c r="AB33">
        <f t="shared" si="5"/>
        <v>0.31754264805429416</v>
      </c>
      <c r="AC33">
        <f t="shared" si="6"/>
        <v>36.384012246320339</v>
      </c>
      <c r="AD33">
        <f t="shared" si="13"/>
        <v>3</v>
      </c>
      <c r="AE33" s="11">
        <f t="shared" si="7"/>
        <v>3.1414366986001316</v>
      </c>
      <c r="AF33" s="4">
        <f t="shared" si="12"/>
        <v>3.1414366986001316</v>
      </c>
      <c r="AG33">
        <f t="shared" si="8"/>
        <v>63.162182697911959</v>
      </c>
      <c r="AH33">
        <f t="shared" si="9"/>
        <v>3.1414366986001316</v>
      </c>
      <c r="AI33">
        <f t="shared" si="10"/>
        <v>32.426475060868142</v>
      </c>
      <c r="AK33">
        <f t="shared" si="11"/>
        <v>0</v>
      </c>
      <c r="AL33">
        <f>AE33-'式(15)Aoh0p'!AE65</f>
        <v>0</v>
      </c>
    </row>
    <row r="34" spans="1:38" x14ac:dyDescent="0.2">
      <c r="A34" s="8" t="str">
        <f>ROW(A34)-ROW($B$3)&amp;", "&amp;C34&amp;", "&amp;D34&amp;", "&amp;E34&amp;", "&amp;F34&amp;", "&amp;G34&amp;", "&amp;H34&amp;", "&amp;I34&amp;", "&amp;J34&amp;", "&amp;K34&amp;", "&amp;L34&amp;", "&amp;M34&amp;", "&amp;N34&amp;", "&amp;O34&amp;", "&amp;P34&amp;", "&amp;Q34&amp;", "&amp;R34&amp;", "&amp;S34&amp;", "&amp;T34&amp;", "&amp;U34&amp;", "&amp;V34&amp;", "&amp;W34&amp;", "&amp;X34&amp;", "&amp;AE34</f>
        <v>31, -1.05, -1.025, 1.1, 2.1, 0.9, 1.05, 1.07, 0.88, 0.85, 0.98, 2.05, 1.02, 0.96, 0.92, 1.01, 0.97, 0.48, 0.52, 0.55, 0.6, 1, 89, 3.1801015979615</v>
      </c>
      <c r="B34" t="str">
        <f>"["&amp;ROW(B34)-ROW($B$3)&amp;", "&amp;C34&amp;", "&amp;D34&amp;", "&amp;E34&amp;", "&amp;F34&amp;", "&amp;G34&amp;", "&amp;H34&amp;", "&amp;I34&amp;", "&amp;J34&amp;", "&amp;K34&amp;", "&amp;L34&amp;", "&amp;M34&amp;", "&amp;N34&amp;", "&amp;O34&amp;", "&amp;P34&amp;", "&amp;Q34&amp;", "&amp;R34&amp;", "&amp;S34&amp;", "&amp;T34&amp;", "&amp;U34&amp;", "&amp;V34&amp;", "&amp;W34&amp;", "&amp;X34&amp;", "&amp;AE34&amp;"]"</f>
        <v>[31, -1.05, -1.025, 1.1, 2.1, 0.9, 1.05, 1.07, 0.88, 0.85, 0.98, 2.05, 1.02, 0.96, 0.92, 1.01, 0.97, 0.48, 0.52, 0.55, 0.6, 1, 89, 3.1801015979615]</v>
      </c>
      <c r="C34" s="2">
        <f t="shared" si="1"/>
        <v>-1.05</v>
      </c>
      <c r="D34" s="2">
        <f t="shared" si="2"/>
        <v>-1.0249999999999999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0.48</v>
      </c>
      <c r="T34">
        <v>0.52</v>
      </c>
      <c r="U34">
        <v>0.55000000000000004</v>
      </c>
      <c r="V34">
        <v>0.6</v>
      </c>
      <c r="W34">
        <v>1</v>
      </c>
      <c r="X34">
        <v>89</v>
      </c>
      <c r="Z34">
        <f t="shared" si="3"/>
        <v>1.05</v>
      </c>
      <c r="AA34">
        <f t="shared" si="4"/>
        <v>3.03</v>
      </c>
      <c r="AB34">
        <f t="shared" si="5"/>
        <v>9.6002857105196727E-3</v>
      </c>
      <c r="AC34">
        <f t="shared" si="6"/>
        <v>31.514278674202448</v>
      </c>
      <c r="AD34">
        <f t="shared" si="13"/>
        <v>3</v>
      </c>
      <c r="AE34" s="11">
        <f t="shared" si="7"/>
        <v>3.1801015979615004</v>
      </c>
      <c r="AF34" s="4">
        <f>IF(AD34=1,0,0)+IF(AD34=2,Z34*AC34/AB34*Z34/2,0)+IF(AD34=3,AA34*(Z34+Z34-(AB34/AC34*AA34))/2,0)+IF(AD34=4,(Z34+(Z34-AB34))/2*AC34,0)</f>
        <v>3.1801015979615004</v>
      </c>
      <c r="AG34">
        <f t="shared" si="8"/>
        <v>1809.5551156480867</v>
      </c>
      <c r="AH34">
        <f t="shared" si="9"/>
        <v>3.1801015979615004</v>
      </c>
      <c r="AI34">
        <f t="shared" si="10"/>
        <v>32.93871956829593</v>
      </c>
      <c r="AK34">
        <f t="shared" si="11"/>
        <v>0</v>
      </c>
      <c r="AL34">
        <f>AE34-'式(15)Aoh0p'!AE66</f>
        <v>0</v>
      </c>
    </row>
    <row r="36" spans="1:38" x14ac:dyDescent="0.2">
      <c r="B36" t="str">
        <f>"["&amp;ROW(B36)-ROW($B$3)&amp;",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"&amp;X36&amp;", "&amp;AE36&amp;"]"</f>
        <v>[33, 1.05, -1.025, 0.9, 2.1, 1.1, 0.88, 0.85, 1.05, 1.07, 0.98, 2.05, 1.02, 0.92, 0.96, 0.97, 1.01, 0.52, 0.48, 0, 0.6, 89, 10, 0]</v>
      </c>
      <c r="C36" s="2">
        <f>F36/2</f>
        <v>1.05</v>
      </c>
      <c r="D36" s="2">
        <f>-M36/2</f>
        <v>-1.0249999999999999</v>
      </c>
      <c r="E36">
        <f>'式(15)Aoh0p'!G4</f>
        <v>0.9</v>
      </c>
      <c r="F36">
        <f>'式(15)Aoh0p'!F4</f>
        <v>2.1</v>
      </c>
      <c r="G36">
        <f>'式(15)Aoh0p'!E4</f>
        <v>1.1000000000000001</v>
      </c>
      <c r="H36" s="1">
        <f>'式(15)Aoh0p'!J4</f>
        <v>0.88</v>
      </c>
      <c r="I36" s="1">
        <f>'式(15)Aoh0p'!K4</f>
        <v>0.85</v>
      </c>
      <c r="J36" s="1">
        <f>'式(15)Aoh0p'!H4</f>
        <v>1.05</v>
      </c>
      <c r="K36" s="1">
        <f>'式(15)Aoh0p'!I4</f>
        <v>1.07</v>
      </c>
      <c r="L36">
        <f>'式(15)Aoh0p'!L4</f>
        <v>0.98</v>
      </c>
      <c r="M36">
        <f>'式(15)Aoh0p'!M4</f>
        <v>2.0499999999999998</v>
      </c>
      <c r="N36">
        <f>'式(15)Aoh0p'!N4</f>
        <v>1.02</v>
      </c>
      <c r="O36" s="1">
        <f>'式(15)Aoh0p'!P4</f>
        <v>0.92</v>
      </c>
      <c r="P36" s="1">
        <f>'式(15)Aoh0p'!O4</f>
        <v>0.96</v>
      </c>
      <c r="Q36" s="1">
        <f>'式(15)Aoh0p'!R4</f>
        <v>0.97</v>
      </c>
      <c r="R36" s="1">
        <f>'式(15)Aoh0p'!Q4</f>
        <v>1.01</v>
      </c>
      <c r="S36">
        <f>'式(15)Aoh0p'!T4</f>
        <v>0.52</v>
      </c>
      <c r="T36">
        <f>'式(15)Aoh0p'!S4</f>
        <v>0.48</v>
      </c>
      <c r="U36" s="8">
        <f>'式(15)Aoh0p'!U4</f>
        <v>0</v>
      </c>
      <c r="V36">
        <f>'式(15)Aoh0p'!V4</f>
        <v>0.6</v>
      </c>
      <c r="W36">
        <f>-'式(15)Aoh0p'!W4</f>
        <v>89</v>
      </c>
      <c r="X36">
        <f>'式(15)Aoh0p'!X4</f>
        <v>10</v>
      </c>
      <c r="Z36">
        <f>H36+F36/2+C36</f>
        <v>2.9800000000000004</v>
      </c>
      <c r="AA36">
        <f>L36+M36/2-D36</f>
        <v>3.03</v>
      </c>
      <c r="AB36">
        <f>U36*TAN(RADIANS(ABS(W36)))</f>
        <v>0</v>
      </c>
      <c r="AC36">
        <f>U36*TAN(RADIANS(X36))/COS(RADIANS(W36))</f>
        <v>0</v>
      </c>
      <c r="AD36">
        <f>IF(U36=0,1,IF(AND(Z36&gt;=AB36,AA36&gt;=AC36),4,IF(AA36/Z36&gt;=AC36/AB36,2,IF(AA36/Z36&lt;AC36/AB36,3,0
))))</f>
        <v>1</v>
      </c>
      <c r="AE36" s="11">
        <f>IF(U36=0,0,IF(AND((H36+F36/2+C36)&gt;=(U36*TAN(RADIANS(ABS(W36)))),(L36+M36/2-D36)&gt;=(U36*TAN(RADIANS(X36))/COS(RADIANS(W36)))),((H36+F36/2+C36)+((H36+F36/2+C36)-(U36*TAN(RADIANS(ABS(W36))))))/2*(U36*TAN(RADIANS(X36))/COS(RADIANS(W36))),IF((L36+M36/2-D36)/(H36+F36/2+C36)&gt;=(U36*TAN(RADIANS(X36))/COS(RADIANS(W36)))/(U36*TAN(RADIANS(ABS(W36)))),(H36+F36/2+C36)*(U36*TAN(RADIANS(X36))/COS(RADIANS(W36)))/(U36*TAN(RADIANS(ABS(W36))))*(H36+F36/2+C36)/2,IF((L36+M36/2-D36)/(H36+F36/2+C36)&lt;(U36*TAN(RADIANS(X36))/COS(RADIANS(W36)))/(U36*TAN(RADIANS(ABS(W36)))),(L36+M36/2-D36)*((H36+F36/2+C36)+(H36+F36/2+C36)-((U36*TAN(RADIANS(ABS(W36))))/(U36*TAN(RADIANS(X36))/COS(RADIANS(W36)))*(L36+M36/2-D36)))/2,0)
)))</f>
        <v>0</v>
      </c>
      <c r="AF36" s="4">
        <f>IF(AD36=1,0,0)+IF(AD36=2,Z36*AC36/AB36*Z36/2,0)+IF(AD36=3,AA36*(Z36+Z36-(AB36/AC36*AA36))/2,0)+IF(AD36=4,(Z36+(Z36-AB36))/2*AC36,0)</f>
        <v>0</v>
      </c>
      <c r="AG36" t="e">
        <f>Z36*(Z36/AB36*AC36)/2</f>
        <v>#DIV/0!</v>
      </c>
      <c r="AH36" t="e">
        <f>(Z36+Z36-(AB36/AC36*AA36))/2*AA36</f>
        <v>#DIV/0!</v>
      </c>
      <c r="AI36">
        <f>(Z36+Z36-AB36)/2*AC36</f>
        <v>0</v>
      </c>
      <c r="AK36">
        <f>AE36-AF36</f>
        <v>0</v>
      </c>
      <c r="AL36">
        <f>AE36-'式(15)Aoh0p'!AE4</f>
        <v>0</v>
      </c>
    </row>
    <row r="37" spans="1:38" x14ac:dyDescent="0.2">
      <c r="B37" t="str">
        <f>"["&amp;ROW(B37)-ROW($B$3)&amp;", "&amp;C37&amp;", "&amp;D37&amp;", "&amp;E37&amp;", "&amp;F37&amp;", "&amp;G37&amp;", "&amp;H37&amp;", "&amp;I37&amp;", "&amp;J37&amp;", "&amp;K37&amp;", "&amp;L37&amp;", "&amp;M37&amp;", "&amp;N37&amp;", "&amp;O37&amp;", "&amp;P37&amp;", "&amp;Q37&amp;", "&amp;R37&amp;", "&amp;S37&amp;", "&amp;T37&amp;", "&amp;U37&amp;", "&amp;V37&amp;", "&amp;W37&amp;", "&amp;X37&amp;", "&amp;AE37&amp;"]"</f>
        <v>[34, 1.05, -1.025, 0.9, 2.1, 1.1, 0.88, 0.85, 1.05, 1.07, 0.98, 2.05, 1.02, 0.92, 0.96, 0.97, 1.01, 0.52, 0.48, 0.55, 0.6, 89, 1, 0.0775157853238327]</v>
      </c>
      <c r="C37" s="2">
        <f t="shared" ref="C37:C66" si="14">F37/2</f>
        <v>1.05</v>
      </c>
      <c r="D37" s="2">
        <f t="shared" ref="D37:D66" si="15">-M37/2</f>
        <v>-1.0249999999999999</v>
      </c>
      <c r="E37">
        <f>'式(15)Aoh0p'!G5</f>
        <v>0.9</v>
      </c>
      <c r="F37">
        <f>'式(15)Aoh0p'!F5</f>
        <v>2.1</v>
      </c>
      <c r="G37">
        <f>'式(15)Aoh0p'!E5</f>
        <v>1.1000000000000001</v>
      </c>
      <c r="H37" s="1">
        <f>'式(15)Aoh0p'!J5</f>
        <v>0.88</v>
      </c>
      <c r="I37" s="1">
        <f>'式(15)Aoh0p'!K5</f>
        <v>0.85</v>
      </c>
      <c r="J37" s="1">
        <f>'式(15)Aoh0p'!H5</f>
        <v>1.05</v>
      </c>
      <c r="K37" s="1">
        <f>'式(15)Aoh0p'!I5</f>
        <v>1.07</v>
      </c>
      <c r="L37">
        <f>'式(15)Aoh0p'!L5</f>
        <v>0.98</v>
      </c>
      <c r="M37">
        <f>'式(15)Aoh0p'!M5</f>
        <v>2.0499999999999998</v>
      </c>
      <c r="N37">
        <f>'式(15)Aoh0p'!N5</f>
        <v>1.02</v>
      </c>
      <c r="O37" s="1">
        <f>'式(15)Aoh0p'!P5</f>
        <v>0.92</v>
      </c>
      <c r="P37" s="1">
        <f>'式(15)Aoh0p'!O5</f>
        <v>0.96</v>
      </c>
      <c r="Q37" s="1">
        <f>'式(15)Aoh0p'!R5</f>
        <v>0.97</v>
      </c>
      <c r="R37" s="1">
        <f>'式(15)Aoh0p'!Q5</f>
        <v>1.01</v>
      </c>
      <c r="S37">
        <f>'式(15)Aoh0p'!T5</f>
        <v>0.52</v>
      </c>
      <c r="T37">
        <f>'式(15)Aoh0p'!S5</f>
        <v>0.48</v>
      </c>
      <c r="U37">
        <f>'式(15)Aoh0p'!U5</f>
        <v>0.55000000000000004</v>
      </c>
      <c r="V37">
        <f>'式(15)Aoh0p'!V5</f>
        <v>0.6</v>
      </c>
      <c r="W37">
        <f>-'式(15)Aoh0p'!W5</f>
        <v>89</v>
      </c>
      <c r="X37">
        <f>'式(15)Aoh0p'!X5</f>
        <v>1</v>
      </c>
      <c r="Z37">
        <f t="shared" ref="Z37:Z66" si="16">H37+F37/2+C37</f>
        <v>2.9800000000000004</v>
      </c>
      <c r="AA37">
        <f t="shared" ref="AA37:AA66" si="17">L37+M37/2-D37</f>
        <v>3.03</v>
      </c>
      <c r="AB37">
        <f t="shared" ref="AB37:AB66" si="18">U37*TAN(RADIANS(ABS(W37)))</f>
        <v>31.509478896917532</v>
      </c>
      <c r="AC37">
        <f t="shared" ref="AC37:AC66" si="19">U37*TAN(RADIANS(X37))/COS(RADIANS(W37))</f>
        <v>0.55008378042414652</v>
      </c>
      <c r="AD37">
        <f>IF(U37=0,1,IF(AND(Z37&gt;=AB37,AA37&gt;=AC37),4,IF(AA37/Z37&gt;=AC37/AB37,2,IF(AA37/Z37&lt;AC37/AB37,3,0
))))</f>
        <v>2</v>
      </c>
      <c r="AE37" s="11">
        <f t="shared" ref="AE37:AE66" si="20">IF(U37=0,0,IF(AND((H37+F37/2+C37)&gt;=(U37*TAN(RADIANS(ABS(W37)))),(L37+M37/2-D37)&gt;=(U37*TAN(RADIANS(X37))/COS(RADIANS(W37)))),((H37+F37/2+C37)+((H37+F37/2+C37)-(U37*TAN(RADIANS(ABS(W37))))))/2*(U37*TAN(RADIANS(X37))/COS(RADIANS(W37))),IF((L37+M37/2-D37)/(H37+F37/2+C37)&gt;=(U37*TAN(RADIANS(X37))/COS(RADIANS(W37)))/(U37*TAN(RADIANS(ABS(W37)))),(H37+F37/2+C37)*(U37*TAN(RADIANS(X37))/COS(RADIANS(W37)))/(U37*TAN(RADIANS(ABS(W37))))*(H37+F37/2+C37)/2,IF((L37+M37/2-D37)/(H37+F37/2+C37)&lt;(U37*TAN(RADIANS(X37))/COS(RADIANS(W37)))/(U37*TAN(RADIANS(ABS(W37)))),(L37+M37/2-D37)*((H37+F37/2+C37)+(H37+F37/2+C37)-((U37*TAN(RADIANS(ABS(W37))))/(U37*TAN(RADIANS(X37))/COS(RADIANS(W37)))*(L37+M37/2-D37)))/2,0)
)))</f>
        <v>7.7515785323832687E-2</v>
      </c>
      <c r="AF37" s="4">
        <f>IF(AD37=1,0,0)+IF(AD37=2,Z37*AC37/AB37*Z37/2,0)+IF(AD37=3,AA37*(Z37+Z37-(AB37/AC37*AA37))/2,0)+IF(AD37=4,(Z37+(Z37-AB37))/2*AC37,0)</f>
        <v>7.7515785323832687E-2</v>
      </c>
      <c r="AG37">
        <f t="shared" ref="AG37:AG66" si="21">Z37*(Z37/AB37*AC37)/2</f>
        <v>7.7515785323832687E-2</v>
      </c>
      <c r="AH37">
        <f t="shared" ref="AH37:AH66" si="22">(Z37+Z37-(AB37/AC37*AA37))/2*AA37</f>
        <v>-253.91725021903963</v>
      </c>
      <c r="AI37">
        <f t="shared" ref="AI37:AI66" si="23">(Z37+Z37-AB37)/2*AC37</f>
        <v>-7.0271769697416744</v>
      </c>
      <c r="AK37">
        <f t="shared" ref="AK37:AK66" si="24">AE37-AF37</f>
        <v>0</v>
      </c>
      <c r="AL37">
        <f>AE37-'式(15)Aoh0p'!AE5</f>
        <v>0</v>
      </c>
    </row>
    <row r="38" spans="1:38" x14ac:dyDescent="0.2">
      <c r="B38" t="str">
        <f>"["&amp;ROW(B38)-ROW($B$3)&amp;", "&amp;C38&amp;", "&amp;D38&amp;", "&amp;E38&amp;", "&amp;F38&amp;", "&amp;G38&amp;", "&amp;H38&amp;", "&amp;I38&amp;", "&amp;J38&amp;", "&amp;K38&amp;", "&amp;L38&amp;", "&amp;M38&amp;", "&amp;N38&amp;", "&amp;O38&amp;", "&amp;P38&amp;", "&amp;Q38&amp;", "&amp;R38&amp;", "&amp;S38&amp;", "&amp;T38&amp;", "&amp;U38&amp;", "&amp;V38&amp;", "&amp;W38&amp;", "&amp;X38&amp;", "&amp;AE38&amp;"]"</f>
        <v>[35, 1.05, -1.025, 0.9, 2.1, 1.1, 0.88, 0.85, 1.05, 1.07, 0.98, 2.05, 1.02, 0.92, 0.96, 0.97, 1.01, 0.52, 0.48, 0.55, 0.6, 85, 1, 0.0778000319041388]</v>
      </c>
      <c r="C38" s="2">
        <f t="shared" si="14"/>
        <v>1.05</v>
      </c>
      <c r="D38" s="2">
        <f t="shared" si="15"/>
        <v>-1.0249999999999999</v>
      </c>
      <c r="E38">
        <f>'式(15)Aoh0p'!G6</f>
        <v>0.9</v>
      </c>
      <c r="F38">
        <f>'式(15)Aoh0p'!F6</f>
        <v>2.1</v>
      </c>
      <c r="G38">
        <f>'式(15)Aoh0p'!E6</f>
        <v>1.1000000000000001</v>
      </c>
      <c r="H38" s="1">
        <f>'式(15)Aoh0p'!J6</f>
        <v>0.88</v>
      </c>
      <c r="I38" s="1">
        <f>'式(15)Aoh0p'!K6</f>
        <v>0.85</v>
      </c>
      <c r="J38" s="1">
        <f>'式(15)Aoh0p'!H6</f>
        <v>1.05</v>
      </c>
      <c r="K38" s="1">
        <f>'式(15)Aoh0p'!I6</f>
        <v>1.07</v>
      </c>
      <c r="L38">
        <f>'式(15)Aoh0p'!L6</f>
        <v>0.98</v>
      </c>
      <c r="M38">
        <f>'式(15)Aoh0p'!M6</f>
        <v>2.0499999999999998</v>
      </c>
      <c r="N38">
        <f>'式(15)Aoh0p'!N6</f>
        <v>1.02</v>
      </c>
      <c r="O38" s="1">
        <f>'式(15)Aoh0p'!P6</f>
        <v>0.92</v>
      </c>
      <c r="P38" s="1">
        <f>'式(15)Aoh0p'!O6</f>
        <v>0.96</v>
      </c>
      <c r="Q38" s="1">
        <f>'式(15)Aoh0p'!R6</f>
        <v>0.97</v>
      </c>
      <c r="R38" s="1">
        <f>'式(15)Aoh0p'!Q6</f>
        <v>1.01</v>
      </c>
      <c r="S38">
        <f>'式(15)Aoh0p'!T6</f>
        <v>0.52</v>
      </c>
      <c r="T38">
        <f>'式(15)Aoh0p'!S6</f>
        <v>0.48</v>
      </c>
      <c r="U38">
        <f>'式(15)Aoh0p'!U6</f>
        <v>0.55000000000000004</v>
      </c>
      <c r="V38">
        <f>'式(15)Aoh0p'!V6</f>
        <v>0.6</v>
      </c>
      <c r="W38">
        <f>-'式(15)Aoh0p'!W6</f>
        <v>85</v>
      </c>
      <c r="X38">
        <f>'式(15)Aoh0p'!X6</f>
        <v>1</v>
      </c>
      <c r="Z38">
        <f t="shared" si="16"/>
        <v>2.9800000000000004</v>
      </c>
      <c r="AA38">
        <f t="shared" si="17"/>
        <v>3.03</v>
      </c>
      <c r="AB38">
        <f t="shared" si="18"/>
        <v>6.2865287665187424</v>
      </c>
      <c r="AC38">
        <f t="shared" si="19"/>
        <v>0.11015092531900465</v>
      </c>
      <c r="AD38">
        <f>IF(U38=0,1,IF(AND(Z38&gt;=AB38,AA38&gt;=AC38),4,IF(AA38/Z38&gt;=AC38/AB38,2,IF(AA38/Z38&lt;AC38/AB38,3,0
))))</f>
        <v>2</v>
      </c>
      <c r="AE38" s="11">
        <f t="shared" si="20"/>
        <v>7.7800031904138811E-2</v>
      </c>
      <c r="AF38" s="4">
        <f t="shared" ref="AF38:AF65" si="25">IF(AD38=1,0,0)+IF(AD38=2,Z38*AC38/AB38*Z38/2,0)+IF(AD38=3,AA38*(Z38+Z38-(AB38/AC38*AA38))/2,0)+IF(AD38=4,(Z38+(Z38-AB38))/2*AC38,0)</f>
        <v>7.7800031904138811E-2</v>
      </c>
      <c r="AG38">
        <f t="shared" si="21"/>
        <v>7.7800031904138825E-2</v>
      </c>
      <c r="AH38">
        <f t="shared" si="22"/>
        <v>-252.95656055994274</v>
      </c>
      <c r="AI38">
        <f t="shared" si="23"/>
        <v>-1.7983722887656303E-2</v>
      </c>
      <c r="AK38">
        <f t="shared" si="24"/>
        <v>0</v>
      </c>
      <c r="AL38">
        <f>AE38-'式(15)Aoh0p'!AE6</f>
        <v>0</v>
      </c>
    </row>
    <row r="39" spans="1:38" x14ac:dyDescent="0.2">
      <c r="B39" t="str">
        <f>"["&amp;ROW(B39)-ROW($B$3)&amp;", "&amp;C39&amp;", "&amp;D39&amp;", "&amp;E39&amp;", "&amp;F39&amp;", "&amp;G39&amp;", "&amp;H39&amp;", "&amp;I39&amp;", "&amp;J39&amp;", "&amp;K39&amp;", "&amp;L39&amp;", "&amp;M39&amp;", "&amp;N39&amp;", "&amp;O39&amp;", "&amp;P39&amp;", "&amp;Q39&amp;", "&amp;R39&amp;", "&amp;S39&amp;", "&amp;T39&amp;", "&amp;U39&amp;", "&amp;V39&amp;", "&amp;W39&amp;", "&amp;X39&amp;", "&amp;AE39&amp;"]"</f>
        <v>[36, 1.05, -1.025, 0.9, 2.1, 1.1, 0.88, 0.85, 1.05, 1.07, 0.98, 2.05, 1.02, 0.92, 0.96, 0.97, 1.01, 0.52, 0.48, 0.55, 0.6, 45, 1, 0.0367253907583509]</v>
      </c>
      <c r="C39" s="2">
        <f t="shared" si="14"/>
        <v>1.05</v>
      </c>
      <c r="D39" s="2">
        <f t="shared" si="15"/>
        <v>-1.0249999999999999</v>
      </c>
      <c r="E39">
        <f>'式(15)Aoh0p'!G7</f>
        <v>0.9</v>
      </c>
      <c r="F39">
        <f>'式(15)Aoh0p'!F7</f>
        <v>2.1</v>
      </c>
      <c r="G39">
        <f>'式(15)Aoh0p'!E7</f>
        <v>1.1000000000000001</v>
      </c>
      <c r="H39" s="1">
        <f>'式(15)Aoh0p'!J7</f>
        <v>0.88</v>
      </c>
      <c r="I39" s="1">
        <f>'式(15)Aoh0p'!K7</f>
        <v>0.85</v>
      </c>
      <c r="J39" s="1">
        <f>'式(15)Aoh0p'!H7</f>
        <v>1.05</v>
      </c>
      <c r="K39" s="1">
        <f>'式(15)Aoh0p'!I7</f>
        <v>1.07</v>
      </c>
      <c r="L39">
        <f>'式(15)Aoh0p'!L7</f>
        <v>0.98</v>
      </c>
      <c r="M39">
        <f>'式(15)Aoh0p'!M7</f>
        <v>2.0499999999999998</v>
      </c>
      <c r="N39">
        <f>'式(15)Aoh0p'!N7</f>
        <v>1.02</v>
      </c>
      <c r="O39" s="1">
        <f>'式(15)Aoh0p'!P7</f>
        <v>0.92</v>
      </c>
      <c r="P39" s="1">
        <f>'式(15)Aoh0p'!O7</f>
        <v>0.96</v>
      </c>
      <c r="Q39" s="1">
        <f>'式(15)Aoh0p'!R7</f>
        <v>0.97</v>
      </c>
      <c r="R39" s="1">
        <f>'式(15)Aoh0p'!Q7</f>
        <v>1.01</v>
      </c>
      <c r="S39">
        <f>'式(15)Aoh0p'!T7</f>
        <v>0.52</v>
      </c>
      <c r="T39">
        <f>'式(15)Aoh0p'!S7</f>
        <v>0.48</v>
      </c>
      <c r="U39">
        <f>'式(15)Aoh0p'!U7</f>
        <v>0.55000000000000004</v>
      </c>
      <c r="V39">
        <f>'式(15)Aoh0p'!V7</f>
        <v>0.6</v>
      </c>
      <c r="W39">
        <f>-'式(15)Aoh0p'!W7</f>
        <v>45</v>
      </c>
      <c r="X39">
        <f>'式(15)Aoh0p'!X7</f>
        <v>1</v>
      </c>
      <c r="Z39">
        <f t="shared" si="16"/>
        <v>2.9800000000000004</v>
      </c>
      <c r="AA39">
        <f t="shared" si="17"/>
        <v>3.03</v>
      </c>
      <c r="AB39">
        <f t="shared" si="18"/>
        <v>0.54999999999999993</v>
      </c>
      <c r="AC39">
        <f t="shared" si="19"/>
        <v>1.3576854254473546E-2</v>
      </c>
      <c r="AD39">
        <f t="shared" ref="AD39:AD66" si="26">IF(U39=0,1,IF(AND(Z39&gt;=AB39,AA39&gt;=AC39),4,IF(AA39/Z39&gt;=AC39/AB39,2,IF(AA39/Z39&lt;AC39/AB39,3,0
))))</f>
        <v>4</v>
      </c>
      <c r="AE39" s="11">
        <f t="shared" si="20"/>
        <v>3.6725390758350948E-2</v>
      </c>
      <c r="AF39" s="4">
        <f t="shared" si="25"/>
        <v>3.6725390758350948E-2</v>
      </c>
      <c r="AG39">
        <f t="shared" si="21"/>
        <v>0.10960717865584266</v>
      </c>
      <c r="AH39">
        <f t="shared" si="22"/>
        <v>-176.93028202045775</v>
      </c>
      <c r="AI39">
        <f t="shared" si="23"/>
        <v>3.6725390758350948E-2</v>
      </c>
      <c r="AK39">
        <f t="shared" si="24"/>
        <v>0</v>
      </c>
      <c r="AL39">
        <f>AE39-'式(15)Aoh0p'!AE7</f>
        <v>0</v>
      </c>
    </row>
    <row r="40" spans="1:38" x14ac:dyDescent="0.2">
      <c r="B40" t="str">
        <f>"["&amp;ROW(B40)-ROW($B$3)&amp;", "&amp;C40&amp;", "&amp;D40&amp;", "&amp;E40&amp;", "&amp;F40&amp;", "&amp;G40&amp;", "&amp;H40&amp;", "&amp;I40&amp;", "&amp;J40&amp;", "&amp;K40&amp;", "&amp;L40&amp;", "&amp;M40&amp;", "&amp;N40&amp;", "&amp;O40&amp;", "&amp;P40&amp;", "&amp;Q40&amp;", "&amp;R40&amp;", "&amp;S40&amp;", "&amp;T40&amp;", "&amp;U40&amp;", "&amp;V40&amp;", "&amp;W40&amp;", "&amp;X40&amp;", "&amp;AE40&amp;"]"</f>
        <v>[37, 1.05, -1.025, 0.9, 2.1, 1.1, 0.88, 0.85, 1.05, 1.07, 0.98, 2.05, 1.02, 0.92, 0.96, 0.97, 1.01, 0.52, 0.48, 0.55, 0.6, 30, 1, 0.0312746037537625]</v>
      </c>
      <c r="C40" s="2">
        <f t="shared" si="14"/>
        <v>1.05</v>
      </c>
      <c r="D40" s="2">
        <f t="shared" si="15"/>
        <v>-1.0249999999999999</v>
      </c>
      <c r="E40">
        <f>'式(15)Aoh0p'!G8</f>
        <v>0.9</v>
      </c>
      <c r="F40">
        <f>'式(15)Aoh0p'!F8</f>
        <v>2.1</v>
      </c>
      <c r="G40">
        <f>'式(15)Aoh0p'!E8</f>
        <v>1.1000000000000001</v>
      </c>
      <c r="H40" s="1">
        <f>'式(15)Aoh0p'!J8</f>
        <v>0.88</v>
      </c>
      <c r="I40" s="1">
        <f>'式(15)Aoh0p'!K8</f>
        <v>0.85</v>
      </c>
      <c r="J40" s="1">
        <f>'式(15)Aoh0p'!H8</f>
        <v>1.05</v>
      </c>
      <c r="K40" s="1">
        <f>'式(15)Aoh0p'!I8</f>
        <v>1.07</v>
      </c>
      <c r="L40">
        <f>'式(15)Aoh0p'!L8</f>
        <v>0.98</v>
      </c>
      <c r="M40">
        <f>'式(15)Aoh0p'!M8</f>
        <v>2.0499999999999998</v>
      </c>
      <c r="N40">
        <f>'式(15)Aoh0p'!N8</f>
        <v>1.02</v>
      </c>
      <c r="O40" s="1">
        <f>'式(15)Aoh0p'!P8</f>
        <v>0.92</v>
      </c>
      <c r="P40" s="1">
        <f>'式(15)Aoh0p'!O8</f>
        <v>0.96</v>
      </c>
      <c r="Q40" s="1">
        <f>'式(15)Aoh0p'!R8</f>
        <v>0.97</v>
      </c>
      <c r="R40" s="1">
        <f>'式(15)Aoh0p'!Q8</f>
        <v>1.01</v>
      </c>
      <c r="S40">
        <f>'式(15)Aoh0p'!T8</f>
        <v>0.52</v>
      </c>
      <c r="T40">
        <f>'式(15)Aoh0p'!S8</f>
        <v>0.48</v>
      </c>
      <c r="U40">
        <f>'式(15)Aoh0p'!U8</f>
        <v>0.55000000000000004</v>
      </c>
      <c r="V40">
        <f>'式(15)Aoh0p'!V8</f>
        <v>0.6</v>
      </c>
      <c r="W40">
        <f>-'式(15)Aoh0p'!W8</f>
        <v>30</v>
      </c>
      <c r="X40">
        <f>'式(15)Aoh0p'!X8</f>
        <v>1</v>
      </c>
      <c r="Z40">
        <f t="shared" si="16"/>
        <v>2.9800000000000004</v>
      </c>
      <c r="AA40">
        <f t="shared" si="17"/>
        <v>3.03</v>
      </c>
      <c r="AB40">
        <f t="shared" si="18"/>
        <v>0.31754264805429416</v>
      </c>
      <c r="AC40">
        <f t="shared" si="19"/>
        <v>1.1085455078531701E-2</v>
      </c>
      <c r="AD40">
        <f t="shared" si="26"/>
        <v>4</v>
      </c>
      <c r="AE40" s="11">
        <f t="shared" si="20"/>
        <v>3.1274603753762537E-2</v>
      </c>
      <c r="AF40" s="4">
        <f t="shared" si="25"/>
        <v>3.1274603753762537E-2</v>
      </c>
      <c r="AG40">
        <f t="shared" si="21"/>
        <v>0.15500795858854349</v>
      </c>
      <c r="AH40">
        <f t="shared" si="22"/>
        <v>-122.46395218395976</v>
      </c>
      <c r="AI40">
        <f t="shared" si="23"/>
        <v>3.1274603753762537E-2</v>
      </c>
      <c r="AK40">
        <f t="shared" si="24"/>
        <v>0</v>
      </c>
      <c r="AL40">
        <f>AE40-'式(15)Aoh0p'!AE8</f>
        <v>0</v>
      </c>
    </row>
    <row r="41" spans="1:38" x14ac:dyDescent="0.2">
      <c r="B41" t="str">
        <f>"["&amp;ROW(B41)-ROW($B$3)&amp;", "&amp;C41&amp;", "&amp;D41&amp;", "&amp;E41&amp;", "&amp;F41&amp;", "&amp;G41&amp;", "&amp;H41&amp;", "&amp;I41&amp;", "&amp;J41&amp;", "&amp;K41&amp;", "&amp;L41&amp;", "&amp;M41&amp;", "&amp;N41&amp;", "&amp;O41&amp;", "&amp;P41&amp;", "&amp;Q41&amp;", "&amp;R41&amp;", "&amp;S41&amp;", "&amp;T41&amp;", "&amp;U41&amp;", "&amp;V41&amp;", "&amp;W41&amp;", "&amp;X41&amp;", "&amp;AE41&amp;"]"</f>
        <v>[38, 1.05, -1.025, 0.9, 2.1, 1.1, 0.88, 0.85, 1.05, 1.07, 0.98, 2.05, 1.02, 0.92, 0.96, 0.97, 1.01, 0.52, 0.48, 0.55, 0.6, 1, 1, 0.0285671195851676]</v>
      </c>
      <c r="C41" s="2">
        <f t="shared" si="14"/>
        <v>1.05</v>
      </c>
      <c r="D41" s="2">
        <f t="shared" si="15"/>
        <v>-1.0249999999999999</v>
      </c>
      <c r="E41">
        <f>'式(15)Aoh0p'!G9</f>
        <v>0.9</v>
      </c>
      <c r="F41">
        <f>'式(15)Aoh0p'!F9</f>
        <v>2.1</v>
      </c>
      <c r="G41">
        <f>'式(15)Aoh0p'!E9</f>
        <v>1.1000000000000001</v>
      </c>
      <c r="H41" s="1">
        <f>'式(15)Aoh0p'!J9</f>
        <v>0.88</v>
      </c>
      <c r="I41" s="1">
        <f>'式(15)Aoh0p'!K9</f>
        <v>0.85</v>
      </c>
      <c r="J41" s="1">
        <f>'式(15)Aoh0p'!H9</f>
        <v>1.05</v>
      </c>
      <c r="K41" s="1">
        <f>'式(15)Aoh0p'!I9</f>
        <v>1.07</v>
      </c>
      <c r="L41">
        <f>'式(15)Aoh0p'!L9</f>
        <v>0.98</v>
      </c>
      <c r="M41">
        <f>'式(15)Aoh0p'!M9</f>
        <v>2.0499999999999998</v>
      </c>
      <c r="N41">
        <f>'式(15)Aoh0p'!N9</f>
        <v>1.02</v>
      </c>
      <c r="O41" s="1">
        <f>'式(15)Aoh0p'!P9</f>
        <v>0.92</v>
      </c>
      <c r="P41" s="1">
        <f>'式(15)Aoh0p'!O9</f>
        <v>0.96</v>
      </c>
      <c r="Q41" s="1">
        <f>'式(15)Aoh0p'!R9</f>
        <v>0.97</v>
      </c>
      <c r="R41" s="1">
        <f>'式(15)Aoh0p'!Q9</f>
        <v>1.01</v>
      </c>
      <c r="S41">
        <f>'式(15)Aoh0p'!T9</f>
        <v>0.52</v>
      </c>
      <c r="T41">
        <f>'式(15)Aoh0p'!S9</f>
        <v>0.48</v>
      </c>
      <c r="U41">
        <f>'式(15)Aoh0p'!U9</f>
        <v>0.55000000000000004</v>
      </c>
      <c r="V41">
        <f>'式(15)Aoh0p'!V9</f>
        <v>0.6</v>
      </c>
      <c r="W41">
        <f>-'式(15)Aoh0p'!W9</f>
        <v>1</v>
      </c>
      <c r="X41">
        <f>'式(15)Aoh0p'!X9</f>
        <v>1</v>
      </c>
      <c r="Z41">
        <f t="shared" si="16"/>
        <v>2.9800000000000004</v>
      </c>
      <c r="AA41">
        <f t="shared" si="17"/>
        <v>3.03</v>
      </c>
      <c r="AB41">
        <f t="shared" si="18"/>
        <v>9.6002857105196727E-3</v>
      </c>
      <c r="AC41">
        <f t="shared" si="19"/>
        <v>9.6017481032629106E-3</v>
      </c>
      <c r="AD41">
        <f t="shared" si="26"/>
        <v>4</v>
      </c>
      <c r="AE41" s="11">
        <f t="shared" si="20"/>
        <v>2.8567119585167597E-2</v>
      </c>
      <c r="AF41" s="4">
        <f t="shared" si="25"/>
        <v>2.8567119585167597E-2</v>
      </c>
      <c r="AG41">
        <f t="shared" si="21"/>
        <v>4.4408763669805591</v>
      </c>
      <c r="AH41">
        <f t="shared" si="22"/>
        <v>4.4396491477693445</v>
      </c>
      <c r="AI41">
        <f t="shared" si="23"/>
        <v>2.8567119585167593E-2</v>
      </c>
      <c r="AK41">
        <f t="shared" si="24"/>
        <v>0</v>
      </c>
      <c r="AL41">
        <f>AE41-'式(15)Aoh0p'!AE9</f>
        <v>0</v>
      </c>
    </row>
    <row r="42" spans="1:38" x14ac:dyDescent="0.2">
      <c r="B42" t="str">
        <f>"["&amp;ROW(B42)-ROW($B$3)&amp;", "&amp;C42&amp;", "&amp;D42&amp;", "&amp;E42&amp;", "&amp;F42&amp;", "&amp;G42&amp;", "&amp;H42&amp;", "&amp;I42&amp;", "&amp;J42&amp;", "&amp;K42&amp;", "&amp;L42&amp;", "&amp;M42&amp;", "&amp;N42&amp;", "&amp;O42&amp;", "&amp;P42&amp;", "&amp;Q42&amp;", "&amp;R42&amp;", "&amp;S42&amp;", "&amp;T42&amp;", "&amp;U42&amp;", "&amp;V42&amp;", "&amp;W42&amp;", "&amp;X42&amp;", "&amp;AE42&amp;"]"</f>
        <v>[39, 1.05, -1.025, 0.9, 2.1, 1.1, 0.88, 0.85, 1.05, 1.07, 0.98, 2.05, 1.02, 0.92, 0.96, 0.97, 1.01, 0.52, 0.48, 0.55, 0.6, 89, 10, 0.783046321489259]</v>
      </c>
      <c r="C42" s="2">
        <f t="shared" si="14"/>
        <v>1.05</v>
      </c>
      <c r="D42" s="2">
        <f t="shared" si="15"/>
        <v>-1.0249999999999999</v>
      </c>
      <c r="E42">
        <f>'式(15)Aoh0p'!G10</f>
        <v>0.9</v>
      </c>
      <c r="F42">
        <f>'式(15)Aoh0p'!F10</f>
        <v>2.1</v>
      </c>
      <c r="G42">
        <f>'式(15)Aoh0p'!E10</f>
        <v>1.1000000000000001</v>
      </c>
      <c r="H42" s="1">
        <f>'式(15)Aoh0p'!J10</f>
        <v>0.88</v>
      </c>
      <c r="I42" s="1">
        <f>'式(15)Aoh0p'!K10</f>
        <v>0.85</v>
      </c>
      <c r="J42" s="1">
        <f>'式(15)Aoh0p'!H10</f>
        <v>1.05</v>
      </c>
      <c r="K42" s="1">
        <f>'式(15)Aoh0p'!I10</f>
        <v>1.07</v>
      </c>
      <c r="L42">
        <f>'式(15)Aoh0p'!L10</f>
        <v>0.98</v>
      </c>
      <c r="M42">
        <f>'式(15)Aoh0p'!M10</f>
        <v>2.0499999999999998</v>
      </c>
      <c r="N42">
        <f>'式(15)Aoh0p'!N10</f>
        <v>1.02</v>
      </c>
      <c r="O42" s="1">
        <f>'式(15)Aoh0p'!P10</f>
        <v>0.92</v>
      </c>
      <c r="P42" s="1">
        <f>'式(15)Aoh0p'!O10</f>
        <v>0.96</v>
      </c>
      <c r="Q42" s="1">
        <f>'式(15)Aoh0p'!R10</f>
        <v>0.97</v>
      </c>
      <c r="R42" s="1">
        <f>'式(15)Aoh0p'!Q10</f>
        <v>1.01</v>
      </c>
      <c r="S42">
        <f>'式(15)Aoh0p'!T10</f>
        <v>0.52</v>
      </c>
      <c r="T42">
        <f>'式(15)Aoh0p'!S10</f>
        <v>0.48</v>
      </c>
      <c r="U42">
        <f>'式(15)Aoh0p'!U10</f>
        <v>0.55000000000000004</v>
      </c>
      <c r="V42">
        <f>'式(15)Aoh0p'!V10</f>
        <v>0.6</v>
      </c>
      <c r="W42">
        <f>-'式(15)Aoh0p'!W10</f>
        <v>89</v>
      </c>
      <c r="X42">
        <f>'式(15)Aoh0p'!X10</f>
        <v>10</v>
      </c>
      <c r="Z42">
        <f t="shared" si="16"/>
        <v>2.9800000000000004</v>
      </c>
      <c r="AA42">
        <f t="shared" si="17"/>
        <v>3.03</v>
      </c>
      <c r="AB42">
        <f t="shared" si="18"/>
        <v>31.509478896917532</v>
      </c>
      <c r="AC42">
        <f t="shared" si="19"/>
        <v>5.5568176078272851</v>
      </c>
      <c r="AD42">
        <f t="shared" si="26"/>
        <v>2</v>
      </c>
      <c r="AE42" s="11">
        <f t="shared" si="20"/>
        <v>0.78304632148925923</v>
      </c>
      <c r="AF42" s="4">
        <f t="shared" si="25"/>
        <v>0.78304632148925923</v>
      </c>
      <c r="AG42">
        <f t="shared" si="21"/>
        <v>0.78304632148925923</v>
      </c>
      <c r="AH42">
        <f t="shared" si="22"/>
        <v>-17.0003705648306</v>
      </c>
      <c r="AI42">
        <f t="shared" si="23"/>
        <v>-70.986897102601489</v>
      </c>
      <c r="AK42">
        <f t="shared" si="24"/>
        <v>0</v>
      </c>
      <c r="AL42">
        <f>AE42-'式(15)Aoh0p'!AE10</f>
        <v>0</v>
      </c>
    </row>
    <row r="43" spans="1:38" x14ac:dyDescent="0.2">
      <c r="B43" t="str">
        <f>"["&amp;ROW(B43)-ROW($B$3)&amp;", "&amp;C43&amp;", "&amp;D43&amp;", "&amp;E43&amp;", "&amp;F43&amp;", "&amp;G43&amp;", "&amp;H43&amp;", "&amp;I43&amp;", "&amp;J43&amp;", "&amp;K43&amp;", "&amp;L43&amp;", "&amp;M43&amp;", "&amp;N43&amp;", "&amp;O43&amp;", "&amp;P43&amp;", "&amp;Q43&amp;", "&amp;R43&amp;", "&amp;S43&amp;", "&amp;T43&amp;", "&amp;U43&amp;", "&amp;V43&amp;", "&amp;W43&amp;", "&amp;X43&amp;", "&amp;AE43&amp;"]"</f>
        <v>[40, 1.05, -1.025, 0.9, 2.1, 1.1, 0.88, 0.85, 1.05, 1.07, 0.98, 2.05, 1.02, 0.92, 0.96, 0.97, 1.01, 0.52, 0.48, 0.55, 0.6, 85, 10, 0.78591771391823]</v>
      </c>
      <c r="C43" s="2">
        <f t="shared" si="14"/>
        <v>1.05</v>
      </c>
      <c r="D43" s="2">
        <f t="shared" si="15"/>
        <v>-1.0249999999999999</v>
      </c>
      <c r="E43">
        <f>'式(15)Aoh0p'!G11</f>
        <v>0.9</v>
      </c>
      <c r="F43">
        <f>'式(15)Aoh0p'!F11</f>
        <v>2.1</v>
      </c>
      <c r="G43">
        <f>'式(15)Aoh0p'!E11</f>
        <v>1.1000000000000001</v>
      </c>
      <c r="H43" s="1">
        <f>'式(15)Aoh0p'!J11</f>
        <v>0.88</v>
      </c>
      <c r="I43" s="1">
        <f>'式(15)Aoh0p'!K11</f>
        <v>0.85</v>
      </c>
      <c r="J43" s="1">
        <f>'式(15)Aoh0p'!H11</f>
        <v>1.05</v>
      </c>
      <c r="K43" s="1">
        <f>'式(15)Aoh0p'!I11</f>
        <v>1.07</v>
      </c>
      <c r="L43">
        <f>'式(15)Aoh0p'!L11</f>
        <v>0.98</v>
      </c>
      <c r="M43">
        <f>'式(15)Aoh0p'!M11</f>
        <v>2.0499999999999998</v>
      </c>
      <c r="N43">
        <f>'式(15)Aoh0p'!N11</f>
        <v>1.02</v>
      </c>
      <c r="O43" s="1">
        <f>'式(15)Aoh0p'!P11</f>
        <v>0.92</v>
      </c>
      <c r="P43" s="1">
        <f>'式(15)Aoh0p'!O11</f>
        <v>0.96</v>
      </c>
      <c r="Q43" s="1">
        <f>'式(15)Aoh0p'!R11</f>
        <v>0.97</v>
      </c>
      <c r="R43" s="1">
        <f>'式(15)Aoh0p'!Q11</f>
        <v>1.01</v>
      </c>
      <c r="S43">
        <f>'式(15)Aoh0p'!T11</f>
        <v>0.52</v>
      </c>
      <c r="T43">
        <f>'式(15)Aoh0p'!S11</f>
        <v>0.48</v>
      </c>
      <c r="U43">
        <f>'式(15)Aoh0p'!U11</f>
        <v>0.55000000000000004</v>
      </c>
      <c r="V43">
        <f>'式(15)Aoh0p'!V11</f>
        <v>0.6</v>
      </c>
      <c r="W43">
        <f>-'式(15)Aoh0p'!W11</f>
        <v>85</v>
      </c>
      <c r="X43">
        <f>'式(15)Aoh0p'!X11</f>
        <v>10</v>
      </c>
      <c r="Z43">
        <f t="shared" si="16"/>
        <v>2.9800000000000004</v>
      </c>
      <c r="AA43">
        <f t="shared" si="17"/>
        <v>3.03</v>
      </c>
      <c r="AB43">
        <f t="shared" si="18"/>
        <v>6.2865287665187424</v>
      </c>
      <c r="AC43">
        <f t="shared" si="19"/>
        <v>1.1127188677680289</v>
      </c>
      <c r="AD43">
        <f t="shared" si="26"/>
        <v>2</v>
      </c>
      <c r="AE43" s="11">
        <f t="shared" si="20"/>
        <v>0.7859177139182304</v>
      </c>
      <c r="AF43" s="4">
        <f t="shared" si="25"/>
        <v>0.7859177139182304</v>
      </c>
      <c r="AG43">
        <f t="shared" si="21"/>
        <v>0.78591771391823051</v>
      </c>
      <c r="AH43">
        <f t="shared" si="22"/>
        <v>-16.905269404996599</v>
      </c>
      <c r="AI43">
        <f t="shared" si="23"/>
        <v>-0.18166735968721257</v>
      </c>
      <c r="AK43">
        <f t="shared" si="24"/>
        <v>0</v>
      </c>
      <c r="AL43">
        <f>AE43-'式(15)Aoh0p'!AE11</f>
        <v>0</v>
      </c>
    </row>
    <row r="44" spans="1:38" x14ac:dyDescent="0.2">
      <c r="B44" t="str">
        <f>"["&amp;ROW(B44)-ROW($B$3)&amp;", "&amp;C44&amp;", "&amp;D44&amp;", "&amp;E44&amp;", "&amp;F44&amp;", "&amp;G44&amp;", "&amp;H44&amp;", "&amp;I44&amp;", "&amp;J44&amp;", "&amp;K44&amp;", "&amp;L44&amp;", "&amp;M44&amp;", "&amp;N44&amp;", "&amp;O44&amp;", "&amp;P44&amp;", "&amp;Q44&amp;", "&amp;R44&amp;", "&amp;S44&amp;", "&amp;T44&amp;", "&amp;U44&amp;", "&amp;V44&amp;", "&amp;W44&amp;", "&amp;X44&amp;", "&amp;AE44&amp;"]"</f>
        <v>[41, 1.05, -1.025, 0.9, 2.1, 1.1, 0.88, 0.85, 1.05, 1.07, 0.98, 2.05, 1.02, 0.92, 0.96, 0.97, 1.01, 0.52, 0.48, 0.55, 0.6, 45, 10, 0.37099130220307]</v>
      </c>
      <c r="C44" s="2">
        <f t="shared" si="14"/>
        <v>1.05</v>
      </c>
      <c r="D44" s="2">
        <f t="shared" si="15"/>
        <v>-1.0249999999999999</v>
      </c>
      <c r="E44">
        <f>'式(15)Aoh0p'!G12</f>
        <v>0.9</v>
      </c>
      <c r="F44">
        <f>'式(15)Aoh0p'!F12</f>
        <v>2.1</v>
      </c>
      <c r="G44">
        <f>'式(15)Aoh0p'!E12</f>
        <v>1.1000000000000001</v>
      </c>
      <c r="H44" s="1">
        <f>'式(15)Aoh0p'!J12</f>
        <v>0.88</v>
      </c>
      <c r="I44" s="1">
        <f>'式(15)Aoh0p'!K12</f>
        <v>0.85</v>
      </c>
      <c r="J44" s="1">
        <f>'式(15)Aoh0p'!H12</f>
        <v>1.05</v>
      </c>
      <c r="K44" s="1">
        <f>'式(15)Aoh0p'!I12</f>
        <v>1.07</v>
      </c>
      <c r="L44">
        <f>'式(15)Aoh0p'!L12</f>
        <v>0.98</v>
      </c>
      <c r="M44">
        <f>'式(15)Aoh0p'!M12</f>
        <v>2.0499999999999998</v>
      </c>
      <c r="N44">
        <f>'式(15)Aoh0p'!N12</f>
        <v>1.02</v>
      </c>
      <c r="O44" s="1">
        <f>'式(15)Aoh0p'!P12</f>
        <v>0.92</v>
      </c>
      <c r="P44" s="1">
        <f>'式(15)Aoh0p'!O12</f>
        <v>0.96</v>
      </c>
      <c r="Q44" s="1">
        <f>'式(15)Aoh0p'!R12</f>
        <v>0.97</v>
      </c>
      <c r="R44" s="1">
        <f>'式(15)Aoh0p'!Q12</f>
        <v>1.01</v>
      </c>
      <c r="S44">
        <f>'式(15)Aoh0p'!T12</f>
        <v>0.52</v>
      </c>
      <c r="T44">
        <f>'式(15)Aoh0p'!S12</f>
        <v>0.48</v>
      </c>
      <c r="U44">
        <f>'式(15)Aoh0p'!U12</f>
        <v>0.55000000000000004</v>
      </c>
      <c r="V44">
        <f>'式(15)Aoh0p'!V12</f>
        <v>0.6</v>
      </c>
      <c r="W44">
        <f>-'式(15)Aoh0p'!W12</f>
        <v>45</v>
      </c>
      <c r="X44">
        <f>'式(15)Aoh0p'!X12</f>
        <v>10</v>
      </c>
      <c r="Z44">
        <f t="shared" si="16"/>
        <v>2.9800000000000004</v>
      </c>
      <c r="AA44">
        <f t="shared" si="17"/>
        <v>3.03</v>
      </c>
      <c r="AB44">
        <f t="shared" si="18"/>
        <v>0.54999999999999993</v>
      </c>
      <c r="AC44">
        <f t="shared" si="19"/>
        <v>0.13715020414161566</v>
      </c>
      <c r="AD44">
        <f t="shared" si="26"/>
        <v>4</v>
      </c>
      <c r="AE44" s="11">
        <f t="shared" si="20"/>
        <v>0.37099130220307042</v>
      </c>
      <c r="AF44" s="4">
        <f t="shared" si="25"/>
        <v>0.37099130220307042</v>
      </c>
      <c r="AG44">
        <f t="shared" si="21"/>
        <v>1.1072260662356401</v>
      </c>
      <c r="AH44">
        <f t="shared" si="22"/>
        <v>-9.3792310027876358</v>
      </c>
      <c r="AI44">
        <f t="shared" si="23"/>
        <v>0.37099130220307042</v>
      </c>
      <c r="AK44">
        <f t="shared" si="24"/>
        <v>0</v>
      </c>
      <c r="AL44">
        <f>AE44-'式(15)Aoh0p'!AE12</f>
        <v>0</v>
      </c>
    </row>
    <row r="45" spans="1:38" x14ac:dyDescent="0.2">
      <c r="B45" t="str">
        <f>"["&amp;ROW(B45)-ROW($B$3)&amp;", "&amp;C45&amp;", "&amp;D45&amp;", "&amp;E45&amp;", "&amp;F45&amp;", "&amp;G45&amp;", "&amp;H45&amp;", "&amp;I45&amp;", "&amp;J45&amp;", "&amp;K45&amp;", "&amp;L45&amp;", "&amp;M45&amp;", "&amp;N45&amp;", "&amp;O45&amp;", "&amp;P45&amp;", "&amp;Q45&amp;", "&amp;R45&amp;", "&amp;S45&amp;", "&amp;T45&amp;", "&amp;U45&amp;", "&amp;V45&amp;", "&amp;W45&amp;", "&amp;X45&amp;", "&amp;AE45&amp;"]"</f>
        <v>[42, 1.05, -1.025, 0.9, 2.1, 1.1, 0.88, 0.85, 1.05, 1.07, 0.98, 2.05, 1.02, 0.92, 0.96, 0.97, 1.01, 0.52, 0.48, 0.55, 0.6, 30, 10, 0.315928727588966]</v>
      </c>
      <c r="C45" s="2">
        <f t="shared" si="14"/>
        <v>1.05</v>
      </c>
      <c r="D45" s="2">
        <f t="shared" si="15"/>
        <v>-1.0249999999999999</v>
      </c>
      <c r="E45">
        <f>'式(15)Aoh0p'!G13</f>
        <v>0.9</v>
      </c>
      <c r="F45">
        <f>'式(15)Aoh0p'!F13</f>
        <v>2.1</v>
      </c>
      <c r="G45">
        <f>'式(15)Aoh0p'!E13</f>
        <v>1.1000000000000001</v>
      </c>
      <c r="H45" s="1">
        <f>'式(15)Aoh0p'!J13</f>
        <v>0.88</v>
      </c>
      <c r="I45" s="1">
        <f>'式(15)Aoh0p'!K13</f>
        <v>0.85</v>
      </c>
      <c r="J45" s="1">
        <f>'式(15)Aoh0p'!H13</f>
        <v>1.05</v>
      </c>
      <c r="K45" s="1">
        <f>'式(15)Aoh0p'!I13</f>
        <v>1.07</v>
      </c>
      <c r="L45">
        <f>'式(15)Aoh0p'!L13</f>
        <v>0.98</v>
      </c>
      <c r="M45">
        <f>'式(15)Aoh0p'!M13</f>
        <v>2.0499999999999998</v>
      </c>
      <c r="N45">
        <f>'式(15)Aoh0p'!N13</f>
        <v>1.02</v>
      </c>
      <c r="O45" s="1">
        <f>'式(15)Aoh0p'!P13</f>
        <v>0.92</v>
      </c>
      <c r="P45" s="1">
        <f>'式(15)Aoh0p'!O13</f>
        <v>0.96</v>
      </c>
      <c r="Q45" s="1">
        <f>'式(15)Aoh0p'!R13</f>
        <v>0.97</v>
      </c>
      <c r="R45" s="1">
        <f>'式(15)Aoh0p'!Q13</f>
        <v>1.01</v>
      </c>
      <c r="S45">
        <f>'式(15)Aoh0p'!T13</f>
        <v>0.52</v>
      </c>
      <c r="T45">
        <f>'式(15)Aoh0p'!S13</f>
        <v>0.48</v>
      </c>
      <c r="U45">
        <f>'式(15)Aoh0p'!U13</f>
        <v>0.55000000000000004</v>
      </c>
      <c r="V45">
        <f>'式(15)Aoh0p'!V13</f>
        <v>0.6</v>
      </c>
      <c r="W45">
        <f>-'式(15)Aoh0p'!W13</f>
        <v>30</v>
      </c>
      <c r="X45">
        <f>'式(15)Aoh0p'!X13</f>
        <v>10</v>
      </c>
      <c r="Z45">
        <f t="shared" si="16"/>
        <v>2.9800000000000004</v>
      </c>
      <c r="AA45">
        <f t="shared" si="17"/>
        <v>3.03</v>
      </c>
      <c r="AB45">
        <f t="shared" si="18"/>
        <v>0.31754264805429416</v>
      </c>
      <c r="AC45">
        <f t="shared" si="19"/>
        <v>0.11198267275516884</v>
      </c>
      <c r="AD45">
        <f t="shared" si="26"/>
        <v>4</v>
      </c>
      <c r="AE45" s="11">
        <f t="shared" si="20"/>
        <v>0.31592872758896628</v>
      </c>
      <c r="AF45" s="4">
        <f t="shared" si="25"/>
        <v>0.31592872758896628</v>
      </c>
      <c r="AG45">
        <f t="shared" si="21"/>
        <v>1.565854119483453</v>
      </c>
      <c r="AH45">
        <f t="shared" si="22"/>
        <v>-3.9874678144320517</v>
      </c>
      <c r="AI45">
        <f t="shared" si="23"/>
        <v>0.31592872758896628</v>
      </c>
      <c r="AK45">
        <f t="shared" si="24"/>
        <v>0</v>
      </c>
      <c r="AL45">
        <f>AE45-'式(15)Aoh0p'!AE13</f>
        <v>0</v>
      </c>
    </row>
    <row r="46" spans="1:38" x14ac:dyDescent="0.2">
      <c r="B46" t="str">
        <f>"["&amp;ROW(B46)-ROW($B$3)&amp;", "&amp;C46&amp;", "&amp;D46&amp;", "&amp;E46&amp;", "&amp;F46&amp;", "&amp;G46&amp;", "&amp;H46&amp;", "&amp;I46&amp;", "&amp;J46&amp;", "&amp;K46&amp;", "&amp;L46&amp;", "&amp;M46&amp;", "&amp;N46&amp;", "&amp;O46&amp;", "&amp;P46&amp;", "&amp;Q46&amp;", "&amp;R46&amp;", "&amp;S46&amp;", "&amp;T46&amp;", "&amp;U46&amp;", "&amp;V46&amp;", "&amp;W46&amp;", "&amp;X46&amp;", "&amp;AE46&amp;"]"</f>
        <v>[43, 1.05, -1.025, 0.9, 2.1, 1.1, 0.88, 0.85, 1.05, 1.07, 0.98, 2.05, 1.02, 0.92, 0.96, 0.97, 1.01, 0.52, 0.48, 0.55, 0.6, 1, 10, 0.28857835617943]</v>
      </c>
      <c r="C46" s="2">
        <f t="shared" si="14"/>
        <v>1.05</v>
      </c>
      <c r="D46" s="2">
        <f t="shared" si="15"/>
        <v>-1.0249999999999999</v>
      </c>
      <c r="E46">
        <f>'式(15)Aoh0p'!G14</f>
        <v>0.9</v>
      </c>
      <c r="F46">
        <f>'式(15)Aoh0p'!F14</f>
        <v>2.1</v>
      </c>
      <c r="G46">
        <f>'式(15)Aoh0p'!E14</f>
        <v>1.1000000000000001</v>
      </c>
      <c r="H46" s="1">
        <f>'式(15)Aoh0p'!J14</f>
        <v>0.88</v>
      </c>
      <c r="I46" s="1">
        <f>'式(15)Aoh0p'!K14</f>
        <v>0.85</v>
      </c>
      <c r="J46" s="1">
        <f>'式(15)Aoh0p'!H14</f>
        <v>1.05</v>
      </c>
      <c r="K46" s="1">
        <f>'式(15)Aoh0p'!I14</f>
        <v>1.07</v>
      </c>
      <c r="L46">
        <f>'式(15)Aoh0p'!L14</f>
        <v>0.98</v>
      </c>
      <c r="M46">
        <f>'式(15)Aoh0p'!M14</f>
        <v>2.0499999999999998</v>
      </c>
      <c r="N46">
        <f>'式(15)Aoh0p'!N14</f>
        <v>1.02</v>
      </c>
      <c r="O46" s="1">
        <f>'式(15)Aoh0p'!P14</f>
        <v>0.92</v>
      </c>
      <c r="P46" s="1">
        <f>'式(15)Aoh0p'!O14</f>
        <v>0.96</v>
      </c>
      <c r="Q46" s="1">
        <f>'式(15)Aoh0p'!R14</f>
        <v>0.97</v>
      </c>
      <c r="R46" s="1">
        <f>'式(15)Aoh0p'!Q14</f>
        <v>1.01</v>
      </c>
      <c r="S46">
        <f>'式(15)Aoh0p'!T14</f>
        <v>0.52</v>
      </c>
      <c r="T46">
        <f>'式(15)Aoh0p'!S14</f>
        <v>0.48</v>
      </c>
      <c r="U46">
        <f>'式(15)Aoh0p'!U14</f>
        <v>0.55000000000000004</v>
      </c>
      <c r="V46">
        <f>'式(15)Aoh0p'!V14</f>
        <v>0.6</v>
      </c>
      <c r="W46">
        <f>-'式(15)Aoh0p'!W14</f>
        <v>1</v>
      </c>
      <c r="X46">
        <f>'式(15)Aoh0p'!X14</f>
        <v>10</v>
      </c>
      <c r="Z46">
        <f t="shared" si="16"/>
        <v>2.9800000000000004</v>
      </c>
      <c r="AA46">
        <f t="shared" si="17"/>
        <v>3.03</v>
      </c>
      <c r="AB46">
        <f t="shared" si="18"/>
        <v>9.6002857105196727E-3</v>
      </c>
      <c r="AC46">
        <f t="shared" si="19"/>
        <v>9.699461213888845E-2</v>
      </c>
      <c r="AD46">
        <f t="shared" si="26"/>
        <v>4</v>
      </c>
      <c r="AE46" s="11">
        <f t="shared" si="20"/>
        <v>0.28857835617943045</v>
      </c>
      <c r="AF46" s="4">
        <f t="shared" si="25"/>
        <v>0.28857835617943045</v>
      </c>
      <c r="AG46">
        <f t="shared" si="21"/>
        <v>44.860693713226972</v>
      </c>
      <c r="AH46">
        <f t="shared" si="22"/>
        <v>8.5750486647242763</v>
      </c>
      <c r="AI46">
        <f t="shared" si="23"/>
        <v>0.28857835617943045</v>
      </c>
      <c r="AK46">
        <f t="shared" si="24"/>
        <v>0</v>
      </c>
      <c r="AL46">
        <f>AE46-'式(15)Aoh0p'!AE14</f>
        <v>0</v>
      </c>
    </row>
    <row r="47" spans="1:38" x14ac:dyDescent="0.2">
      <c r="B47" t="str">
        <f>"["&amp;ROW(B47)-ROW($B$3)&amp;", "&amp;C47&amp;", "&amp;D47&amp;", "&amp;E47&amp;", "&amp;F47&amp;", "&amp;G47&amp;", "&amp;H47&amp;", "&amp;I47&amp;", "&amp;J47&amp;", "&amp;K47&amp;", "&amp;L47&amp;", "&amp;M47&amp;", "&amp;N47&amp;", "&amp;O47&amp;", "&amp;P47&amp;", "&amp;Q47&amp;", "&amp;R47&amp;", "&amp;S47&amp;", "&amp;T47&amp;", "&amp;U47&amp;", "&amp;V47&amp;", "&amp;W47&amp;", "&amp;X47&amp;", "&amp;AE47&amp;"]"</f>
        <v>[44, 1.05, -1.025, 0.9, 2.1, 1.1, 0.88, 0.85, 1.05, 1.07, 0.98, 2.05, 1.02, 0.92, 0.96, 0.97, 1.01, 0.52, 0.48, 0.55, 0.6, 89, 30, 2.56394116591407]</v>
      </c>
      <c r="C47" s="2">
        <f t="shared" si="14"/>
        <v>1.05</v>
      </c>
      <c r="D47" s="2">
        <f t="shared" si="15"/>
        <v>-1.0249999999999999</v>
      </c>
      <c r="E47">
        <f>'式(15)Aoh0p'!G15</f>
        <v>0.9</v>
      </c>
      <c r="F47">
        <f>'式(15)Aoh0p'!F15</f>
        <v>2.1</v>
      </c>
      <c r="G47">
        <f>'式(15)Aoh0p'!E15</f>
        <v>1.1000000000000001</v>
      </c>
      <c r="H47" s="1">
        <f>'式(15)Aoh0p'!J15</f>
        <v>0.88</v>
      </c>
      <c r="I47" s="1">
        <f>'式(15)Aoh0p'!K15</f>
        <v>0.85</v>
      </c>
      <c r="J47" s="1">
        <f>'式(15)Aoh0p'!H15</f>
        <v>1.05</v>
      </c>
      <c r="K47" s="1">
        <f>'式(15)Aoh0p'!I15</f>
        <v>1.07</v>
      </c>
      <c r="L47">
        <f>'式(15)Aoh0p'!L15</f>
        <v>0.98</v>
      </c>
      <c r="M47">
        <f>'式(15)Aoh0p'!M15</f>
        <v>2.0499999999999998</v>
      </c>
      <c r="N47">
        <f>'式(15)Aoh0p'!N15</f>
        <v>1.02</v>
      </c>
      <c r="O47" s="1">
        <f>'式(15)Aoh0p'!P15</f>
        <v>0.92</v>
      </c>
      <c r="P47" s="1">
        <f>'式(15)Aoh0p'!O15</f>
        <v>0.96</v>
      </c>
      <c r="Q47" s="1">
        <f>'式(15)Aoh0p'!R15</f>
        <v>0.97</v>
      </c>
      <c r="R47" s="1">
        <f>'式(15)Aoh0p'!Q15</f>
        <v>1.01</v>
      </c>
      <c r="S47">
        <f>'式(15)Aoh0p'!T15</f>
        <v>0.52</v>
      </c>
      <c r="T47">
        <f>'式(15)Aoh0p'!S15</f>
        <v>0.48</v>
      </c>
      <c r="U47">
        <f>'式(15)Aoh0p'!U15</f>
        <v>0.55000000000000004</v>
      </c>
      <c r="V47">
        <f>'式(15)Aoh0p'!V15</f>
        <v>0.6</v>
      </c>
      <c r="W47">
        <f>-'式(15)Aoh0p'!W15</f>
        <v>89</v>
      </c>
      <c r="X47">
        <f>'式(15)Aoh0p'!X15</f>
        <v>30</v>
      </c>
      <c r="Z47">
        <f t="shared" si="16"/>
        <v>2.9800000000000004</v>
      </c>
      <c r="AA47">
        <f t="shared" si="17"/>
        <v>3.03</v>
      </c>
      <c r="AB47">
        <f t="shared" si="18"/>
        <v>31.509478896917532</v>
      </c>
      <c r="AC47">
        <f t="shared" si="19"/>
        <v>18.194777275867665</v>
      </c>
      <c r="AD47">
        <f t="shared" si="26"/>
        <v>2</v>
      </c>
      <c r="AE47" s="11">
        <f t="shared" si="20"/>
        <v>2.5639411659140734</v>
      </c>
      <c r="AF47" s="4">
        <f t="shared" si="25"/>
        <v>2.5639411659140734</v>
      </c>
      <c r="AG47">
        <f t="shared" si="21"/>
        <v>2.5639411659140734</v>
      </c>
      <c r="AH47">
        <f t="shared" si="22"/>
        <v>1.0797183298539506</v>
      </c>
      <c r="AI47">
        <f t="shared" si="23"/>
        <v>-232.43353902194778</v>
      </c>
      <c r="AK47">
        <f t="shared" si="24"/>
        <v>0</v>
      </c>
      <c r="AL47">
        <f>AE47-'式(15)Aoh0p'!AE15</f>
        <v>0</v>
      </c>
    </row>
    <row r="48" spans="1:38" x14ac:dyDescent="0.2">
      <c r="B48" t="str">
        <f>"["&amp;ROW(B48)-ROW($B$3)&amp;", "&amp;C48&amp;", "&amp;D48&amp;", "&amp;E48&amp;", "&amp;F48&amp;", "&amp;G48&amp;", "&amp;H48&amp;", "&amp;I48&amp;", "&amp;J48&amp;", "&amp;K48&amp;", "&amp;L48&amp;", "&amp;M48&amp;", "&amp;N48&amp;", "&amp;O48&amp;", "&amp;P48&amp;", "&amp;Q48&amp;", "&amp;R48&amp;", "&amp;S48&amp;", "&amp;T48&amp;", "&amp;U48&amp;", "&amp;V48&amp;", "&amp;W48&amp;", "&amp;X48&amp;", "&amp;AE48&amp;"]"</f>
        <v>[45, 1.05, -1.025, 0.9, 2.1, 1.1, 0.88, 0.85, 1.05, 1.07, 0.98, 2.05, 1.02, 0.92, 0.96, 0.97, 1.01, 0.52, 0.48, 0.55, 0.6, 85, 30, 2.57334301233119]</v>
      </c>
      <c r="C48" s="2">
        <f t="shared" si="14"/>
        <v>1.05</v>
      </c>
      <c r="D48" s="2">
        <f t="shared" si="15"/>
        <v>-1.0249999999999999</v>
      </c>
      <c r="E48">
        <f>'式(15)Aoh0p'!G16</f>
        <v>0.9</v>
      </c>
      <c r="F48">
        <f>'式(15)Aoh0p'!F16</f>
        <v>2.1</v>
      </c>
      <c r="G48">
        <f>'式(15)Aoh0p'!E16</f>
        <v>1.1000000000000001</v>
      </c>
      <c r="H48" s="1">
        <f>'式(15)Aoh0p'!J16</f>
        <v>0.88</v>
      </c>
      <c r="I48" s="1">
        <f>'式(15)Aoh0p'!K16</f>
        <v>0.85</v>
      </c>
      <c r="J48" s="1">
        <f>'式(15)Aoh0p'!H16</f>
        <v>1.05</v>
      </c>
      <c r="K48" s="1">
        <f>'式(15)Aoh0p'!I16</f>
        <v>1.07</v>
      </c>
      <c r="L48">
        <f>'式(15)Aoh0p'!L16</f>
        <v>0.98</v>
      </c>
      <c r="M48">
        <f>'式(15)Aoh0p'!M16</f>
        <v>2.0499999999999998</v>
      </c>
      <c r="N48">
        <f>'式(15)Aoh0p'!N16</f>
        <v>1.02</v>
      </c>
      <c r="O48" s="1">
        <f>'式(15)Aoh0p'!P16</f>
        <v>0.92</v>
      </c>
      <c r="P48" s="1">
        <f>'式(15)Aoh0p'!O16</f>
        <v>0.96</v>
      </c>
      <c r="Q48" s="1">
        <f>'式(15)Aoh0p'!R16</f>
        <v>0.97</v>
      </c>
      <c r="R48" s="1">
        <f>'式(15)Aoh0p'!Q16</f>
        <v>1.01</v>
      </c>
      <c r="S48">
        <f>'式(15)Aoh0p'!T16</f>
        <v>0.52</v>
      </c>
      <c r="T48">
        <f>'式(15)Aoh0p'!S16</f>
        <v>0.48</v>
      </c>
      <c r="U48">
        <f>'式(15)Aoh0p'!U16</f>
        <v>0.55000000000000004</v>
      </c>
      <c r="V48">
        <f>'式(15)Aoh0p'!V16</f>
        <v>0.6</v>
      </c>
      <c r="W48">
        <f>-'式(15)Aoh0p'!W16</f>
        <v>85</v>
      </c>
      <c r="X48">
        <f>'式(15)Aoh0p'!X16</f>
        <v>30</v>
      </c>
      <c r="Z48">
        <f t="shared" si="16"/>
        <v>2.9800000000000004</v>
      </c>
      <c r="AA48">
        <f t="shared" si="17"/>
        <v>3.03</v>
      </c>
      <c r="AB48">
        <f t="shared" si="18"/>
        <v>6.2865287665187424</v>
      </c>
      <c r="AC48">
        <f t="shared" si="19"/>
        <v>3.6433932870456376</v>
      </c>
      <c r="AD48">
        <f t="shared" si="26"/>
        <v>2</v>
      </c>
      <c r="AE48" s="11">
        <f t="shared" si="20"/>
        <v>2.5733430123311938</v>
      </c>
      <c r="AF48" s="4">
        <f t="shared" si="25"/>
        <v>2.5733430123311938</v>
      </c>
      <c r="AG48">
        <f t="shared" si="21"/>
        <v>2.5733430123311938</v>
      </c>
      <c r="AH48">
        <f t="shared" si="22"/>
        <v>1.1087629172912079</v>
      </c>
      <c r="AI48">
        <f t="shared" si="23"/>
        <v>-0.59483635798083756</v>
      </c>
      <c r="AK48">
        <f t="shared" si="24"/>
        <v>0</v>
      </c>
      <c r="AL48">
        <f>AE48-'式(15)Aoh0p'!AE16</f>
        <v>0</v>
      </c>
    </row>
    <row r="49" spans="2:38" x14ac:dyDescent="0.2">
      <c r="B49" t="str">
        <f>"["&amp;ROW(B49)-ROW($B$3)&amp;", "&amp;C49&amp;", "&amp;D49&amp;", "&amp;E49&amp;", "&amp;F49&amp;", "&amp;G49&amp;", "&amp;H49&amp;", "&amp;I49&amp;", "&amp;J49&amp;", "&amp;K49&amp;", "&amp;L49&amp;", "&amp;M49&amp;", "&amp;N49&amp;", "&amp;O49&amp;", "&amp;P49&amp;", "&amp;Q49&amp;", "&amp;R49&amp;", "&amp;S49&amp;", "&amp;T49&amp;", "&amp;U49&amp;", "&amp;V49&amp;", "&amp;W49&amp;", "&amp;X49&amp;", "&amp;AE49&amp;"]"</f>
        <v>[46, 1.05, -1.025, 0.9, 2.1, 1.1, 0.88, 0.85, 1.05, 1.07, 0.98, 2.05, 1.02, 0.92, 0.96, 0.97, 1.01, 0.52, 0.48, 0.55, 0.6, 45, 30, 1.21474278827522]</v>
      </c>
      <c r="C49" s="2">
        <f t="shared" si="14"/>
        <v>1.05</v>
      </c>
      <c r="D49" s="2">
        <f t="shared" si="15"/>
        <v>-1.0249999999999999</v>
      </c>
      <c r="E49">
        <f>'式(15)Aoh0p'!G17</f>
        <v>0.9</v>
      </c>
      <c r="F49">
        <f>'式(15)Aoh0p'!F17</f>
        <v>2.1</v>
      </c>
      <c r="G49">
        <f>'式(15)Aoh0p'!E17</f>
        <v>1.1000000000000001</v>
      </c>
      <c r="H49" s="1">
        <f>'式(15)Aoh0p'!J17</f>
        <v>0.88</v>
      </c>
      <c r="I49" s="1">
        <f>'式(15)Aoh0p'!K17</f>
        <v>0.85</v>
      </c>
      <c r="J49" s="1">
        <f>'式(15)Aoh0p'!H17</f>
        <v>1.05</v>
      </c>
      <c r="K49" s="1">
        <f>'式(15)Aoh0p'!I17</f>
        <v>1.07</v>
      </c>
      <c r="L49">
        <f>'式(15)Aoh0p'!L17</f>
        <v>0.98</v>
      </c>
      <c r="M49">
        <f>'式(15)Aoh0p'!M17</f>
        <v>2.0499999999999998</v>
      </c>
      <c r="N49">
        <f>'式(15)Aoh0p'!N17</f>
        <v>1.02</v>
      </c>
      <c r="O49" s="1">
        <f>'式(15)Aoh0p'!P17</f>
        <v>0.92</v>
      </c>
      <c r="P49" s="1">
        <f>'式(15)Aoh0p'!O17</f>
        <v>0.96</v>
      </c>
      <c r="Q49" s="1">
        <f>'式(15)Aoh0p'!R17</f>
        <v>0.97</v>
      </c>
      <c r="R49" s="1">
        <f>'式(15)Aoh0p'!Q17</f>
        <v>1.01</v>
      </c>
      <c r="S49">
        <f>'式(15)Aoh0p'!T17</f>
        <v>0.52</v>
      </c>
      <c r="T49">
        <f>'式(15)Aoh0p'!S17</f>
        <v>0.48</v>
      </c>
      <c r="U49">
        <f>'式(15)Aoh0p'!U17</f>
        <v>0.55000000000000004</v>
      </c>
      <c r="V49">
        <f>'式(15)Aoh0p'!V17</f>
        <v>0.6</v>
      </c>
      <c r="W49">
        <f>-'式(15)Aoh0p'!W17</f>
        <v>45</v>
      </c>
      <c r="X49">
        <f>'式(15)Aoh0p'!X17</f>
        <v>30</v>
      </c>
      <c r="Z49">
        <f t="shared" si="16"/>
        <v>2.9800000000000004</v>
      </c>
      <c r="AA49">
        <f t="shared" si="17"/>
        <v>3.03</v>
      </c>
      <c r="AB49">
        <f t="shared" si="18"/>
        <v>0.54999999999999993</v>
      </c>
      <c r="AC49">
        <f t="shared" si="19"/>
        <v>0.44907311951024925</v>
      </c>
      <c r="AD49">
        <f t="shared" si="26"/>
        <v>4</v>
      </c>
      <c r="AE49" s="11">
        <f t="shared" si="20"/>
        <v>1.2147427882752244</v>
      </c>
      <c r="AF49" s="4">
        <f t="shared" si="25"/>
        <v>1.2147427882752244</v>
      </c>
      <c r="AG49">
        <f t="shared" si="21"/>
        <v>3.6254081186352898</v>
      </c>
      <c r="AH49">
        <f t="shared" si="22"/>
        <v>3.4072699051204811</v>
      </c>
      <c r="AI49">
        <f t="shared" si="23"/>
        <v>1.2147427882752244</v>
      </c>
      <c r="AK49">
        <f t="shared" si="24"/>
        <v>0</v>
      </c>
      <c r="AL49">
        <f>AE49-'式(15)Aoh0p'!AE17</f>
        <v>0</v>
      </c>
    </row>
    <row r="50" spans="2:38" x14ac:dyDescent="0.2">
      <c r="B50" t="str">
        <f>"["&amp;ROW(B50)-ROW($B$3)&amp;", "&amp;C50&amp;", "&amp;D50&amp;", "&amp;E50&amp;", "&amp;F50&amp;", "&amp;G50&amp;", "&amp;H50&amp;", "&amp;I50&amp;", "&amp;J50&amp;", "&amp;K50&amp;", "&amp;L50&amp;", "&amp;M50&amp;", "&amp;N50&amp;", "&amp;O50&amp;", "&amp;P50&amp;", "&amp;Q50&amp;", "&amp;R50&amp;", "&amp;S50&amp;", "&amp;T50&amp;", "&amp;U50&amp;", "&amp;V50&amp;", "&amp;W50&amp;", "&amp;X50&amp;", "&amp;AE50&amp;"]"</f>
        <v>[47, 1.05, -1.025, 0.9, 2.1, 1.1, 0.88, 0.85, 1.05, 1.07, 0.98, 2.05, 1.02, 0.92, 0.96, 0.97, 1.01, 0.52, 0.48, 0.55, 0.6, 30, 30, 1.03445051452338]</v>
      </c>
      <c r="C50" s="2">
        <f t="shared" si="14"/>
        <v>1.05</v>
      </c>
      <c r="D50" s="2">
        <f t="shared" si="15"/>
        <v>-1.0249999999999999</v>
      </c>
      <c r="E50">
        <f>'式(15)Aoh0p'!G18</f>
        <v>0.9</v>
      </c>
      <c r="F50">
        <f>'式(15)Aoh0p'!F18</f>
        <v>2.1</v>
      </c>
      <c r="G50">
        <f>'式(15)Aoh0p'!E18</f>
        <v>1.1000000000000001</v>
      </c>
      <c r="H50" s="1">
        <f>'式(15)Aoh0p'!J18</f>
        <v>0.88</v>
      </c>
      <c r="I50" s="1">
        <f>'式(15)Aoh0p'!K18</f>
        <v>0.85</v>
      </c>
      <c r="J50" s="1">
        <f>'式(15)Aoh0p'!H18</f>
        <v>1.05</v>
      </c>
      <c r="K50" s="1">
        <f>'式(15)Aoh0p'!I18</f>
        <v>1.07</v>
      </c>
      <c r="L50">
        <f>'式(15)Aoh0p'!L18</f>
        <v>0.98</v>
      </c>
      <c r="M50">
        <f>'式(15)Aoh0p'!M18</f>
        <v>2.0499999999999998</v>
      </c>
      <c r="N50">
        <f>'式(15)Aoh0p'!N18</f>
        <v>1.02</v>
      </c>
      <c r="O50" s="1">
        <f>'式(15)Aoh0p'!P18</f>
        <v>0.92</v>
      </c>
      <c r="P50" s="1">
        <f>'式(15)Aoh0p'!O18</f>
        <v>0.96</v>
      </c>
      <c r="Q50" s="1">
        <f>'式(15)Aoh0p'!R18</f>
        <v>0.97</v>
      </c>
      <c r="R50" s="1">
        <f>'式(15)Aoh0p'!Q18</f>
        <v>1.01</v>
      </c>
      <c r="S50">
        <f>'式(15)Aoh0p'!T18</f>
        <v>0.52</v>
      </c>
      <c r="T50">
        <f>'式(15)Aoh0p'!S18</f>
        <v>0.48</v>
      </c>
      <c r="U50">
        <f>'式(15)Aoh0p'!U18</f>
        <v>0.55000000000000004</v>
      </c>
      <c r="V50">
        <f>'式(15)Aoh0p'!V18</f>
        <v>0.6</v>
      </c>
      <c r="W50">
        <f>-'式(15)Aoh0p'!W18</f>
        <v>30</v>
      </c>
      <c r="X50">
        <f>'式(15)Aoh0p'!X18</f>
        <v>30</v>
      </c>
      <c r="Z50">
        <f t="shared" si="16"/>
        <v>2.9800000000000004</v>
      </c>
      <c r="AA50">
        <f t="shared" si="17"/>
        <v>3.03</v>
      </c>
      <c r="AB50">
        <f t="shared" si="18"/>
        <v>0.31754264805429416</v>
      </c>
      <c r="AC50">
        <f t="shared" si="19"/>
        <v>0.36666666666666664</v>
      </c>
      <c r="AD50">
        <f t="shared" si="26"/>
        <v>4</v>
      </c>
      <c r="AE50" s="11">
        <f t="shared" si="20"/>
        <v>1.0344505145233795</v>
      </c>
      <c r="AF50" s="4">
        <f t="shared" si="25"/>
        <v>1.0344505145233795</v>
      </c>
      <c r="AG50">
        <f t="shared" si="21"/>
        <v>5.1271013305115538</v>
      </c>
      <c r="AH50">
        <f t="shared" si="22"/>
        <v>5.0539536851977243</v>
      </c>
      <c r="AI50">
        <f t="shared" si="23"/>
        <v>1.0344505145233795</v>
      </c>
      <c r="AK50">
        <f t="shared" si="24"/>
        <v>0</v>
      </c>
      <c r="AL50">
        <f>AE50-'式(15)Aoh0p'!AE18</f>
        <v>0</v>
      </c>
    </row>
    <row r="51" spans="2:38" x14ac:dyDescent="0.2">
      <c r="B51" t="str">
        <f>"["&amp;ROW(B51)-ROW($B$3)&amp;", "&amp;C51&amp;", "&amp;D51&amp;", "&amp;E51&amp;", "&amp;F51&amp;", "&amp;G51&amp;", "&amp;H51&amp;", "&amp;I51&amp;", "&amp;J51&amp;", "&amp;K51&amp;", "&amp;L51&amp;", "&amp;M51&amp;", "&amp;N51&amp;", "&amp;O51&amp;", "&amp;P51&amp;", "&amp;Q51&amp;", "&amp;R51&amp;", "&amp;S51&amp;", "&amp;T51&amp;", "&amp;U51&amp;", "&amp;V51&amp;", "&amp;W51&amp;", "&amp;X51&amp;", "&amp;AE51&amp;"]"</f>
        <v>[48, 1.05, -1.025, 0.9, 2.1, 1.1, 0.88, 0.85, 1.05, 1.07, 0.98, 2.05, 1.02, 0.92, 0.96, 0.97, 1.01, 0.52, 0.48, 0.55, 0.6, 1, 30, 0.944896753480764]</v>
      </c>
      <c r="C51" s="2">
        <f t="shared" si="14"/>
        <v>1.05</v>
      </c>
      <c r="D51" s="2">
        <f t="shared" si="15"/>
        <v>-1.0249999999999999</v>
      </c>
      <c r="E51">
        <f>'式(15)Aoh0p'!G19</f>
        <v>0.9</v>
      </c>
      <c r="F51">
        <f>'式(15)Aoh0p'!F19</f>
        <v>2.1</v>
      </c>
      <c r="G51">
        <f>'式(15)Aoh0p'!E19</f>
        <v>1.1000000000000001</v>
      </c>
      <c r="H51" s="1">
        <f>'式(15)Aoh0p'!J19</f>
        <v>0.88</v>
      </c>
      <c r="I51" s="1">
        <f>'式(15)Aoh0p'!K19</f>
        <v>0.85</v>
      </c>
      <c r="J51" s="1">
        <f>'式(15)Aoh0p'!H19</f>
        <v>1.05</v>
      </c>
      <c r="K51" s="1">
        <f>'式(15)Aoh0p'!I19</f>
        <v>1.07</v>
      </c>
      <c r="L51">
        <f>'式(15)Aoh0p'!L19</f>
        <v>0.98</v>
      </c>
      <c r="M51">
        <f>'式(15)Aoh0p'!M19</f>
        <v>2.0499999999999998</v>
      </c>
      <c r="N51">
        <f>'式(15)Aoh0p'!N19</f>
        <v>1.02</v>
      </c>
      <c r="O51" s="1">
        <f>'式(15)Aoh0p'!P19</f>
        <v>0.92</v>
      </c>
      <c r="P51" s="1">
        <f>'式(15)Aoh0p'!O19</f>
        <v>0.96</v>
      </c>
      <c r="Q51" s="1">
        <f>'式(15)Aoh0p'!R19</f>
        <v>0.97</v>
      </c>
      <c r="R51" s="1">
        <f>'式(15)Aoh0p'!Q19</f>
        <v>1.01</v>
      </c>
      <c r="S51">
        <f>'式(15)Aoh0p'!T19</f>
        <v>0.52</v>
      </c>
      <c r="T51">
        <f>'式(15)Aoh0p'!S19</f>
        <v>0.48</v>
      </c>
      <c r="U51">
        <f>'式(15)Aoh0p'!U19</f>
        <v>0.55000000000000004</v>
      </c>
      <c r="V51">
        <f>'式(15)Aoh0p'!V19</f>
        <v>0.6</v>
      </c>
      <c r="W51">
        <f>-'式(15)Aoh0p'!W19</f>
        <v>1</v>
      </c>
      <c r="X51">
        <f>'式(15)Aoh0p'!X19</f>
        <v>30</v>
      </c>
      <c r="Z51">
        <f t="shared" si="16"/>
        <v>2.9800000000000004</v>
      </c>
      <c r="AA51">
        <f t="shared" si="17"/>
        <v>3.03</v>
      </c>
      <c r="AB51">
        <f t="shared" si="18"/>
        <v>9.6002857105196727E-3</v>
      </c>
      <c r="AC51">
        <f t="shared" si="19"/>
        <v>0.3175910187047295</v>
      </c>
      <c r="AD51">
        <f t="shared" si="26"/>
        <v>4</v>
      </c>
      <c r="AE51" s="11">
        <f t="shared" si="20"/>
        <v>0.94489675348076396</v>
      </c>
      <c r="AF51" s="4">
        <f t="shared" si="25"/>
        <v>0.94489675348076396</v>
      </c>
      <c r="AG51">
        <f t="shared" si="21"/>
        <v>146.88809101874182</v>
      </c>
      <c r="AH51">
        <f t="shared" si="22"/>
        <v>8.89063779028894</v>
      </c>
      <c r="AI51">
        <f t="shared" si="23"/>
        <v>0.94489675348076385</v>
      </c>
      <c r="AK51">
        <f t="shared" si="24"/>
        <v>0</v>
      </c>
      <c r="AL51">
        <f>AE51-'式(15)Aoh0p'!AE19</f>
        <v>0</v>
      </c>
    </row>
    <row r="52" spans="2:38" x14ac:dyDescent="0.2">
      <c r="B52" t="str">
        <f>"["&amp;ROW(B52)-ROW($B$3)&amp;", "&amp;C52&amp;", "&amp;D52&amp;", "&amp;E52&amp;", "&amp;F52&amp;", "&amp;G52&amp;", "&amp;H52&amp;", "&amp;I52&amp;", "&amp;J52&amp;", "&amp;K52&amp;", "&amp;L52&amp;", "&amp;M52&amp;", "&amp;N52&amp;", "&amp;O52&amp;", "&amp;P52&amp;", "&amp;Q52&amp;", "&amp;R52&amp;", "&amp;S52&amp;", "&amp;T52&amp;", "&amp;U52&amp;", "&amp;V52&amp;", "&amp;W52&amp;", "&amp;X52&amp;", "&amp;AE52&amp;"]"</f>
        <v>[49, 1.05, -1.025, 0.9, 2.1, 1.1, 0.88, 0.85, 1.05, 1.07, 0.98, 2.05, 1.02, 0.92, 0.96, 0.97, 1.01, 0.52, 0.48, 0.55, 0.6, 89, 60, 6.37950610995132]</v>
      </c>
      <c r="C52" s="2">
        <f t="shared" si="14"/>
        <v>1.05</v>
      </c>
      <c r="D52" s="2">
        <f t="shared" si="15"/>
        <v>-1.0249999999999999</v>
      </c>
      <c r="E52">
        <f>'式(15)Aoh0p'!G20</f>
        <v>0.9</v>
      </c>
      <c r="F52">
        <f>'式(15)Aoh0p'!F20</f>
        <v>2.1</v>
      </c>
      <c r="G52">
        <f>'式(15)Aoh0p'!E20</f>
        <v>1.1000000000000001</v>
      </c>
      <c r="H52" s="1">
        <f>'式(15)Aoh0p'!J20</f>
        <v>0.88</v>
      </c>
      <c r="I52" s="1">
        <f>'式(15)Aoh0p'!K20</f>
        <v>0.85</v>
      </c>
      <c r="J52" s="1">
        <f>'式(15)Aoh0p'!H20</f>
        <v>1.05</v>
      </c>
      <c r="K52" s="1">
        <f>'式(15)Aoh0p'!I20</f>
        <v>1.07</v>
      </c>
      <c r="L52">
        <f>'式(15)Aoh0p'!L20</f>
        <v>0.98</v>
      </c>
      <c r="M52">
        <f>'式(15)Aoh0p'!M20</f>
        <v>2.0499999999999998</v>
      </c>
      <c r="N52">
        <f>'式(15)Aoh0p'!N20</f>
        <v>1.02</v>
      </c>
      <c r="O52" s="1">
        <f>'式(15)Aoh0p'!P20</f>
        <v>0.92</v>
      </c>
      <c r="P52" s="1">
        <f>'式(15)Aoh0p'!O20</f>
        <v>0.96</v>
      </c>
      <c r="Q52" s="1">
        <f>'式(15)Aoh0p'!R20</f>
        <v>0.97</v>
      </c>
      <c r="R52" s="1">
        <f>'式(15)Aoh0p'!Q20</f>
        <v>1.01</v>
      </c>
      <c r="S52">
        <f>'式(15)Aoh0p'!T20</f>
        <v>0.52</v>
      </c>
      <c r="T52">
        <f>'式(15)Aoh0p'!S20</f>
        <v>0.48</v>
      </c>
      <c r="U52">
        <f>'式(15)Aoh0p'!U20</f>
        <v>0.55000000000000004</v>
      </c>
      <c r="V52">
        <f>'式(15)Aoh0p'!V20</f>
        <v>0.6</v>
      </c>
      <c r="W52">
        <f>-'式(15)Aoh0p'!W20</f>
        <v>89</v>
      </c>
      <c r="X52">
        <f>'式(15)Aoh0p'!X20</f>
        <v>60</v>
      </c>
      <c r="Z52">
        <f t="shared" si="16"/>
        <v>2.9800000000000004</v>
      </c>
      <c r="AA52">
        <f t="shared" si="17"/>
        <v>3.03</v>
      </c>
      <c r="AB52">
        <f t="shared" si="18"/>
        <v>31.509478896917532</v>
      </c>
      <c r="AC52">
        <f t="shared" si="19"/>
        <v>54.584331827602988</v>
      </c>
      <c r="AD52">
        <f t="shared" si="26"/>
        <v>3</v>
      </c>
      <c r="AE52" s="11">
        <f t="shared" si="20"/>
        <v>6.3795061099513166</v>
      </c>
      <c r="AF52" s="4">
        <f t="shared" si="25"/>
        <v>6.3795061099513166</v>
      </c>
      <c r="AG52">
        <f t="shared" si="21"/>
        <v>7.6918234977422184</v>
      </c>
      <c r="AH52">
        <f t="shared" si="22"/>
        <v>6.3795061099513166</v>
      </c>
      <c r="AI52">
        <f t="shared" si="23"/>
        <v>-697.3006170658432</v>
      </c>
      <c r="AK52">
        <f t="shared" si="24"/>
        <v>0</v>
      </c>
      <c r="AL52">
        <f>AE52-'式(15)Aoh0p'!AE20</f>
        <v>0</v>
      </c>
    </row>
    <row r="53" spans="2:38" x14ac:dyDescent="0.2">
      <c r="B53" t="str">
        <f>"["&amp;ROW(B53)-ROW($B$3)&amp;", "&amp;C53&amp;", "&amp;D53&amp;", "&amp;E53&amp;", "&amp;F53&amp;", "&amp;G53&amp;", "&amp;H53&amp;", "&amp;I53&amp;", "&amp;J53&amp;", "&amp;K53&amp;", "&amp;L53&amp;", "&amp;M53&amp;", "&amp;N53&amp;", "&amp;O53&amp;", "&amp;P53&amp;", "&amp;Q53&amp;", "&amp;R53&amp;", "&amp;S53&amp;", "&amp;T53&amp;", "&amp;U53&amp;", "&amp;V53&amp;", "&amp;W53&amp;", "&amp;X53&amp;", "&amp;AE53&amp;"]"</f>
        <v>[50, 1.05, -1.025, 0.9, 2.1, 1.1, 0.88, 0.85, 1.05, 1.07, 0.98, 2.05, 1.02, 0.92, 0.96, 0.97, 1.01, 0.52, 0.48, 0.55, 0.6, 85, 60, 6.38918763909707]</v>
      </c>
      <c r="C53" s="2">
        <f t="shared" si="14"/>
        <v>1.05</v>
      </c>
      <c r="D53" s="2">
        <f t="shared" si="15"/>
        <v>-1.0249999999999999</v>
      </c>
      <c r="E53">
        <f>'式(15)Aoh0p'!G21</f>
        <v>0.9</v>
      </c>
      <c r="F53">
        <f>'式(15)Aoh0p'!F21</f>
        <v>2.1</v>
      </c>
      <c r="G53">
        <f>'式(15)Aoh0p'!E21</f>
        <v>1.1000000000000001</v>
      </c>
      <c r="H53" s="1">
        <f>'式(15)Aoh0p'!J21</f>
        <v>0.88</v>
      </c>
      <c r="I53" s="1">
        <f>'式(15)Aoh0p'!K21</f>
        <v>0.85</v>
      </c>
      <c r="J53" s="1">
        <f>'式(15)Aoh0p'!H21</f>
        <v>1.05</v>
      </c>
      <c r="K53" s="1">
        <f>'式(15)Aoh0p'!I21</f>
        <v>1.07</v>
      </c>
      <c r="L53">
        <f>'式(15)Aoh0p'!L21</f>
        <v>0.98</v>
      </c>
      <c r="M53">
        <f>'式(15)Aoh0p'!M21</f>
        <v>2.0499999999999998</v>
      </c>
      <c r="N53">
        <f>'式(15)Aoh0p'!N21</f>
        <v>1.02</v>
      </c>
      <c r="O53" s="1">
        <f>'式(15)Aoh0p'!P21</f>
        <v>0.92</v>
      </c>
      <c r="P53" s="1">
        <f>'式(15)Aoh0p'!O21</f>
        <v>0.96</v>
      </c>
      <c r="Q53" s="1">
        <f>'式(15)Aoh0p'!R21</f>
        <v>0.97</v>
      </c>
      <c r="R53" s="1">
        <f>'式(15)Aoh0p'!Q21</f>
        <v>1.01</v>
      </c>
      <c r="S53">
        <f>'式(15)Aoh0p'!T21</f>
        <v>0.52</v>
      </c>
      <c r="T53">
        <f>'式(15)Aoh0p'!S21</f>
        <v>0.48</v>
      </c>
      <c r="U53">
        <f>'式(15)Aoh0p'!U21</f>
        <v>0.55000000000000004</v>
      </c>
      <c r="V53">
        <f>'式(15)Aoh0p'!V21</f>
        <v>0.6</v>
      </c>
      <c r="W53">
        <f>-'式(15)Aoh0p'!W21</f>
        <v>85</v>
      </c>
      <c r="X53">
        <f>'式(15)Aoh0p'!X21</f>
        <v>60</v>
      </c>
      <c r="Z53">
        <f t="shared" si="16"/>
        <v>2.9800000000000004</v>
      </c>
      <c r="AA53">
        <f t="shared" si="17"/>
        <v>3.03</v>
      </c>
      <c r="AB53">
        <f t="shared" si="18"/>
        <v>6.2865287665187424</v>
      </c>
      <c r="AC53">
        <f t="shared" si="19"/>
        <v>10.93017986113691</v>
      </c>
      <c r="AD53">
        <f t="shared" si="26"/>
        <v>3</v>
      </c>
      <c r="AE53" s="11">
        <f t="shared" si="20"/>
        <v>6.3891876390970692</v>
      </c>
      <c r="AF53" s="4">
        <f t="shared" si="25"/>
        <v>6.3891876390970692</v>
      </c>
      <c r="AG53">
        <f t="shared" si="21"/>
        <v>7.72002903699358</v>
      </c>
      <c r="AH53">
        <f t="shared" si="22"/>
        <v>6.3891876390970692</v>
      </c>
      <c r="AI53">
        <f t="shared" si="23"/>
        <v>-1.7845090739425125</v>
      </c>
      <c r="AK53">
        <f t="shared" si="24"/>
        <v>0</v>
      </c>
      <c r="AL53">
        <f>AE53-'式(15)Aoh0p'!AE21</f>
        <v>0</v>
      </c>
    </row>
    <row r="54" spans="2:38" x14ac:dyDescent="0.2">
      <c r="B54" t="str">
        <f>"["&amp;ROW(B54)-ROW($B$3)&amp;", "&amp;C54&amp;", "&amp;D54&amp;", "&amp;E54&amp;", "&amp;F54&amp;", "&amp;G54&amp;", "&amp;H54&amp;", "&amp;I54&amp;", "&amp;J54&amp;", "&amp;K54&amp;", "&amp;L54&amp;", "&amp;M54&amp;", "&amp;N54&amp;", "&amp;O54&amp;", "&amp;P54&amp;", "&amp;Q54&amp;", "&amp;R54&amp;", "&amp;S54&amp;", "&amp;T54&amp;", "&amp;U54&amp;", "&amp;V54&amp;", "&amp;W54&amp;", "&amp;X54&amp;", "&amp;AE54&amp;"]"</f>
        <v>[51, 1.05, -1.025, 0.9, 2.1, 1.1, 0.88, 0.85, 1.05, 1.07, 0.98, 2.05, 1.02, 0.92, 0.96, 0.97, 1.01, 0.52, 0.48, 0.55, 0.6, 45, 60, 3.64422836482567]</v>
      </c>
      <c r="C54" s="2">
        <f t="shared" si="14"/>
        <v>1.05</v>
      </c>
      <c r="D54" s="2">
        <f t="shared" si="15"/>
        <v>-1.0249999999999999</v>
      </c>
      <c r="E54">
        <f>'式(15)Aoh0p'!G22</f>
        <v>0.9</v>
      </c>
      <c r="F54">
        <f>'式(15)Aoh0p'!F22</f>
        <v>2.1</v>
      </c>
      <c r="G54">
        <f>'式(15)Aoh0p'!E22</f>
        <v>1.1000000000000001</v>
      </c>
      <c r="H54" s="1">
        <f>'式(15)Aoh0p'!J22</f>
        <v>0.88</v>
      </c>
      <c r="I54" s="1">
        <f>'式(15)Aoh0p'!K22</f>
        <v>0.85</v>
      </c>
      <c r="J54" s="1">
        <f>'式(15)Aoh0p'!H22</f>
        <v>1.05</v>
      </c>
      <c r="K54" s="1">
        <f>'式(15)Aoh0p'!I22</f>
        <v>1.07</v>
      </c>
      <c r="L54">
        <f>'式(15)Aoh0p'!L22</f>
        <v>0.98</v>
      </c>
      <c r="M54">
        <f>'式(15)Aoh0p'!M22</f>
        <v>2.0499999999999998</v>
      </c>
      <c r="N54">
        <f>'式(15)Aoh0p'!N22</f>
        <v>1.02</v>
      </c>
      <c r="O54" s="1">
        <f>'式(15)Aoh0p'!P22</f>
        <v>0.92</v>
      </c>
      <c r="P54" s="1">
        <f>'式(15)Aoh0p'!O22</f>
        <v>0.96</v>
      </c>
      <c r="Q54" s="1">
        <f>'式(15)Aoh0p'!R22</f>
        <v>0.97</v>
      </c>
      <c r="R54" s="1">
        <f>'式(15)Aoh0p'!Q22</f>
        <v>1.01</v>
      </c>
      <c r="S54">
        <f>'式(15)Aoh0p'!T22</f>
        <v>0.52</v>
      </c>
      <c r="T54">
        <f>'式(15)Aoh0p'!S22</f>
        <v>0.48</v>
      </c>
      <c r="U54">
        <f>'式(15)Aoh0p'!U22</f>
        <v>0.55000000000000004</v>
      </c>
      <c r="V54">
        <f>'式(15)Aoh0p'!V22</f>
        <v>0.6</v>
      </c>
      <c r="W54">
        <f>-'式(15)Aoh0p'!W22</f>
        <v>45</v>
      </c>
      <c r="X54">
        <f>'式(15)Aoh0p'!X22</f>
        <v>60</v>
      </c>
      <c r="Z54">
        <f t="shared" si="16"/>
        <v>2.9800000000000004</v>
      </c>
      <c r="AA54">
        <f t="shared" si="17"/>
        <v>3.03</v>
      </c>
      <c r="AB54">
        <f t="shared" si="18"/>
        <v>0.54999999999999993</v>
      </c>
      <c r="AC54">
        <f t="shared" si="19"/>
        <v>1.3472193585307477</v>
      </c>
      <c r="AD54">
        <f t="shared" si="26"/>
        <v>4</v>
      </c>
      <c r="AE54" s="11">
        <f t="shared" si="20"/>
        <v>3.6442283648256732</v>
      </c>
      <c r="AF54" s="4">
        <f t="shared" si="25"/>
        <v>3.6442283648256732</v>
      </c>
      <c r="AG54">
        <f t="shared" si="21"/>
        <v>10.876224355905871</v>
      </c>
      <c r="AH54">
        <f t="shared" si="22"/>
        <v>7.1553566350401612</v>
      </c>
      <c r="AI54">
        <f t="shared" si="23"/>
        <v>3.6442283648256732</v>
      </c>
      <c r="AK54">
        <f t="shared" si="24"/>
        <v>0</v>
      </c>
      <c r="AL54">
        <f>AE54-'式(15)Aoh0p'!AE22</f>
        <v>0</v>
      </c>
    </row>
    <row r="55" spans="2:38" x14ac:dyDescent="0.2">
      <c r="B55" t="str">
        <f>"["&amp;ROW(B55)-ROW($B$3)&amp;", "&amp;C55&amp;", "&amp;D55&amp;", "&amp;E55&amp;", "&amp;F55&amp;", "&amp;G55&amp;", "&amp;H55&amp;", "&amp;I55&amp;", "&amp;J55&amp;", "&amp;K55&amp;", "&amp;L55&amp;", "&amp;M55&amp;", "&amp;N55&amp;", "&amp;O55&amp;", "&amp;P55&amp;", "&amp;Q55&amp;", "&amp;R55&amp;", "&amp;S55&amp;", "&amp;T55&amp;", "&amp;U55&amp;", "&amp;V55&amp;", "&amp;W55&amp;", "&amp;X55&amp;", "&amp;AE55&amp;"]"</f>
        <v>[52, 1.05, -1.025, 0.9, 2.1, 1.1, 0.88, 0.85, 1.05, 1.07, 0.98, 2.05, 1.02, 0.92, 0.96, 0.97, 1.01, 0.52, 0.48, 0.55, 0.6, 30, 60, 3.10335154357014]</v>
      </c>
      <c r="C55" s="2">
        <f t="shared" si="14"/>
        <v>1.05</v>
      </c>
      <c r="D55" s="2">
        <f t="shared" si="15"/>
        <v>-1.0249999999999999</v>
      </c>
      <c r="E55">
        <f>'式(15)Aoh0p'!G23</f>
        <v>0.9</v>
      </c>
      <c r="F55">
        <f>'式(15)Aoh0p'!F23</f>
        <v>2.1</v>
      </c>
      <c r="G55">
        <f>'式(15)Aoh0p'!E23</f>
        <v>1.1000000000000001</v>
      </c>
      <c r="H55" s="1">
        <f>'式(15)Aoh0p'!J23</f>
        <v>0.88</v>
      </c>
      <c r="I55" s="1">
        <f>'式(15)Aoh0p'!K23</f>
        <v>0.85</v>
      </c>
      <c r="J55" s="1">
        <f>'式(15)Aoh0p'!H23</f>
        <v>1.05</v>
      </c>
      <c r="K55" s="1">
        <f>'式(15)Aoh0p'!I23</f>
        <v>1.07</v>
      </c>
      <c r="L55">
        <f>'式(15)Aoh0p'!L23</f>
        <v>0.98</v>
      </c>
      <c r="M55">
        <f>'式(15)Aoh0p'!M23</f>
        <v>2.0499999999999998</v>
      </c>
      <c r="N55">
        <f>'式(15)Aoh0p'!N23</f>
        <v>1.02</v>
      </c>
      <c r="O55" s="1">
        <f>'式(15)Aoh0p'!P23</f>
        <v>0.92</v>
      </c>
      <c r="P55" s="1">
        <f>'式(15)Aoh0p'!O23</f>
        <v>0.96</v>
      </c>
      <c r="Q55" s="1">
        <f>'式(15)Aoh0p'!R23</f>
        <v>0.97</v>
      </c>
      <c r="R55" s="1">
        <f>'式(15)Aoh0p'!Q23</f>
        <v>1.01</v>
      </c>
      <c r="S55">
        <f>'式(15)Aoh0p'!T23</f>
        <v>0.52</v>
      </c>
      <c r="T55">
        <f>'式(15)Aoh0p'!S23</f>
        <v>0.48</v>
      </c>
      <c r="U55">
        <f>'式(15)Aoh0p'!U23</f>
        <v>0.55000000000000004</v>
      </c>
      <c r="V55">
        <f>'式(15)Aoh0p'!V23</f>
        <v>0.6</v>
      </c>
      <c r="W55">
        <f>-'式(15)Aoh0p'!W23</f>
        <v>30</v>
      </c>
      <c r="X55">
        <f>'式(15)Aoh0p'!X23</f>
        <v>60</v>
      </c>
      <c r="Z55">
        <f t="shared" si="16"/>
        <v>2.9800000000000004</v>
      </c>
      <c r="AA55">
        <f t="shared" si="17"/>
        <v>3.03</v>
      </c>
      <c r="AB55">
        <f t="shared" si="18"/>
        <v>0.31754264805429416</v>
      </c>
      <c r="AC55">
        <f t="shared" si="19"/>
        <v>1.0999999999999996</v>
      </c>
      <c r="AD55">
        <f t="shared" si="26"/>
        <v>4</v>
      </c>
      <c r="AE55" s="11">
        <f t="shared" si="20"/>
        <v>3.1033515435701378</v>
      </c>
      <c r="AF55" s="4">
        <f t="shared" si="25"/>
        <v>3.1033515435701378</v>
      </c>
      <c r="AG55">
        <f t="shared" si="21"/>
        <v>15.381303991534658</v>
      </c>
      <c r="AH55">
        <f t="shared" si="22"/>
        <v>7.7042512283992419</v>
      </c>
      <c r="AI55">
        <f t="shared" si="23"/>
        <v>3.1033515435701378</v>
      </c>
      <c r="AK55">
        <f t="shared" si="24"/>
        <v>0</v>
      </c>
      <c r="AL55">
        <f>AE55-'式(15)Aoh0p'!AE23</f>
        <v>0</v>
      </c>
    </row>
    <row r="56" spans="2:38" x14ac:dyDescent="0.2">
      <c r="B56" t="str">
        <f>"["&amp;ROW(B56)-ROW($B$3)&amp;", "&amp;C56&amp;", "&amp;D56&amp;", "&amp;E56&amp;", "&amp;F56&amp;", "&amp;G56&amp;", "&amp;H56&amp;", "&amp;I56&amp;", "&amp;J56&amp;", "&amp;K56&amp;", "&amp;L56&amp;", "&amp;M56&amp;", "&amp;N56&amp;", "&amp;O56&amp;", "&amp;P56&amp;", "&amp;Q56&amp;", "&amp;R56&amp;", "&amp;S56&amp;", "&amp;T56&amp;", "&amp;U56&amp;", "&amp;V56&amp;", "&amp;W56&amp;", "&amp;X56&amp;", "&amp;AE56&amp;"]"</f>
        <v>[53, 1.05, -1.025, 0.9, 2.1, 1.1, 0.88, 0.85, 1.05, 1.07, 0.98, 2.05, 1.02, 0.92, 0.96, 0.97, 1.01, 0.52, 0.48, 0.55, 0.6, 1, 60, 2.83469026044229]</v>
      </c>
      <c r="C56" s="2">
        <f t="shared" si="14"/>
        <v>1.05</v>
      </c>
      <c r="D56" s="2">
        <f t="shared" si="15"/>
        <v>-1.0249999999999999</v>
      </c>
      <c r="E56">
        <f>'式(15)Aoh0p'!G24</f>
        <v>0.9</v>
      </c>
      <c r="F56">
        <f>'式(15)Aoh0p'!F24</f>
        <v>2.1</v>
      </c>
      <c r="G56">
        <f>'式(15)Aoh0p'!E24</f>
        <v>1.1000000000000001</v>
      </c>
      <c r="H56" s="1">
        <f>'式(15)Aoh0p'!J24</f>
        <v>0.88</v>
      </c>
      <c r="I56" s="1">
        <f>'式(15)Aoh0p'!K24</f>
        <v>0.85</v>
      </c>
      <c r="J56" s="1">
        <f>'式(15)Aoh0p'!H24</f>
        <v>1.05</v>
      </c>
      <c r="K56" s="1">
        <f>'式(15)Aoh0p'!I24</f>
        <v>1.07</v>
      </c>
      <c r="L56">
        <f>'式(15)Aoh0p'!L24</f>
        <v>0.98</v>
      </c>
      <c r="M56">
        <f>'式(15)Aoh0p'!M24</f>
        <v>2.0499999999999998</v>
      </c>
      <c r="N56">
        <f>'式(15)Aoh0p'!N24</f>
        <v>1.02</v>
      </c>
      <c r="O56" s="1">
        <f>'式(15)Aoh0p'!P24</f>
        <v>0.92</v>
      </c>
      <c r="P56" s="1">
        <f>'式(15)Aoh0p'!O24</f>
        <v>0.96</v>
      </c>
      <c r="Q56" s="1">
        <f>'式(15)Aoh0p'!R24</f>
        <v>0.97</v>
      </c>
      <c r="R56" s="1">
        <f>'式(15)Aoh0p'!Q24</f>
        <v>1.01</v>
      </c>
      <c r="S56">
        <f>'式(15)Aoh0p'!T24</f>
        <v>0.52</v>
      </c>
      <c r="T56">
        <f>'式(15)Aoh0p'!S24</f>
        <v>0.48</v>
      </c>
      <c r="U56">
        <f>'式(15)Aoh0p'!U24</f>
        <v>0.55000000000000004</v>
      </c>
      <c r="V56">
        <f>'式(15)Aoh0p'!V24</f>
        <v>0.6</v>
      </c>
      <c r="W56">
        <f>-'式(15)Aoh0p'!W24</f>
        <v>1</v>
      </c>
      <c r="X56">
        <f>'式(15)Aoh0p'!X24</f>
        <v>60</v>
      </c>
      <c r="Z56">
        <f t="shared" si="16"/>
        <v>2.9800000000000004</v>
      </c>
      <c r="AA56">
        <f t="shared" si="17"/>
        <v>3.03</v>
      </c>
      <c r="AB56">
        <f t="shared" si="18"/>
        <v>9.6002857105196727E-3</v>
      </c>
      <c r="AC56">
        <f t="shared" si="19"/>
        <v>0.95277305611418839</v>
      </c>
      <c r="AD56">
        <f t="shared" si="26"/>
        <v>4</v>
      </c>
      <c r="AE56" s="11">
        <f t="shared" si="20"/>
        <v>2.8346902604422914</v>
      </c>
      <c r="AF56" s="4">
        <f t="shared" si="25"/>
        <v>2.8346902604422914</v>
      </c>
      <c r="AG56">
        <f t="shared" si="21"/>
        <v>440.66427305622545</v>
      </c>
      <c r="AH56">
        <f t="shared" si="22"/>
        <v>8.983145930096315</v>
      </c>
      <c r="AI56">
        <f t="shared" si="23"/>
        <v>2.834690260442291</v>
      </c>
      <c r="AK56">
        <f t="shared" si="24"/>
        <v>0</v>
      </c>
      <c r="AL56">
        <f>AE56-'式(15)Aoh0p'!AE24</f>
        <v>0</v>
      </c>
    </row>
    <row r="57" spans="2:38" x14ac:dyDescent="0.2">
      <c r="B57" t="str">
        <f>"["&amp;ROW(B57)-ROW($B$3)&amp;", "&amp;C57&amp;", "&amp;D57&amp;", "&amp;E57&amp;", "&amp;F57&amp;", "&amp;G57&amp;", "&amp;H57&amp;", "&amp;I57&amp;", "&amp;J57&amp;", "&amp;K57&amp;", "&amp;L57&amp;", "&amp;M57&amp;", "&amp;N57&amp;", "&amp;O57&amp;", "&amp;P57&amp;", "&amp;Q57&amp;", "&amp;R57&amp;", "&amp;S57&amp;", "&amp;T57&amp;", "&amp;U57&amp;", "&amp;V57&amp;", "&amp;W57&amp;", "&amp;X57&amp;", "&amp;AE57&amp;"]"</f>
        <v>[54, 1.05, -1.025, 0.9, 2.1, 1.1, 0.88, 0.85, 1.05, 1.07, 0.98, 2.05, 1.02, 0.92, 0.96, 0.97, 1.01, 0.52, 0.48, 0.55, 0.6, 89, 85, 8.62784883202137]</v>
      </c>
      <c r="C57" s="2">
        <f t="shared" si="14"/>
        <v>1.05</v>
      </c>
      <c r="D57" s="2">
        <f t="shared" si="15"/>
        <v>-1.0249999999999999</v>
      </c>
      <c r="E57">
        <f>'式(15)Aoh0p'!G25</f>
        <v>0.9</v>
      </c>
      <c r="F57">
        <f>'式(15)Aoh0p'!F25</f>
        <v>2.1</v>
      </c>
      <c r="G57">
        <f>'式(15)Aoh0p'!E25</f>
        <v>1.1000000000000001</v>
      </c>
      <c r="H57" s="1">
        <f>'式(15)Aoh0p'!J25</f>
        <v>0.88</v>
      </c>
      <c r="I57" s="1">
        <f>'式(15)Aoh0p'!K25</f>
        <v>0.85</v>
      </c>
      <c r="J57" s="1">
        <f>'式(15)Aoh0p'!H25</f>
        <v>1.05</v>
      </c>
      <c r="K57" s="1">
        <f>'式(15)Aoh0p'!I25</f>
        <v>1.07</v>
      </c>
      <c r="L57">
        <f>'式(15)Aoh0p'!L25</f>
        <v>0.98</v>
      </c>
      <c r="M57">
        <f>'式(15)Aoh0p'!M25</f>
        <v>2.0499999999999998</v>
      </c>
      <c r="N57">
        <f>'式(15)Aoh0p'!N25</f>
        <v>1.02</v>
      </c>
      <c r="O57" s="1">
        <f>'式(15)Aoh0p'!P25</f>
        <v>0.92</v>
      </c>
      <c r="P57" s="1">
        <f>'式(15)Aoh0p'!O25</f>
        <v>0.96</v>
      </c>
      <c r="Q57" s="1">
        <f>'式(15)Aoh0p'!R25</f>
        <v>0.97</v>
      </c>
      <c r="R57" s="1">
        <f>'式(15)Aoh0p'!Q25</f>
        <v>1.01</v>
      </c>
      <c r="S57">
        <f>'式(15)Aoh0p'!T25</f>
        <v>0.52</v>
      </c>
      <c r="T57">
        <f>'式(15)Aoh0p'!S25</f>
        <v>0.48</v>
      </c>
      <c r="U57">
        <f>'式(15)Aoh0p'!U25</f>
        <v>0.55000000000000004</v>
      </c>
      <c r="V57">
        <f>'式(15)Aoh0p'!V25</f>
        <v>0.6</v>
      </c>
      <c r="W57">
        <f>-'式(15)Aoh0p'!W25</f>
        <v>89</v>
      </c>
      <c r="X57">
        <f>'式(15)Aoh0p'!X25</f>
        <v>85</v>
      </c>
      <c r="Z57">
        <f t="shared" si="16"/>
        <v>2.9800000000000004</v>
      </c>
      <c r="AA57">
        <f t="shared" si="17"/>
        <v>3.03</v>
      </c>
      <c r="AB57">
        <f t="shared" si="18"/>
        <v>31.509478896917532</v>
      </c>
      <c r="AC57">
        <f t="shared" si="19"/>
        <v>360.20985352993057</v>
      </c>
      <c r="AD57">
        <f t="shared" si="26"/>
        <v>3</v>
      </c>
      <c r="AE57" s="11">
        <f t="shared" si="20"/>
        <v>8.6278488320213711</v>
      </c>
      <c r="AF57" s="4">
        <f t="shared" si="25"/>
        <v>8.6278488320213711</v>
      </c>
      <c r="AG57">
        <f t="shared" si="21"/>
        <v>50.759449144684602</v>
      </c>
      <c r="AH57">
        <f t="shared" si="22"/>
        <v>8.6278488320213711</v>
      </c>
      <c r="AI57">
        <f t="shared" si="23"/>
        <v>-4601.587025612358</v>
      </c>
      <c r="AK57">
        <f t="shared" si="24"/>
        <v>0</v>
      </c>
      <c r="AL57">
        <f>AE57-'式(15)Aoh0p'!AE25</f>
        <v>0</v>
      </c>
    </row>
    <row r="58" spans="2:38" x14ac:dyDescent="0.2">
      <c r="B58" t="str">
        <f>"["&amp;ROW(B58)-ROW($B$3)&amp;", "&amp;C58&amp;", "&amp;D58&amp;", "&amp;E58&amp;", "&amp;F58&amp;", "&amp;G58&amp;", "&amp;H58&amp;", "&amp;I58&amp;", "&amp;J58&amp;", "&amp;K58&amp;", "&amp;L58&amp;", "&amp;M58&amp;", "&amp;N58&amp;", "&amp;O58&amp;", "&amp;P58&amp;", "&amp;Q58&amp;", "&amp;R58&amp;", "&amp;S58&amp;", "&amp;T58&amp;", "&amp;U58&amp;", "&amp;V58&amp;", "&amp;W58&amp;", "&amp;X58&amp;", "&amp;AE58&amp;"]"</f>
        <v>[55, 1.05, -1.025, 0.9, 2.1, 1.1, 0.88, 0.85, 1.05, 1.07, 0.98, 2.05, 1.02, 0.92, 0.96, 0.97, 1.01, 0.52, 0.48, 0.55, 0.6, 85, 85, 8.62931592070401]</v>
      </c>
      <c r="C58" s="2">
        <f t="shared" si="14"/>
        <v>1.05</v>
      </c>
      <c r="D58" s="2">
        <f t="shared" si="15"/>
        <v>-1.0249999999999999</v>
      </c>
      <c r="E58">
        <f>'式(15)Aoh0p'!G26</f>
        <v>0.9</v>
      </c>
      <c r="F58">
        <f>'式(15)Aoh0p'!F26</f>
        <v>2.1</v>
      </c>
      <c r="G58">
        <f>'式(15)Aoh0p'!E26</f>
        <v>1.1000000000000001</v>
      </c>
      <c r="H58" s="1">
        <f>'式(15)Aoh0p'!J26</f>
        <v>0.88</v>
      </c>
      <c r="I58" s="1">
        <f>'式(15)Aoh0p'!K26</f>
        <v>0.85</v>
      </c>
      <c r="J58" s="1">
        <f>'式(15)Aoh0p'!H26</f>
        <v>1.05</v>
      </c>
      <c r="K58" s="1">
        <f>'式(15)Aoh0p'!I26</f>
        <v>1.07</v>
      </c>
      <c r="L58">
        <f>'式(15)Aoh0p'!L26</f>
        <v>0.98</v>
      </c>
      <c r="M58">
        <f>'式(15)Aoh0p'!M26</f>
        <v>2.0499999999999998</v>
      </c>
      <c r="N58">
        <f>'式(15)Aoh0p'!N26</f>
        <v>1.02</v>
      </c>
      <c r="O58" s="1">
        <f>'式(15)Aoh0p'!P26</f>
        <v>0.92</v>
      </c>
      <c r="P58" s="1">
        <f>'式(15)Aoh0p'!O26</f>
        <v>0.96</v>
      </c>
      <c r="Q58" s="1">
        <f>'式(15)Aoh0p'!R26</f>
        <v>0.97</v>
      </c>
      <c r="R58" s="1">
        <f>'式(15)Aoh0p'!Q26</f>
        <v>1.01</v>
      </c>
      <c r="S58">
        <f>'式(15)Aoh0p'!T26</f>
        <v>0.52</v>
      </c>
      <c r="T58">
        <f>'式(15)Aoh0p'!S26</f>
        <v>0.48</v>
      </c>
      <c r="U58">
        <f>'式(15)Aoh0p'!U26</f>
        <v>0.55000000000000004</v>
      </c>
      <c r="V58">
        <f>'式(15)Aoh0p'!V26</f>
        <v>0.6</v>
      </c>
      <c r="W58">
        <f>-'式(15)Aoh0p'!W26</f>
        <v>85</v>
      </c>
      <c r="X58">
        <f>'式(15)Aoh0p'!X26</f>
        <v>85</v>
      </c>
      <c r="Z58">
        <f t="shared" si="16"/>
        <v>2.9800000000000004</v>
      </c>
      <c r="AA58">
        <f t="shared" si="17"/>
        <v>3.03</v>
      </c>
      <c r="AB58">
        <f t="shared" si="18"/>
        <v>6.2865287665187424</v>
      </c>
      <c r="AC58">
        <f t="shared" si="19"/>
        <v>72.1298283776907</v>
      </c>
      <c r="AD58">
        <f t="shared" si="26"/>
        <v>3</v>
      </c>
      <c r="AE58" s="11">
        <f t="shared" si="20"/>
        <v>8.6293159207040127</v>
      </c>
      <c r="AF58" s="4">
        <f t="shared" si="25"/>
        <v>8.6293159207040127</v>
      </c>
      <c r="AG58">
        <f t="shared" si="21"/>
        <v>50.945581553423331</v>
      </c>
      <c r="AH58">
        <f t="shared" si="22"/>
        <v>8.6293159207040127</v>
      </c>
      <c r="AI58">
        <f t="shared" si="23"/>
        <v>-11.776231944687931</v>
      </c>
      <c r="AK58">
        <f t="shared" si="24"/>
        <v>0</v>
      </c>
      <c r="AL58">
        <f>AE58-'式(15)Aoh0p'!AE26</f>
        <v>0</v>
      </c>
    </row>
    <row r="59" spans="2:38" x14ac:dyDescent="0.2">
      <c r="B59" t="str">
        <f>"["&amp;ROW(B59)-ROW($B$3)&amp;", "&amp;C59&amp;", "&amp;D59&amp;", "&amp;E59&amp;", "&amp;F59&amp;", "&amp;G59&amp;", "&amp;H59&amp;", "&amp;I59&amp;", "&amp;J59&amp;", "&amp;K59&amp;", "&amp;L59&amp;", "&amp;M59&amp;", "&amp;N59&amp;", "&amp;O59&amp;", "&amp;P59&amp;", "&amp;Q59&amp;", "&amp;R59&amp;", "&amp;S59&amp;", "&amp;T59&amp;", "&amp;U59&amp;", "&amp;V59&amp;", "&amp;W59&amp;", "&amp;X59&amp;", "&amp;AE59&amp;"]"</f>
        <v>[56, 1.05, -1.025, 0.9, 2.1, 1.1, 0.88, 0.85, 1.05, 1.07, 0.98, 2.05, 1.02, 0.92, 0.96, 0.97, 1.01, 0.52, 0.48, 0.55, 0.6, 45, 85, 8.7454171941721]</v>
      </c>
      <c r="C59" s="2">
        <f t="shared" si="14"/>
        <v>1.05</v>
      </c>
      <c r="D59" s="2">
        <f t="shared" si="15"/>
        <v>-1.0249999999999999</v>
      </c>
      <c r="E59">
        <f>'式(15)Aoh0p'!G27</f>
        <v>0.9</v>
      </c>
      <c r="F59">
        <f>'式(15)Aoh0p'!F27</f>
        <v>2.1</v>
      </c>
      <c r="G59">
        <f>'式(15)Aoh0p'!E27</f>
        <v>1.1000000000000001</v>
      </c>
      <c r="H59" s="1">
        <f>'式(15)Aoh0p'!J27</f>
        <v>0.88</v>
      </c>
      <c r="I59" s="1">
        <f>'式(15)Aoh0p'!K27</f>
        <v>0.85</v>
      </c>
      <c r="J59" s="1">
        <f>'式(15)Aoh0p'!H27</f>
        <v>1.05</v>
      </c>
      <c r="K59" s="1">
        <f>'式(15)Aoh0p'!I27</f>
        <v>1.07</v>
      </c>
      <c r="L59">
        <f>'式(15)Aoh0p'!L27</f>
        <v>0.98</v>
      </c>
      <c r="M59">
        <f>'式(15)Aoh0p'!M27</f>
        <v>2.0499999999999998</v>
      </c>
      <c r="N59">
        <f>'式(15)Aoh0p'!N27</f>
        <v>1.02</v>
      </c>
      <c r="O59" s="1">
        <f>'式(15)Aoh0p'!P27</f>
        <v>0.92</v>
      </c>
      <c r="P59" s="1">
        <f>'式(15)Aoh0p'!O27</f>
        <v>0.96</v>
      </c>
      <c r="Q59" s="1">
        <f>'式(15)Aoh0p'!R27</f>
        <v>0.97</v>
      </c>
      <c r="R59" s="1">
        <f>'式(15)Aoh0p'!Q27</f>
        <v>1.01</v>
      </c>
      <c r="S59">
        <f>'式(15)Aoh0p'!T27</f>
        <v>0.52</v>
      </c>
      <c r="T59">
        <f>'式(15)Aoh0p'!S27</f>
        <v>0.48</v>
      </c>
      <c r="U59">
        <f>'式(15)Aoh0p'!U27</f>
        <v>0.55000000000000004</v>
      </c>
      <c r="V59">
        <f>'式(15)Aoh0p'!V27</f>
        <v>0.6</v>
      </c>
      <c r="W59">
        <f>-'式(15)Aoh0p'!W27</f>
        <v>45</v>
      </c>
      <c r="X59">
        <f>'式(15)Aoh0p'!X27</f>
        <v>85</v>
      </c>
      <c r="Z59">
        <f t="shared" si="16"/>
        <v>2.9800000000000004</v>
      </c>
      <c r="AA59">
        <f t="shared" si="17"/>
        <v>3.03</v>
      </c>
      <c r="AB59">
        <f t="shared" si="18"/>
        <v>0.54999999999999993</v>
      </c>
      <c r="AC59">
        <f t="shared" si="19"/>
        <v>8.8904942418594093</v>
      </c>
      <c r="AD59">
        <f t="shared" si="26"/>
        <v>3</v>
      </c>
      <c r="AE59" s="11">
        <f t="shared" si="20"/>
        <v>8.7454171941721022</v>
      </c>
      <c r="AF59" s="4">
        <f t="shared" si="25"/>
        <v>8.7454171941721022</v>
      </c>
      <c r="AG59">
        <f t="shared" si="21"/>
        <v>71.773768241280294</v>
      </c>
      <c r="AH59">
        <f t="shared" si="22"/>
        <v>8.7454171941721022</v>
      </c>
      <c r="AI59">
        <f t="shared" si="23"/>
        <v>24.048786924229706</v>
      </c>
      <c r="AK59">
        <f t="shared" si="24"/>
        <v>0</v>
      </c>
      <c r="AL59">
        <f>AE59-'式(15)Aoh0p'!AE27</f>
        <v>0</v>
      </c>
    </row>
    <row r="60" spans="2:38" x14ac:dyDescent="0.2">
      <c r="B60" t="str">
        <f>"["&amp;ROW(B60)-ROW($B$3)&amp;", "&amp;C60&amp;", "&amp;D60&amp;", "&amp;E60&amp;", "&amp;F60&amp;", "&amp;G60&amp;", "&amp;H60&amp;", "&amp;I60&amp;", "&amp;J60&amp;", "&amp;K60&amp;", "&amp;L60&amp;", "&amp;M60&amp;", "&amp;N60&amp;", "&amp;O60&amp;", "&amp;P60&amp;", "&amp;Q60&amp;", "&amp;R60&amp;", "&amp;S60&amp;", "&amp;T60&amp;", "&amp;U60&amp;", "&amp;V60&amp;", "&amp;W60&amp;", "&amp;X60&amp;", "&amp;AE60&amp;"]"</f>
        <v>[57, 1.05, -1.025, 0.9, 2.1, 1.1, 0.88, 0.85, 1.05, 1.07, 0.98, 2.05, 1.02, 0.92, 0.96, 0.97, 1.01, 0.52, 0.48, 0.55, 0.6, 30, 85, 8.82859383225871]</v>
      </c>
      <c r="C60" s="2">
        <f t="shared" si="14"/>
        <v>1.05</v>
      </c>
      <c r="D60" s="2">
        <f t="shared" si="15"/>
        <v>-1.0249999999999999</v>
      </c>
      <c r="E60">
        <f>'式(15)Aoh0p'!G28</f>
        <v>0.9</v>
      </c>
      <c r="F60">
        <f>'式(15)Aoh0p'!F28</f>
        <v>2.1</v>
      </c>
      <c r="G60">
        <f>'式(15)Aoh0p'!E28</f>
        <v>1.1000000000000001</v>
      </c>
      <c r="H60" s="1">
        <f>'式(15)Aoh0p'!J28</f>
        <v>0.88</v>
      </c>
      <c r="I60" s="1">
        <f>'式(15)Aoh0p'!K28</f>
        <v>0.85</v>
      </c>
      <c r="J60" s="1">
        <f>'式(15)Aoh0p'!H28</f>
        <v>1.05</v>
      </c>
      <c r="K60" s="1">
        <f>'式(15)Aoh0p'!I28</f>
        <v>1.07</v>
      </c>
      <c r="L60">
        <f>'式(15)Aoh0p'!L28</f>
        <v>0.98</v>
      </c>
      <c r="M60">
        <f>'式(15)Aoh0p'!M28</f>
        <v>2.0499999999999998</v>
      </c>
      <c r="N60">
        <f>'式(15)Aoh0p'!N28</f>
        <v>1.02</v>
      </c>
      <c r="O60" s="1">
        <f>'式(15)Aoh0p'!P28</f>
        <v>0.92</v>
      </c>
      <c r="P60" s="1">
        <f>'式(15)Aoh0p'!O28</f>
        <v>0.96</v>
      </c>
      <c r="Q60" s="1">
        <f>'式(15)Aoh0p'!R28</f>
        <v>0.97</v>
      </c>
      <c r="R60" s="1">
        <f>'式(15)Aoh0p'!Q28</f>
        <v>1.01</v>
      </c>
      <c r="S60">
        <f>'式(15)Aoh0p'!T28</f>
        <v>0.52</v>
      </c>
      <c r="T60">
        <f>'式(15)Aoh0p'!S28</f>
        <v>0.48</v>
      </c>
      <c r="U60">
        <f>'式(15)Aoh0p'!U28</f>
        <v>0.55000000000000004</v>
      </c>
      <c r="V60">
        <f>'式(15)Aoh0p'!V28</f>
        <v>0.6</v>
      </c>
      <c r="W60">
        <f>-'式(15)Aoh0p'!W28</f>
        <v>30</v>
      </c>
      <c r="X60">
        <f>'式(15)Aoh0p'!X28</f>
        <v>85</v>
      </c>
      <c r="Z60">
        <f t="shared" si="16"/>
        <v>2.9800000000000004</v>
      </c>
      <c r="AA60">
        <f t="shared" si="17"/>
        <v>3.03</v>
      </c>
      <c r="AB60">
        <f t="shared" si="18"/>
        <v>0.31754264805429416</v>
      </c>
      <c r="AC60">
        <f t="shared" si="19"/>
        <v>7.259058151235843</v>
      </c>
      <c r="AD60">
        <f t="shared" si="26"/>
        <v>3</v>
      </c>
      <c r="AE60" s="11">
        <f t="shared" si="20"/>
        <v>8.8285938322587114</v>
      </c>
      <c r="AF60" s="4">
        <f t="shared" si="25"/>
        <v>8.8285938322587114</v>
      </c>
      <c r="AG60">
        <f t="shared" si="21"/>
        <v>101.50343646944191</v>
      </c>
      <c r="AH60">
        <f t="shared" si="22"/>
        <v>8.8285938322587114</v>
      </c>
      <c r="AI60">
        <f t="shared" si="23"/>
        <v>20.479463016821047</v>
      </c>
      <c r="AK60">
        <f t="shared" si="24"/>
        <v>0</v>
      </c>
      <c r="AL60">
        <f>AE60-'式(15)Aoh0p'!AE28</f>
        <v>0</v>
      </c>
    </row>
    <row r="61" spans="2:38" x14ac:dyDescent="0.2">
      <c r="B61" t="str">
        <f>"["&amp;ROW(B61)-ROW($B$3)&amp;", "&amp;C61&amp;", "&amp;D61&amp;", "&amp;E61&amp;", "&amp;F61&amp;", "&amp;G61&amp;", "&amp;H61&amp;", "&amp;I61&amp;", "&amp;J61&amp;", "&amp;K61&amp;", "&amp;L61&amp;", "&amp;M61&amp;", "&amp;N61&amp;", "&amp;O61&amp;", "&amp;P61&amp;", "&amp;Q61&amp;", "&amp;R61&amp;", "&amp;S61&amp;", "&amp;T61&amp;", "&amp;U61&amp;", "&amp;V61&amp;", "&amp;W61&amp;", "&amp;X61&amp;", "&amp;AE61&amp;"]"</f>
        <v>[58, 1.05, -1.025, 0.9, 2.1, 1.1, 0.88, 0.85, 1.05, 1.07, 0.98, 2.05, 1.02, 0.92, 0.96, 0.97, 1.01, 0.52, 0.48, 0.55, 0.6, 1, 85, 9.02239089829093]</v>
      </c>
      <c r="C61" s="2">
        <f t="shared" si="14"/>
        <v>1.05</v>
      </c>
      <c r="D61" s="2">
        <f t="shared" si="15"/>
        <v>-1.0249999999999999</v>
      </c>
      <c r="E61">
        <f>'式(15)Aoh0p'!G29</f>
        <v>0.9</v>
      </c>
      <c r="F61">
        <f>'式(15)Aoh0p'!F29</f>
        <v>2.1</v>
      </c>
      <c r="G61">
        <f>'式(15)Aoh0p'!E29</f>
        <v>1.1000000000000001</v>
      </c>
      <c r="H61" s="1">
        <f>'式(15)Aoh0p'!J29</f>
        <v>0.88</v>
      </c>
      <c r="I61" s="1">
        <f>'式(15)Aoh0p'!K29</f>
        <v>0.85</v>
      </c>
      <c r="J61" s="1">
        <f>'式(15)Aoh0p'!H29</f>
        <v>1.05</v>
      </c>
      <c r="K61" s="1">
        <f>'式(15)Aoh0p'!I29</f>
        <v>1.07</v>
      </c>
      <c r="L61">
        <f>'式(15)Aoh0p'!L29</f>
        <v>0.98</v>
      </c>
      <c r="M61">
        <f>'式(15)Aoh0p'!M29</f>
        <v>2.0499999999999998</v>
      </c>
      <c r="N61">
        <f>'式(15)Aoh0p'!N29</f>
        <v>1.02</v>
      </c>
      <c r="O61" s="1">
        <f>'式(15)Aoh0p'!P29</f>
        <v>0.92</v>
      </c>
      <c r="P61" s="1">
        <f>'式(15)Aoh0p'!O29</f>
        <v>0.96</v>
      </c>
      <c r="Q61" s="1">
        <f>'式(15)Aoh0p'!R29</f>
        <v>0.97</v>
      </c>
      <c r="R61" s="1">
        <f>'式(15)Aoh0p'!Q29</f>
        <v>1.01</v>
      </c>
      <c r="S61">
        <f>'式(15)Aoh0p'!T29</f>
        <v>0.52</v>
      </c>
      <c r="T61">
        <f>'式(15)Aoh0p'!S29</f>
        <v>0.48</v>
      </c>
      <c r="U61">
        <f>'式(15)Aoh0p'!U29</f>
        <v>0.55000000000000004</v>
      </c>
      <c r="V61">
        <f>'式(15)Aoh0p'!V29</f>
        <v>0.6</v>
      </c>
      <c r="W61">
        <f>-'式(15)Aoh0p'!W29</f>
        <v>1</v>
      </c>
      <c r="X61">
        <f>'式(15)Aoh0p'!X29</f>
        <v>85</v>
      </c>
      <c r="Z61">
        <f t="shared" si="16"/>
        <v>2.9800000000000004</v>
      </c>
      <c r="AA61">
        <f t="shared" si="17"/>
        <v>3.03</v>
      </c>
      <c r="AB61">
        <f t="shared" si="18"/>
        <v>9.6002857105196727E-3</v>
      </c>
      <c r="AC61">
        <f t="shared" si="19"/>
        <v>6.2874863811487156</v>
      </c>
      <c r="AD61">
        <f t="shared" si="26"/>
        <v>3</v>
      </c>
      <c r="AE61" s="11">
        <f t="shared" si="20"/>
        <v>9.0223908982909311</v>
      </c>
      <c r="AF61" s="4">
        <f t="shared" si="25"/>
        <v>9.0223908982909311</v>
      </c>
      <c r="AG61">
        <f t="shared" si="21"/>
        <v>2908.006893897465</v>
      </c>
      <c r="AH61">
        <f t="shared" si="22"/>
        <v>9.0223908982909311</v>
      </c>
      <c r="AI61">
        <f t="shared" si="23"/>
        <v>18.706528582993158</v>
      </c>
      <c r="AK61">
        <f t="shared" si="24"/>
        <v>0</v>
      </c>
      <c r="AL61">
        <f>AE61-'式(15)Aoh0p'!AE29</f>
        <v>0</v>
      </c>
    </row>
    <row r="62" spans="2:38" x14ac:dyDescent="0.2">
      <c r="B62" t="str">
        <f>"["&amp;ROW(B62)-ROW($B$3)&amp;", "&amp;C62&amp;", "&amp;D62&amp;", "&amp;E62&amp;", "&amp;F62&amp;", "&amp;G62&amp;", "&amp;H62&amp;", "&amp;I62&amp;", "&amp;J62&amp;", "&amp;K62&amp;", "&amp;L62&amp;", "&amp;M62&amp;", "&amp;N62&amp;", "&amp;O62&amp;", "&amp;P62&amp;", "&amp;Q62&amp;", "&amp;R62&amp;", "&amp;S62&amp;", "&amp;T62&amp;", "&amp;U62&amp;", "&amp;V62&amp;", "&amp;W62&amp;", "&amp;X62&amp;", "&amp;AE62&amp;"]"</f>
        <v>[59, 1.05, -1.025, 0.9, 2.1, 1.1, 0.88, 0.85, 1.05, 1.07, 0.98, 2.05, 1.02, 0.92, 0.96, 0.97, 1.01, 0.52, 0.48, 0.55, 0.6, 89, 89, 8.94928560086997]</v>
      </c>
      <c r="C62" s="2">
        <f t="shared" si="14"/>
        <v>1.05</v>
      </c>
      <c r="D62" s="2">
        <f t="shared" si="15"/>
        <v>-1.0249999999999999</v>
      </c>
      <c r="E62">
        <f>'式(15)Aoh0p'!G30</f>
        <v>0.9</v>
      </c>
      <c r="F62">
        <f>'式(15)Aoh0p'!F30</f>
        <v>2.1</v>
      </c>
      <c r="G62">
        <f>'式(15)Aoh0p'!E30</f>
        <v>1.1000000000000001</v>
      </c>
      <c r="H62" s="1">
        <f>'式(15)Aoh0p'!J30</f>
        <v>0.88</v>
      </c>
      <c r="I62" s="1">
        <f>'式(15)Aoh0p'!K30</f>
        <v>0.85</v>
      </c>
      <c r="J62" s="1">
        <f>'式(15)Aoh0p'!H30</f>
        <v>1.05</v>
      </c>
      <c r="K62" s="1">
        <f>'式(15)Aoh0p'!I30</f>
        <v>1.07</v>
      </c>
      <c r="L62">
        <f>'式(15)Aoh0p'!L30</f>
        <v>0.98</v>
      </c>
      <c r="M62">
        <f>'式(15)Aoh0p'!M30</f>
        <v>2.0499999999999998</v>
      </c>
      <c r="N62">
        <f>'式(15)Aoh0p'!N30</f>
        <v>1.02</v>
      </c>
      <c r="O62" s="1">
        <f>'式(15)Aoh0p'!P30</f>
        <v>0.92</v>
      </c>
      <c r="P62" s="1">
        <f>'式(15)Aoh0p'!O30</f>
        <v>0.96</v>
      </c>
      <c r="Q62" s="1">
        <f>'式(15)Aoh0p'!R30</f>
        <v>0.97</v>
      </c>
      <c r="R62" s="1">
        <f>'式(15)Aoh0p'!Q30</f>
        <v>1.01</v>
      </c>
      <c r="S62">
        <f>'式(15)Aoh0p'!T30</f>
        <v>0.52</v>
      </c>
      <c r="T62">
        <f>'式(15)Aoh0p'!S30</f>
        <v>0.48</v>
      </c>
      <c r="U62">
        <f>'式(15)Aoh0p'!U30</f>
        <v>0.55000000000000004</v>
      </c>
      <c r="V62">
        <f>'式(15)Aoh0p'!V30</f>
        <v>0.6</v>
      </c>
      <c r="W62">
        <f>-'式(15)Aoh0p'!W30</f>
        <v>89</v>
      </c>
      <c r="X62">
        <f>'式(15)Aoh0p'!X30</f>
        <v>89</v>
      </c>
      <c r="Z62">
        <f t="shared" si="16"/>
        <v>2.9800000000000004</v>
      </c>
      <c r="AA62">
        <f t="shared" si="17"/>
        <v>3.03</v>
      </c>
      <c r="AB62">
        <f t="shared" si="18"/>
        <v>31.509478896917532</v>
      </c>
      <c r="AC62">
        <f t="shared" si="19"/>
        <v>1805.4518160661094</v>
      </c>
      <c r="AD62">
        <f t="shared" si="26"/>
        <v>3</v>
      </c>
      <c r="AE62" s="11">
        <f t="shared" si="20"/>
        <v>8.9492856008699722</v>
      </c>
      <c r="AF62" s="4">
        <f t="shared" si="25"/>
        <v>8.9492856008699722</v>
      </c>
      <c r="AG62">
        <f t="shared" si="21"/>
        <v>254.41763667126133</v>
      </c>
      <c r="AH62">
        <f t="shared" si="22"/>
        <v>8.9492856008699722</v>
      </c>
      <c r="AI62">
        <f t="shared" si="23"/>
        <v>-23064.176536991246</v>
      </c>
      <c r="AK62">
        <f t="shared" si="24"/>
        <v>0</v>
      </c>
      <c r="AL62">
        <f>AE62-'式(15)Aoh0p'!AE30</f>
        <v>0</v>
      </c>
    </row>
    <row r="63" spans="2:38" x14ac:dyDescent="0.2">
      <c r="B63" t="str">
        <f>"["&amp;ROW(B63)-ROW($B$3)&amp;", "&amp;C63&amp;", "&amp;D63&amp;", "&amp;E63&amp;", "&amp;F63&amp;", "&amp;G63&amp;", "&amp;H63&amp;", "&amp;I63&amp;", "&amp;J63&amp;", "&amp;K63&amp;", "&amp;L63&amp;", "&amp;M63&amp;", "&amp;N63&amp;", "&amp;O63&amp;", "&amp;P63&amp;", "&amp;Q63&amp;", "&amp;R63&amp;", "&amp;S63&amp;", "&amp;T63&amp;", "&amp;U63&amp;", "&amp;V63&amp;", "&amp;W63&amp;", "&amp;X63&amp;", "&amp;AE63&amp;"]"</f>
        <v>[60, 1.05, -1.025, 0.9, 2.1, 1.1, 0.88, 0.85, 1.05, 1.07, 0.98, 2.05, 1.02, 0.92, 0.96, 0.97, 1.01, 0.52, 0.48, 0.55, 0.6, 85, 89, 8.9495783031148]</v>
      </c>
      <c r="C63" s="2">
        <f t="shared" si="14"/>
        <v>1.05</v>
      </c>
      <c r="D63" s="2">
        <f t="shared" si="15"/>
        <v>-1.0249999999999999</v>
      </c>
      <c r="E63">
        <f>'式(15)Aoh0p'!G31</f>
        <v>0.9</v>
      </c>
      <c r="F63">
        <f>'式(15)Aoh0p'!F31</f>
        <v>2.1</v>
      </c>
      <c r="G63">
        <f>'式(15)Aoh0p'!E31</f>
        <v>1.1000000000000001</v>
      </c>
      <c r="H63" s="1">
        <f>'式(15)Aoh0p'!J31</f>
        <v>0.88</v>
      </c>
      <c r="I63" s="1">
        <f>'式(15)Aoh0p'!K31</f>
        <v>0.85</v>
      </c>
      <c r="J63" s="1">
        <f>'式(15)Aoh0p'!H31</f>
        <v>1.05</v>
      </c>
      <c r="K63" s="1">
        <f>'式(15)Aoh0p'!I31</f>
        <v>1.07</v>
      </c>
      <c r="L63">
        <f>'式(15)Aoh0p'!L31</f>
        <v>0.98</v>
      </c>
      <c r="M63">
        <f>'式(15)Aoh0p'!M31</f>
        <v>2.0499999999999998</v>
      </c>
      <c r="N63">
        <f>'式(15)Aoh0p'!N31</f>
        <v>1.02</v>
      </c>
      <c r="O63" s="1">
        <f>'式(15)Aoh0p'!P31</f>
        <v>0.92</v>
      </c>
      <c r="P63" s="1">
        <f>'式(15)Aoh0p'!O31</f>
        <v>0.96</v>
      </c>
      <c r="Q63" s="1">
        <f>'式(15)Aoh0p'!R31</f>
        <v>0.97</v>
      </c>
      <c r="R63" s="1">
        <f>'式(15)Aoh0p'!Q31</f>
        <v>1.01</v>
      </c>
      <c r="S63">
        <f>'式(15)Aoh0p'!T31</f>
        <v>0.52</v>
      </c>
      <c r="T63">
        <f>'式(15)Aoh0p'!S31</f>
        <v>0.48</v>
      </c>
      <c r="U63">
        <f>'式(15)Aoh0p'!U31</f>
        <v>0.55000000000000004</v>
      </c>
      <c r="V63">
        <f>'式(15)Aoh0p'!V31</f>
        <v>0.6</v>
      </c>
      <c r="W63">
        <f>-'式(15)Aoh0p'!W31</f>
        <v>85</v>
      </c>
      <c r="X63">
        <f>'式(15)Aoh0p'!X31</f>
        <v>89</v>
      </c>
      <c r="Z63">
        <f t="shared" si="16"/>
        <v>2.9800000000000004</v>
      </c>
      <c r="AA63">
        <f t="shared" si="17"/>
        <v>3.03</v>
      </c>
      <c r="AB63">
        <f t="shared" si="18"/>
        <v>6.2865287665187424</v>
      </c>
      <c r="AC63">
        <f t="shared" si="19"/>
        <v>361.53072538371759</v>
      </c>
      <c r="AD63">
        <f t="shared" si="26"/>
        <v>3</v>
      </c>
      <c r="AE63" s="11">
        <f t="shared" si="20"/>
        <v>8.9495783031147997</v>
      </c>
      <c r="AF63" s="4">
        <f t="shared" si="25"/>
        <v>8.9495783031147997</v>
      </c>
      <c r="AG63">
        <f t="shared" si="21"/>
        <v>255.35057365811187</v>
      </c>
      <c r="AH63">
        <f t="shared" si="22"/>
        <v>8.9495783031147997</v>
      </c>
      <c r="AI63">
        <f t="shared" si="23"/>
        <v>-59.025090909085591</v>
      </c>
      <c r="AK63">
        <f t="shared" si="24"/>
        <v>0</v>
      </c>
      <c r="AL63">
        <f>AE63-'式(15)Aoh0p'!AE31</f>
        <v>0</v>
      </c>
    </row>
    <row r="64" spans="2:38" x14ac:dyDescent="0.2">
      <c r="B64" t="str">
        <f>"["&amp;ROW(B64)-ROW($B$3)&amp;", "&amp;C64&amp;", "&amp;D64&amp;", "&amp;E64&amp;", "&amp;F64&amp;", "&amp;G64&amp;", "&amp;H64&amp;", "&amp;I64&amp;", "&amp;J64&amp;", "&amp;K64&amp;", "&amp;L64&amp;", "&amp;M64&amp;", "&amp;N64&amp;", "&amp;O64&amp;", "&amp;P64&amp;", "&amp;Q64&amp;", "&amp;R64&amp;", "&amp;S64&amp;", "&amp;T64&amp;", "&amp;U64&amp;", "&amp;V64&amp;", "&amp;W64&amp;", "&amp;X64&amp;", "&amp;AE64&amp;"]"</f>
        <v>[61, 1.05, -1.025, 0.9, 2.1, 1.1, 0.88, 0.85, 1.05, 1.07, 0.98, 2.05, 1.02, 0.92, 0.96, 0.97, 1.01, 0.52, 0.48, 0.55, 0.6, 45, 89, 8.97274193580687]</v>
      </c>
      <c r="C64" s="2">
        <f t="shared" si="14"/>
        <v>1.05</v>
      </c>
      <c r="D64" s="2">
        <f t="shared" si="15"/>
        <v>-1.0249999999999999</v>
      </c>
      <c r="E64">
        <f>'式(15)Aoh0p'!G32</f>
        <v>0.9</v>
      </c>
      <c r="F64">
        <f>'式(15)Aoh0p'!F32</f>
        <v>2.1</v>
      </c>
      <c r="G64">
        <f>'式(15)Aoh0p'!E32</f>
        <v>1.1000000000000001</v>
      </c>
      <c r="H64" s="1">
        <f>'式(15)Aoh0p'!J32</f>
        <v>0.88</v>
      </c>
      <c r="I64" s="1">
        <f>'式(15)Aoh0p'!K32</f>
        <v>0.85</v>
      </c>
      <c r="J64" s="1">
        <f>'式(15)Aoh0p'!H32</f>
        <v>1.05</v>
      </c>
      <c r="K64" s="1">
        <f>'式(15)Aoh0p'!I32</f>
        <v>1.07</v>
      </c>
      <c r="L64">
        <f>'式(15)Aoh0p'!L32</f>
        <v>0.98</v>
      </c>
      <c r="M64">
        <f>'式(15)Aoh0p'!M32</f>
        <v>2.0499999999999998</v>
      </c>
      <c r="N64">
        <f>'式(15)Aoh0p'!N32</f>
        <v>1.02</v>
      </c>
      <c r="O64" s="1">
        <f>'式(15)Aoh0p'!P32</f>
        <v>0.92</v>
      </c>
      <c r="P64" s="1">
        <f>'式(15)Aoh0p'!O32</f>
        <v>0.96</v>
      </c>
      <c r="Q64" s="1">
        <f>'式(15)Aoh0p'!R32</f>
        <v>0.97</v>
      </c>
      <c r="R64" s="1">
        <f>'式(15)Aoh0p'!Q32</f>
        <v>1.01</v>
      </c>
      <c r="S64">
        <f>'式(15)Aoh0p'!T32</f>
        <v>0.52</v>
      </c>
      <c r="T64">
        <f>'式(15)Aoh0p'!S32</f>
        <v>0.48</v>
      </c>
      <c r="U64">
        <f>'式(15)Aoh0p'!U32</f>
        <v>0.55000000000000004</v>
      </c>
      <c r="V64">
        <f>'式(15)Aoh0p'!V32</f>
        <v>0.6</v>
      </c>
      <c r="W64">
        <f>-'式(15)Aoh0p'!W32</f>
        <v>45</v>
      </c>
      <c r="X64">
        <f>'式(15)Aoh0p'!X32</f>
        <v>89</v>
      </c>
      <c r="Z64">
        <f t="shared" si="16"/>
        <v>2.9800000000000004</v>
      </c>
      <c r="AA64">
        <f t="shared" si="17"/>
        <v>3.03</v>
      </c>
      <c r="AB64">
        <f t="shared" si="18"/>
        <v>0.54999999999999993</v>
      </c>
      <c r="AC64">
        <f t="shared" si="19"/>
        <v>44.561132399329601</v>
      </c>
      <c r="AD64">
        <f t="shared" si="26"/>
        <v>3</v>
      </c>
      <c r="AE64" s="11">
        <f t="shared" si="20"/>
        <v>8.9727419358068659</v>
      </c>
      <c r="AF64" s="4">
        <f t="shared" si="25"/>
        <v>8.9727419358068659</v>
      </c>
      <c r="AG64">
        <f t="shared" si="21"/>
        <v>359.74607287182431</v>
      </c>
      <c r="AH64">
        <f t="shared" si="22"/>
        <v>8.9727419358068659</v>
      </c>
      <c r="AI64">
        <f t="shared" si="23"/>
        <v>120.53786314018659</v>
      </c>
      <c r="AK64">
        <f t="shared" si="24"/>
        <v>0</v>
      </c>
      <c r="AL64">
        <f>AE64-'式(15)Aoh0p'!AE32</f>
        <v>0</v>
      </c>
    </row>
    <row r="65" spans="1:38" x14ac:dyDescent="0.2">
      <c r="B65" t="str">
        <f>"["&amp;ROW(B65)-ROW($B$3)&amp;", "&amp;C65&amp;", "&amp;D65&amp;", "&amp;E65&amp;", "&amp;F65&amp;", "&amp;G65&amp;", "&amp;H65&amp;", "&amp;I65&amp;", "&amp;J65&amp;", "&amp;K65&amp;", "&amp;L65&amp;", "&amp;M65&amp;", "&amp;N65&amp;", "&amp;O65&amp;", "&amp;P65&amp;", "&amp;Q65&amp;", "&amp;R65&amp;", "&amp;S65&amp;", "&amp;T65&amp;", "&amp;U65&amp;", "&amp;V65&amp;", "&amp;W65&amp;", "&amp;X65&amp;", "&amp;AE65&amp;"]"</f>
        <v>[62, 1.05, -1.025, 0.9, 2.1, 1.1, 0.88, 0.85, 1.05, 1.07, 0.98, 2.05, 1.02, 0.92, 0.96, 0.97, 1.01, 0.52, 0.48, 0.55, 0.6, 30, 89, 8.98933669860013]</v>
      </c>
      <c r="C65" s="2">
        <f t="shared" si="14"/>
        <v>1.05</v>
      </c>
      <c r="D65" s="2">
        <f t="shared" si="15"/>
        <v>-1.0249999999999999</v>
      </c>
      <c r="E65">
        <f>'式(15)Aoh0p'!G33</f>
        <v>0.9</v>
      </c>
      <c r="F65">
        <f>'式(15)Aoh0p'!F33</f>
        <v>2.1</v>
      </c>
      <c r="G65">
        <f>'式(15)Aoh0p'!E33</f>
        <v>1.1000000000000001</v>
      </c>
      <c r="H65" s="1">
        <f>'式(15)Aoh0p'!J33</f>
        <v>0.88</v>
      </c>
      <c r="I65" s="1">
        <f>'式(15)Aoh0p'!K33</f>
        <v>0.85</v>
      </c>
      <c r="J65" s="1">
        <f>'式(15)Aoh0p'!H33</f>
        <v>1.05</v>
      </c>
      <c r="K65" s="1">
        <f>'式(15)Aoh0p'!I33</f>
        <v>1.07</v>
      </c>
      <c r="L65">
        <f>'式(15)Aoh0p'!L33</f>
        <v>0.98</v>
      </c>
      <c r="M65">
        <f>'式(15)Aoh0p'!M33</f>
        <v>2.0499999999999998</v>
      </c>
      <c r="N65">
        <f>'式(15)Aoh0p'!N33</f>
        <v>1.02</v>
      </c>
      <c r="O65" s="1">
        <f>'式(15)Aoh0p'!P33</f>
        <v>0.92</v>
      </c>
      <c r="P65" s="1">
        <f>'式(15)Aoh0p'!O33</f>
        <v>0.96</v>
      </c>
      <c r="Q65" s="1">
        <f>'式(15)Aoh0p'!R33</f>
        <v>0.97</v>
      </c>
      <c r="R65" s="1">
        <f>'式(15)Aoh0p'!Q33</f>
        <v>1.01</v>
      </c>
      <c r="S65">
        <f>'式(15)Aoh0p'!T33</f>
        <v>0.52</v>
      </c>
      <c r="T65">
        <f>'式(15)Aoh0p'!S33</f>
        <v>0.48</v>
      </c>
      <c r="U65">
        <f>'式(15)Aoh0p'!U33</f>
        <v>0.55000000000000004</v>
      </c>
      <c r="V65">
        <f>'式(15)Aoh0p'!V33</f>
        <v>0.6</v>
      </c>
      <c r="W65">
        <f>-'式(15)Aoh0p'!W33</f>
        <v>30</v>
      </c>
      <c r="X65">
        <f>'式(15)Aoh0p'!X33</f>
        <v>89</v>
      </c>
      <c r="Z65">
        <f t="shared" si="16"/>
        <v>2.9800000000000004</v>
      </c>
      <c r="AA65">
        <f t="shared" si="17"/>
        <v>3.03</v>
      </c>
      <c r="AB65">
        <f t="shared" si="18"/>
        <v>0.31754264805429416</v>
      </c>
      <c r="AC65">
        <f t="shared" si="19"/>
        <v>36.384012246320339</v>
      </c>
      <c r="AD65">
        <f t="shared" si="26"/>
        <v>3</v>
      </c>
      <c r="AE65" s="11">
        <f t="shared" si="20"/>
        <v>8.9893366986001322</v>
      </c>
      <c r="AF65" s="4">
        <f t="shared" si="25"/>
        <v>8.9893366986001322</v>
      </c>
      <c r="AG65">
        <f t="shared" si="21"/>
        <v>508.75777526579367</v>
      </c>
      <c r="AH65">
        <f t="shared" si="22"/>
        <v>8.9893366986001322</v>
      </c>
      <c r="AI65">
        <f t="shared" si="23"/>
        <v>102.64761869626641</v>
      </c>
      <c r="AK65">
        <f t="shared" si="24"/>
        <v>0</v>
      </c>
      <c r="AL65">
        <f>AE65-'式(15)Aoh0p'!AE33</f>
        <v>0</v>
      </c>
    </row>
    <row r="66" spans="1:38" x14ac:dyDescent="0.2">
      <c r="B66" t="str">
        <f>"["&amp;ROW(B66)-ROW($B$3)&amp;", "&amp;C66&amp;", "&amp;D66&amp;", "&amp;E66&amp;", "&amp;F66&amp;", "&amp;G66&amp;", "&amp;H66&amp;", "&amp;I66&amp;", "&amp;J66&amp;", "&amp;K66&amp;", "&amp;L66&amp;", "&amp;M66&amp;", "&amp;N66&amp;", "&amp;O66&amp;", "&amp;P66&amp;", "&amp;Q66&amp;", "&amp;R66&amp;", "&amp;S66&amp;", "&amp;T66&amp;", "&amp;U66&amp;", "&amp;V66&amp;", "&amp;W66&amp;", "&amp;X66&amp;", "&amp;AE66&amp;"]"</f>
        <v>[63, 1.05, -1.025, 0.9, 2.1, 1.1, 0.88, 0.85, 1.05, 1.07, 0.98, 2.05, 1.02, 0.92, 0.96, 0.97, 1.01, 0.52, 0.48, 0.55, 0.6, 1, 89, 9.0280015979615]</v>
      </c>
      <c r="C66" s="2">
        <f t="shared" si="14"/>
        <v>1.05</v>
      </c>
      <c r="D66" s="2">
        <f t="shared" si="15"/>
        <v>-1.0249999999999999</v>
      </c>
      <c r="E66">
        <f>'式(15)Aoh0p'!G34</f>
        <v>0.9</v>
      </c>
      <c r="F66">
        <f>'式(15)Aoh0p'!F34</f>
        <v>2.1</v>
      </c>
      <c r="G66">
        <f>'式(15)Aoh0p'!E34</f>
        <v>1.1000000000000001</v>
      </c>
      <c r="H66" s="1">
        <f>'式(15)Aoh0p'!J34</f>
        <v>0.88</v>
      </c>
      <c r="I66" s="1">
        <f>'式(15)Aoh0p'!K34</f>
        <v>0.85</v>
      </c>
      <c r="J66" s="1">
        <f>'式(15)Aoh0p'!H34</f>
        <v>1.05</v>
      </c>
      <c r="K66" s="1">
        <f>'式(15)Aoh0p'!I34</f>
        <v>1.07</v>
      </c>
      <c r="L66">
        <f>'式(15)Aoh0p'!L34</f>
        <v>0.98</v>
      </c>
      <c r="M66">
        <f>'式(15)Aoh0p'!M34</f>
        <v>2.0499999999999998</v>
      </c>
      <c r="N66">
        <f>'式(15)Aoh0p'!N34</f>
        <v>1.02</v>
      </c>
      <c r="O66" s="1">
        <f>'式(15)Aoh0p'!P34</f>
        <v>0.92</v>
      </c>
      <c r="P66" s="1">
        <f>'式(15)Aoh0p'!O34</f>
        <v>0.96</v>
      </c>
      <c r="Q66" s="1">
        <f>'式(15)Aoh0p'!R34</f>
        <v>0.97</v>
      </c>
      <c r="R66" s="1">
        <f>'式(15)Aoh0p'!Q34</f>
        <v>1.01</v>
      </c>
      <c r="S66">
        <f>'式(15)Aoh0p'!T34</f>
        <v>0.52</v>
      </c>
      <c r="T66">
        <f>'式(15)Aoh0p'!S34</f>
        <v>0.48</v>
      </c>
      <c r="U66">
        <f>'式(15)Aoh0p'!U34</f>
        <v>0.55000000000000004</v>
      </c>
      <c r="V66">
        <f>'式(15)Aoh0p'!V34</f>
        <v>0.6</v>
      </c>
      <c r="W66">
        <f>-'式(15)Aoh0p'!W34</f>
        <v>1</v>
      </c>
      <c r="X66">
        <f>'式(15)Aoh0p'!X34</f>
        <v>89</v>
      </c>
      <c r="Z66">
        <f t="shared" si="16"/>
        <v>2.9800000000000004</v>
      </c>
      <c r="AA66">
        <f t="shared" si="17"/>
        <v>3.03</v>
      </c>
      <c r="AB66">
        <f t="shared" si="18"/>
        <v>9.6002857105196727E-3</v>
      </c>
      <c r="AC66">
        <f t="shared" si="19"/>
        <v>31.514278674202448</v>
      </c>
      <c r="AD66">
        <f t="shared" si="26"/>
        <v>3</v>
      </c>
      <c r="AE66" s="11">
        <f t="shared" si="20"/>
        <v>9.0280015979615005</v>
      </c>
      <c r="AF66" s="4">
        <f>IF(AD66=1,0,0)+IF(AD66=2,Z66*AC66/AB66*Z66/2,0)+IF(AD66=3,AA66*(Z66+Z66-(AB66/AC66*AA66))/2,0)+IF(AD66=4,(Z66+(Z66-AB66))/2*AC66,0)</f>
        <v>9.0280015979615005</v>
      </c>
      <c r="AG66">
        <f t="shared" si="21"/>
        <v>14575.576643085053</v>
      </c>
      <c r="AH66">
        <f t="shared" si="22"/>
        <v>9.0280015979615005</v>
      </c>
      <c r="AI66">
        <f t="shared" si="23"/>
        <v>93.761277409506661</v>
      </c>
      <c r="AK66">
        <f t="shared" si="24"/>
        <v>0</v>
      </c>
      <c r="AL66">
        <f>AE66-'式(15)Aoh0p'!AE34</f>
        <v>0</v>
      </c>
    </row>
    <row r="68" spans="1:38" x14ac:dyDescent="0.2">
      <c r="B68" s="9" t="s">
        <v>39</v>
      </c>
    </row>
    <row r="70" spans="1:38" x14ac:dyDescent="0.2">
      <c r="B70" t="s">
        <v>55</v>
      </c>
    </row>
    <row r="71" spans="1:38" x14ac:dyDescent="0.2">
      <c r="A71">
        <f>ROW(B4)</f>
        <v>4</v>
      </c>
      <c r="B71" t="str">
        <f ca="1">INDIRECT(ADDRESS(A71,COLUMN($B$3)))</f>
        <v>[1, -1.05, -1.025, 1.1, 2.1, 0.9, 1.05, 1.07, 0.88, 0.85, 0.98, 2.05, 1.02, 0.96, 0.92, 1.01, 0.97, 0.48, 0.52, 0, 0.6, 89, 10, 0]</v>
      </c>
    </row>
    <row r="72" spans="1:38" x14ac:dyDescent="0.2">
      <c r="B72" t="s">
        <v>56</v>
      </c>
    </row>
    <row r="73" spans="1:38" x14ac:dyDescent="0.2">
      <c r="B73" t="s">
        <v>57</v>
      </c>
    </row>
    <row r="75" spans="1:38" x14ac:dyDescent="0.2">
      <c r="B75" s="1" t="str">
        <f>B70</f>
        <v>[case, XX, YY, X1, X2, X3, X1yp, X1ym, X3yp, X3ym, Y1, Y2, Y3, Y1xp, Y1xm, Y3xp, Y3xm, Zxp, Zxm, Zyp, Zym, Azw, hs, Aoh0mA] = \</v>
      </c>
    </row>
    <row r="76" spans="1:38" x14ac:dyDescent="0.2">
      <c r="A76">
        <f>A71+1</f>
        <v>5</v>
      </c>
      <c r="B76" t="str">
        <f ca="1">INDIRECT(ADDRESS(A76,COLUMN($B$3)))</f>
        <v>[2, -1.05, -1.025, 1.1, 2.1, 0.9, 1.05, 1.07, 0.88, 0.85, 0.98, 2.05, 1.02, 0.96, 0.92, 1.01, 0.97, 0.48, 0.52, 0.55, 0.6, 89, 1, 0.00962357025804305]</v>
      </c>
    </row>
    <row r="77" spans="1:38" x14ac:dyDescent="0.2">
      <c r="B77" s="1" t="str">
        <f>B72</f>
        <v>Aoh0m = calc_Aoh0m(XX, YY, X1, X2, X3, X1yp, X1ym, X3yp, X3ym, Y1, Y2, Y3, Y1xp, Y1xm, Y3xp, Y3xm, Zxp, Zxm, Zyp, Zym, Azw, hs)</v>
      </c>
    </row>
    <row r="78" spans="1:38" x14ac:dyDescent="0.2">
      <c r="B78" s="1" t="str">
        <f>B73</f>
        <v>print('case{}: Aoh0m = {}, 期待値 = {}, 残差 = {}'.format( case, Aoh0m, Aoh0mA, Aoh0m - Aoh0mA ))</v>
      </c>
    </row>
    <row r="80" spans="1:38" x14ac:dyDescent="0.2">
      <c r="B80" s="1" t="str">
        <f t="shared" ref="B80" si="27">B75</f>
        <v>[case, XX, YY, X1, X2, X3, X1yp, X1ym, X3yp, X3ym, Y1, Y2, Y3, Y1xp, Y1xm, Y3xp, Y3xm, Zxp, Zxm, Zyp, Zym, Azw, hs, Aoh0mA] = \</v>
      </c>
    </row>
    <row r="81" spans="1:2" x14ac:dyDescent="0.2">
      <c r="A81">
        <f t="shared" ref="A81" si="28">A76+1</f>
        <v>6</v>
      </c>
      <c r="B81" t="str">
        <f t="shared" ref="B81" ca="1" si="29">INDIRECT(ADDRESS(A81,COLUMN($B$3)))</f>
        <v>[3, -1.05, -1.025, 1.1, 2.1, 0.9, 1.05, 1.07, 0.88, 0.85, 0.98, 2.05, 1.02, 0.96, 0.92, 1.01, 0.97, 0.48, 0.52, 0.55, 0.6, 85, 1, 0.00965885941785427]</v>
      </c>
    </row>
    <row r="82" spans="1:2" x14ac:dyDescent="0.2">
      <c r="B82" s="1" t="str">
        <f t="shared" ref="B82:B83" si="30">B77</f>
        <v>Aoh0m = calc_Aoh0m(XX, YY, X1, X2, X3, X1yp, X1ym, X3yp, X3ym, Y1, Y2, Y3, Y1xp, Y1xm, Y3xp, Y3xm, Zxp, Zxm, Zyp, Zym, Azw, hs)</v>
      </c>
    </row>
    <row r="83" spans="1:2" x14ac:dyDescent="0.2">
      <c r="B83" s="1" t="str">
        <f t="shared" si="30"/>
        <v>print('case{}: Aoh0m = {}, 期待値 = {}, 残差 = {}'.format( case, Aoh0m, Aoh0mA, Aoh0m - Aoh0mA ))</v>
      </c>
    </row>
    <row r="85" spans="1:2" x14ac:dyDescent="0.2">
      <c r="B85" s="1" t="str">
        <f t="shared" ref="B85" si="31">B80</f>
        <v>[case, XX, YY, X1, X2, X3, X1yp, X1ym, X3yp, X3ym, Y1, Y2, Y3, Y1xp, Y1xm, Y3xp, Y3xm, Zxp, Zxm, Zyp, Zym, Azw, hs, Aoh0mA] = \</v>
      </c>
    </row>
    <row r="86" spans="1:2" x14ac:dyDescent="0.2">
      <c r="A86">
        <f t="shared" ref="A86" si="32">A81+1</f>
        <v>7</v>
      </c>
      <c r="B86" t="str">
        <f t="shared" ref="B86" ca="1" si="33">INDIRECT(ADDRESS(A86,COLUMN($B$3)))</f>
        <v>[4, -1.05, -1.025, 1.1, 2.1, 0.9, 1.05, 1.07, 0.88, 0.85, 0.98, 2.05, 1.02, 0.96, 0.92, 1.01, 0.97, 0.48, 0.52, 0.55, 0.6, 45, 1, 0.010522062047217]</v>
      </c>
    </row>
    <row r="87" spans="1:2" x14ac:dyDescent="0.2">
      <c r="B87" s="1" t="str">
        <f t="shared" ref="B87:B88" si="34">B82</f>
        <v>Aoh0m = calc_Aoh0m(XX, YY, X1, X2, X3, X1yp, X1ym, X3yp, X3ym, Y1, Y2, Y3, Y1xp, Y1xm, Y3xp, Y3xm, Zxp, Zxm, Zyp, Zym, Azw, hs)</v>
      </c>
    </row>
    <row r="88" spans="1:2" x14ac:dyDescent="0.2">
      <c r="B88" s="1" t="str">
        <f t="shared" si="34"/>
        <v>print('case{}: Aoh0m = {}, 期待値 = {}, 残差 = {}'.format( case, Aoh0m, Aoh0mA, Aoh0m - Aoh0mA ))</v>
      </c>
    </row>
    <row r="90" spans="1:2" x14ac:dyDescent="0.2">
      <c r="B90" s="1" t="str">
        <f t="shared" ref="B90" si="35">B85</f>
        <v>[case, XX, YY, X1, X2, X3, X1yp, X1ym, X3yp, X3ym, Y1, Y2, Y3, Y1xp, Y1xm, Y3xp, Y3xm, Zxp, Zxm, Zyp, Zym, Azw, hs, Aoh0mA] = \</v>
      </c>
    </row>
    <row r="91" spans="1:2" x14ac:dyDescent="0.2">
      <c r="A91">
        <f t="shared" ref="A91" si="36">A86+1</f>
        <v>8</v>
      </c>
      <c r="B91" t="str">
        <f t="shared" ref="B91" ca="1" si="37">INDIRECT(ADDRESS(A91,COLUMN($B$3)))</f>
        <v>[5, -1.05, -1.025, 1.1, 2.1, 0.9, 1.05, 1.07, 0.88, 0.85, 0.98, 2.05, 1.02, 0.96, 0.92, 1.01, 0.97, 0.48, 0.52, 0.55, 0.6, 30, 1, 0.00987967545219635]</v>
      </c>
    </row>
    <row r="92" spans="1:2" x14ac:dyDescent="0.2">
      <c r="B92" s="1" t="str">
        <f t="shared" ref="B92:B93" si="38">B87</f>
        <v>Aoh0m = calc_Aoh0m(XX, YY, X1, X2, X3, X1yp, X1ym, X3yp, X3ym, Y1, Y2, Y3, Y1xp, Y1xm, Y3xp, Y3xm, Zxp, Zxm, Zyp, Zym, Azw, hs)</v>
      </c>
    </row>
    <row r="93" spans="1:2" x14ac:dyDescent="0.2">
      <c r="B93" s="1" t="str">
        <f t="shared" si="38"/>
        <v>print('case{}: Aoh0m = {}, 期待値 = {}, 残差 = {}'.format( case, Aoh0m, Aoh0mA, Aoh0m - Aoh0mA ))</v>
      </c>
    </row>
    <row r="95" spans="1:2" x14ac:dyDescent="0.2">
      <c r="B95" s="1" t="str">
        <f t="shared" ref="B95" si="39">B90</f>
        <v>[case, XX, YY, X1, X2, X3, X1yp, X1ym, X3yp, X3ym, Y1, Y2, Y3, Y1xp, Y1xm, Y3xp, Y3xm, Zxp, Zxm, Zyp, Zym, Azw, hs, Aoh0mA] = \</v>
      </c>
    </row>
    <row r="96" spans="1:2" x14ac:dyDescent="0.2">
      <c r="A96">
        <f t="shared" ref="A96" si="40">A91+1</f>
        <v>9</v>
      </c>
      <c r="B96" t="str">
        <f t="shared" ref="B96" ca="1" si="41">INDIRECT(ADDRESS(A96,COLUMN($B$3)))</f>
        <v>[6, -1.05, -1.025, 1.1, 2.1, 0.9, 1.05, 1.07, 0.88, 0.85, 0.98, 2.05, 1.02, 0.96, 0.92, 1.01, 0.97, 0.48, 0.52, 0.55, 0.6, 1, 1, 0.0100357457458702]</v>
      </c>
    </row>
    <row r="97" spans="1:2" x14ac:dyDescent="0.2">
      <c r="B97" s="1" t="str">
        <f t="shared" ref="B97:B98" si="42">B92</f>
        <v>Aoh0m = calc_Aoh0m(XX, YY, X1, X2, X3, X1yp, X1ym, X3yp, X3ym, Y1, Y2, Y3, Y1xp, Y1xm, Y3xp, Y3xm, Zxp, Zxm, Zyp, Zym, Azw, hs)</v>
      </c>
    </row>
    <row r="98" spans="1:2" x14ac:dyDescent="0.2">
      <c r="B98" s="1" t="str">
        <f t="shared" si="42"/>
        <v>print('case{}: Aoh0m = {}, 期待値 = {}, 残差 = {}'.format( case, Aoh0m, Aoh0mA, Aoh0m - Aoh0mA ))</v>
      </c>
    </row>
    <row r="100" spans="1:2" x14ac:dyDescent="0.2">
      <c r="B100" s="1" t="str">
        <f t="shared" ref="B100" si="43">B95</f>
        <v>[case, XX, YY, X1, X2, X3, X1yp, X1ym, X3yp, X3ym, Y1, Y2, Y3, Y1xp, Y1xm, Y3xp, Y3xm, Zxp, Zxm, Zyp, Zym, Azw, hs, Aoh0mA] = \</v>
      </c>
    </row>
    <row r="101" spans="1:2" x14ac:dyDescent="0.2">
      <c r="A101">
        <f t="shared" ref="A101" si="44">A96+1</f>
        <v>10</v>
      </c>
      <c r="B101" t="str">
        <f t="shared" ref="B101" ca="1" si="45">INDIRECT(ADDRESS(A101,COLUMN($B$3)))</f>
        <v>[7, -1.05, -1.025, 1.1, 2.1, 0.9, 1.05, 1.07, 0.88, 0.85, 0.98, 2.05, 1.02, 0.96, 0.92, 1.01, 0.97, 0.48, 0.52, 0.55, 0.6, 89, 10, 0.0972150544392041]</v>
      </c>
    </row>
    <row r="102" spans="1:2" x14ac:dyDescent="0.2">
      <c r="B102" s="1" t="str">
        <f t="shared" ref="B102:B103" si="46">B97</f>
        <v>Aoh0m = calc_Aoh0m(XX, YY, X1, X2, X3, X1yp, X1ym, X3yp, X3ym, Y1, Y2, Y3, Y1xp, Y1xm, Y3xp, Y3xm, Zxp, Zxm, Zyp, Zym, Azw, hs)</v>
      </c>
    </row>
    <row r="103" spans="1:2" x14ac:dyDescent="0.2">
      <c r="B103" s="1" t="str">
        <f t="shared" si="46"/>
        <v>print('case{}: Aoh0m = {}, 期待値 = {}, 残差 = {}'.format( case, Aoh0m, Aoh0mA, Aoh0m - Aoh0mA ))</v>
      </c>
    </row>
    <row r="105" spans="1:2" x14ac:dyDescent="0.2">
      <c r="B105" s="1" t="str">
        <f t="shared" ref="B105" si="47">B100</f>
        <v>[case, XX, YY, X1, X2, X3, X1yp, X1ym, X3yp, X3ym, Y1, Y2, Y3, Y1xp, Y1xm, Y3xp, Y3xm, Zxp, Zxm, Zyp, Zym, Azw, hs, Aoh0mA] = \</v>
      </c>
    </row>
    <row r="106" spans="1:2" x14ac:dyDescent="0.2">
      <c r="A106">
        <f t="shared" ref="A106" si="48">A101+1</f>
        <v>11</v>
      </c>
      <c r="B106" t="str">
        <f t="shared" ref="B106" ca="1" si="49">INDIRECT(ADDRESS(A106,COLUMN($B$3)))</f>
        <v>[8, -1.05, -1.025, 1.1, 2.1, 0.9, 1.05, 1.07, 0.88, 0.85, 0.98, 2.05, 1.02, 0.96, 0.92, 1.01, 0.97, 0.48, 0.52, 0.55, 0.6, 85, 10, 0.0975715372725158]</v>
      </c>
    </row>
    <row r="107" spans="1:2" x14ac:dyDescent="0.2">
      <c r="B107" s="1" t="str">
        <f t="shared" ref="B107:B108" si="50">B102</f>
        <v>Aoh0m = calc_Aoh0m(XX, YY, X1, X2, X3, X1yp, X1ym, X3yp, X3ym, Y1, Y2, Y3, Y1xp, Y1xm, Y3xp, Y3xm, Zxp, Zxm, Zyp, Zym, Azw, hs)</v>
      </c>
    </row>
    <row r="108" spans="1:2" x14ac:dyDescent="0.2">
      <c r="B108" s="1" t="str">
        <f t="shared" si="50"/>
        <v>print('case{}: Aoh0m = {}, 期待値 = {}, 残差 = {}'.format( case, Aoh0m, Aoh0mA, Aoh0m - Aoh0mA ))</v>
      </c>
    </row>
    <row r="110" spans="1:2" x14ac:dyDescent="0.2">
      <c r="B110" s="1" t="str">
        <f t="shared" ref="B110" si="51">B105</f>
        <v>[case, XX, YY, X1, X2, X3, X1yp, X1ym, X3yp, X3ym, Y1, Y2, Y3, Y1xp, Y1xm, Y3xp, Y3xm, Zxp, Zxm, Zyp, Zym, Azw, hs, Aoh0mA] = \</v>
      </c>
    </row>
    <row r="111" spans="1:2" x14ac:dyDescent="0.2">
      <c r="A111">
        <f t="shared" ref="A111" si="52">A106+1</f>
        <v>12</v>
      </c>
      <c r="B111" t="str">
        <f t="shared" ref="B111" ca="1" si="53">INDIRECT(ADDRESS(A111,COLUMN($B$3)))</f>
        <v>[9, -1.05, -1.025, 1.1, 2.1, 0.9, 1.05, 1.07, 0.88, 0.85, 0.98, 2.05, 1.02, 0.96, 0.92, 1.01, 0.97, 0.48, 0.52, 0.55, 0.6, 45, 10, 0.106291408209752]</v>
      </c>
    </row>
    <row r="112" spans="1:2" x14ac:dyDescent="0.2">
      <c r="B112" s="1" t="str">
        <f t="shared" ref="B112:B113" si="54">B107</f>
        <v>Aoh0m = calc_Aoh0m(XX, YY, X1, X2, X3, X1yp, X1ym, X3yp, X3ym, Y1, Y2, Y3, Y1xp, Y1xm, Y3xp, Y3xm, Zxp, Zxm, Zyp, Zym, Azw, hs)</v>
      </c>
    </row>
    <row r="113" spans="1:2" x14ac:dyDescent="0.2">
      <c r="B113" s="1" t="str">
        <f t="shared" si="54"/>
        <v>print('case{}: Aoh0m = {}, 期待値 = {}, 残差 = {}'.format( case, Aoh0m, Aoh0mA, Aoh0m - Aoh0mA ))</v>
      </c>
    </row>
    <row r="115" spans="1:2" x14ac:dyDescent="0.2">
      <c r="B115" s="1" t="str">
        <f t="shared" ref="B115" si="55">B110</f>
        <v>[case, XX, YY, X1, X2, X3, X1yp, X1ym, X3yp, X3ym, Y1, Y2, Y3, Y1xp, Y1xm, Y3xp, Y3xm, Zxp, Zxm, Zyp, Zym, Azw, hs, Aoh0mA] = \</v>
      </c>
    </row>
    <row r="116" spans="1:2" x14ac:dyDescent="0.2">
      <c r="A116">
        <f t="shared" ref="A116" si="56">A111+1</f>
        <v>13</v>
      </c>
      <c r="B116" t="str">
        <f t="shared" ref="B116" ca="1" si="57">INDIRECT(ADDRESS(A116,COLUMN($B$3)))</f>
        <v>[10, -1.05, -1.025, 1.1, 2.1, 0.9, 1.05, 1.07, 0.88, 0.85, 0.98, 2.05, 1.02, 0.96, 0.92, 1.01, 0.97, 0.48, 0.52, 0.55, 0.6, 30, 10, 0.0998021691714904]</v>
      </c>
    </row>
    <row r="117" spans="1:2" x14ac:dyDescent="0.2">
      <c r="B117" s="1" t="str">
        <f t="shared" ref="B117:B118" si="58">B112</f>
        <v>Aoh0m = calc_Aoh0m(XX, YY, X1, X2, X3, X1yp, X1ym, X3yp, X3ym, Y1, Y2, Y3, Y1xp, Y1xm, Y3xp, Y3xm, Zxp, Zxm, Zyp, Zym, Azw, hs)</v>
      </c>
    </row>
    <row r="118" spans="1:2" x14ac:dyDescent="0.2">
      <c r="B118" s="1" t="str">
        <f t="shared" si="58"/>
        <v>print('case{}: Aoh0m = {}, 期待値 = {}, 残差 = {}'.format( case, Aoh0m, Aoh0mA, Aoh0m - Aoh0mA ))</v>
      </c>
    </row>
    <row r="120" spans="1:2" x14ac:dyDescent="0.2">
      <c r="B120" s="1" t="str">
        <f t="shared" ref="B120" si="59">B115</f>
        <v>[case, XX, YY, X1, X2, X3, X1yp, X1ym, X3yp, X3ym, Y1, Y2, Y3, Y1xp, Y1xm, Y3xp, Y3xm, Zxp, Zxm, Zyp, Zym, Azw, hs, Aoh0mA] = \</v>
      </c>
    </row>
    <row r="121" spans="1:2" x14ac:dyDescent="0.2">
      <c r="A121">
        <f t="shared" ref="A121" si="60">A116+1</f>
        <v>14</v>
      </c>
      <c r="B121" t="str">
        <f t="shared" ref="B121" ca="1" si="61">INDIRECT(ADDRESS(A121,COLUMN($B$3)))</f>
        <v>[11, -1.05, -1.025, 1.1, 2.1, 0.9, 1.05, 1.07, 0.88, 0.85, 0.98, 2.05, 1.02, 0.96, 0.92, 1.01, 0.97, 0.48, 0.52, 0.55, 0.6, 1, 10, 0.101378754751376]</v>
      </c>
    </row>
    <row r="122" spans="1:2" x14ac:dyDescent="0.2">
      <c r="B122" s="1" t="str">
        <f t="shared" ref="B122:B123" si="62">B117</f>
        <v>Aoh0m = calc_Aoh0m(XX, YY, X1, X2, X3, X1yp, X1ym, X3yp, X3ym, Y1, Y2, Y3, Y1xp, Y1xm, Y3xp, Y3xm, Zxp, Zxm, Zyp, Zym, Azw, hs)</v>
      </c>
    </row>
    <row r="123" spans="1:2" x14ac:dyDescent="0.2">
      <c r="B123" s="1" t="str">
        <f t="shared" si="62"/>
        <v>print('case{}: Aoh0m = {}, 期待値 = {}, 残差 = {}'.format( case, Aoh0m, Aoh0mA, Aoh0m - Aoh0mA ))</v>
      </c>
    </row>
    <row r="125" spans="1:2" x14ac:dyDescent="0.2">
      <c r="B125" s="1" t="str">
        <f t="shared" ref="B125" si="63">B120</f>
        <v>[case, XX, YY, X1, X2, X3, X1yp, X1ym, X3yp, X3ym, Y1, Y2, Y3, Y1xp, Y1xm, Y3xp, Y3xm, Zxp, Zxm, Zyp, Zym, Azw, hs, Aoh0mA] = \</v>
      </c>
    </row>
    <row r="126" spans="1:2" x14ac:dyDescent="0.2">
      <c r="A126">
        <f t="shared" ref="A126" si="64">A121+1</f>
        <v>15</v>
      </c>
      <c r="B126" t="str">
        <f t="shared" ref="B126" ca="1" si="65">INDIRECT(ADDRESS(A126,COLUMN($B$3)))</f>
        <v>[12, -1.05, -1.025, 1.1, 2.1, 0.9, 1.05, 1.07, 0.88, 0.85, 0.98, 2.05, 1.02, 0.96, 0.92, 1.01, 0.97, 0.48, 0.52, 0.55, 0.6, 89, 30, 0.318312816474513]</v>
      </c>
    </row>
    <row r="127" spans="1:2" x14ac:dyDescent="0.2">
      <c r="B127" s="1" t="str">
        <f t="shared" ref="B127:B128" si="66">B122</f>
        <v>Aoh0m = calc_Aoh0m(XX, YY, X1, X2, X3, X1yp, X1ym, X3yp, X3ym, Y1, Y2, Y3, Y1xp, Y1xm, Y3xp, Y3xm, Zxp, Zxm, Zyp, Zym, Azw, hs)</v>
      </c>
    </row>
    <row r="128" spans="1:2" x14ac:dyDescent="0.2">
      <c r="B128" s="1" t="str">
        <f t="shared" si="66"/>
        <v>print('case{}: Aoh0m = {}, 期待値 = {}, 残差 = {}'.format( case, Aoh0m, Aoh0mA, Aoh0m - Aoh0mA ))</v>
      </c>
    </row>
    <row r="130" spans="1:2" x14ac:dyDescent="0.2">
      <c r="B130" s="1" t="str">
        <f t="shared" ref="B130" si="67">B125</f>
        <v>[case, XX, YY, X1, X2, X3, X1yp, X1ym, X3yp, X3ym, Y1, Y2, Y3, Y1xp, Y1xm, Y3xp, Y3xm, Zxp, Zxm, Zyp, Zym, Azw, hs, Aoh0mA] = \</v>
      </c>
    </row>
    <row r="131" spans="1:2" x14ac:dyDescent="0.2">
      <c r="A131">
        <f t="shared" ref="A131" si="68">A126+1</f>
        <v>16</v>
      </c>
      <c r="B131" t="str">
        <f t="shared" ref="B131" ca="1" si="69">INDIRECT(ADDRESS(A131,COLUMN($B$3)))</f>
        <v>[13, -1.05, -1.025, 1.1, 2.1, 0.9, 1.05, 1.07, 0.88, 0.85, 0.98, 2.05, 1.02, 0.96, 0.92, 1.01, 0.97, 0.48, 0.52, 0.55, 0.6, 85, 30, 0.319480053949725]</v>
      </c>
    </row>
    <row r="132" spans="1:2" x14ac:dyDescent="0.2">
      <c r="B132" s="1" t="str">
        <f t="shared" ref="B132:B133" si="70">B127</f>
        <v>Aoh0m = calc_Aoh0m(XX, YY, X1, X2, X3, X1yp, X1ym, X3yp, X3ym, Y1, Y2, Y3, Y1xp, Y1xm, Y3xp, Y3xm, Zxp, Zxm, Zyp, Zym, Azw, hs)</v>
      </c>
    </row>
    <row r="133" spans="1:2" x14ac:dyDescent="0.2">
      <c r="B133" s="1" t="str">
        <f t="shared" si="70"/>
        <v>print('case{}: Aoh0m = {}, 期待値 = {}, 残差 = {}'.format( case, Aoh0m, Aoh0mA, Aoh0m - Aoh0mA ))</v>
      </c>
    </row>
    <row r="135" spans="1:2" x14ac:dyDescent="0.2">
      <c r="B135" s="1" t="str">
        <f t="shared" ref="B135" si="71">B130</f>
        <v>[case, XX, YY, X1, X2, X3, X1yp, X1ym, X3yp, X3ym, Y1, Y2, Y3, Y1xp, Y1xm, Y3xp, Y3xm, Zxp, Zxm, Zyp, Zym, Azw, hs, Aoh0mA] = \</v>
      </c>
    </row>
    <row r="136" spans="1:2" x14ac:dyDescent="0.2">
      <c r="A136">
        <f t="shared" ref="A136" si="72">A131+1</f>
        <v>17</v>
      </c>
      <c r="B136" t="str">
        <f t="shared" ref="B136" ca="1" si="73">INDIRECT(ADDRESS(A136,COLUMN($B$3)))</f>
        <v>[14, -1.05, -1.025, 1.1, 2.1, 0.9, 1.05, 1.07, 0.88, 0.85, 0.98, 2.05, 1.02, 0.96, 0.92, 1.01, 0.97, 0.48, 0.52, 0.55, 0.6, 45, 30, 0.348031667620443]</v>
      </c>
    </row>
    <row r="137" spans="1:2" x14ac:dyDescent="0.2">
      <c r="B137" s="1" t="str">
        <f t="shared" ref="B137:B138" si="74">B132</f>
        <v>Aoh0m = calc_Aoh0m(XX, YY, X1, X2, X3, X1yp, X1ym, X3yp, X3ym, Y1, Y2, Y3, Y1xp, Y1xm, Y3xp, Y3xm, Zxp, Zxm, Zyp, Zym, Azw, hs)</v>
      </c>
    </row>
    <row r="138" spans="1:2" x14ac:dyDescent="0.2">
      <c r="B138" s="1" t="str">
        <f t="shared" si="74"/>
        <v>print('case{}: Aoh0m = {}, 期待値 = {}, 残差 = {}'.format( case, Aoh0m, Aoh0mA, Aoh0m - Aoh0mA ))</v>
      </c>
    </row>
    <row r="140" spans="1:2" x14ac:dyDescent="0.2">
      <c r="B140" s="1" t="str">
        <f t="shared" ref="B140" si="75">B135</f>
        <v>[case, XX, YY, X1, X2, X3, X1yp, X1ym, X3yp, X3ym, Y1, Y2, Y3, Y1xp, Y1xm, Y3xp, Y3xm, Zxp, Zxm, Zyp, Zym, Azw, hs, Aoh0mA] = \</v>
      </c>
    </row>
    <row r="141" spans="1:2" x14ac:dyDescent="0.2">
      <c r="A141">
        <f t="shared" ref="A141" si="76">A136+1</f>
        <v>18</v>
      </c>
      <c r="B141" t="str">
        <f t="shared" ref="B141" ca="1" si="77">INDIRECT(ADDRESS(A141,COLUMN($B$3)))</f>
        <v>[15, -1.05, -1.025, 1.1, 2.1, 0.9, 1.05, 1.07, 0.88, 0.85, 0.98, 2.05, 1.02, 0.96, 0.92, 1.01, 0.97, 0.48, 0.52, 0.55, 0.6, 30, 30, 0.326783847856713]</v>
      </c>
    </row>
    <row r="142" spans="1:2" x14ac:dyDescent="0.2">
      <c r="B142" s="1" t="str">
        <f t="shared" ref="B142:B143" si="78">B137</f>
        <v>Aoh0m = calc_Aoh0m(XX, YY, X1, X2, X3, X1yp, X1ym, X3yp, X3ym, Y1, Y2, Y3, Y1xp, Y1xm, Y3xp, Y3xm, Zxp, Zxm, Zyp, Zym, Azw, hs)</v>
      </c>
    </row>
    <row r="143" spans="1:2" x14ac:dyDescent="0.2">
      <c r="B143" s="1" t="str">
        <f t="shared" si="78"/>
        <v>print('case{}: Aoh0m = {}, 期待値 = {}, 残差 = {}'.format( case, Aoh0m, Aoh0mA, Aoh0m - Aoh0mA ))</v>
      </c>
    </row>
    <row r="145" spans="1:2" x14ac:dyDescent="0.2">
      <c r="B145" s="1" t="str">
        <f t="shared" ref="B145" si="79">B140</f>
        <v>[case, XX, YY, X1, X2, X3, X1yp, X1ym, X3yp, X3ym, Y1, Y2, Y3, Y1xp, Y1xm, Y3xp, Y3xm, Zxp, Zxm, Zyp, Zym, Azw, hs, Aoh0mA] = \</v>
      </c>
    </row>
    <row r="146" spans="1:2" x14ac:dyDescent="0.2">
      <c r="A146">
        <f t="shared" ref="A146" si="80">A141+1</f>
        <v>19</v>
      </c>
      <c r="B146" t="str">
        <f t="shared" ref="B146" ca="1" si="81">INDIRECT(ADDRESS(A146,COLUMN($B$3)))</f>
        <v>[16, -1.05, -1.025, 1.1, 2.1, 0.9, 1.05, 1.07, 0.88, 0.85, 0.98, 2.05, 1.02, 0.96, 0.92, 1.01, 0.97, 0.48, 0.52, 0.55, 0.6, 1, 30, 0.331946087380636]</v>
      </c>
    </row>
    <row r="147" spans="1:2" x14ac:dyDescent="0.2">
      <c r="B147" s="1" t="str">
        <f t="shared" ref="B147:B148" si="82">B142</f>
        <v>Aoh0m = calc_Aoh0m(XX, YY, X1, X2, X3, X1yp, X1ym, X3yp, X3ym, Y1, Y2, Y3, Y1xp, Y1xm, Y3xp, Y3xm, Zxp, Zxm, Zyp, Zym, Azw, hs)</v>
      </c>
    </row>
    <row r="148" spans="1:2" x14ac:dyDescent="0.2">
      <c r="B148" s="1" t="str">
        <f t="shared" si="82"/>
        <v>print('case{}: Aoh0m = {}, 期待値 = {}, 残差 = {}'.format( case, Aoh0m, Aoh0mA, Aoh0m - Aoh0mA ))</v>
      </c>
    </row>
    <row r="150" spans="1:2" x14ac:dyDescent="0.2">
      <c r="B150" s="1" t="str">
        <f t="shared" ref="B150" si="83">B145</f>
        <v>[case, XX, YY, X1, X2, X3, X1yp, X1ym, X3yp, X3ym, Y1, Y2, Y3, Y1xp, Y1xm, Y3xp, Y3xm, Zxp, Zxm, Zyp, Zym, Azw, hs, Aoh0mA] = \</v>
      </c>
    </row>
    <row r="151" spans="1:2" x14ac:dyDescent="0.2">
      <c r="A151">
        <f t="shared" ref="A151" si="84">A146+1</f>
        <v>20</v>
      </c>
      <c r="B151" t="str">
        <f t="shared" ref="B151" ca="1" si="85">INDIRECT(ADDRESS(A151,COLUMN($B$3)))</f>
        <v>[17, -1.05, -1.025, 1.1, 2.1, 0.9, 1.05, 1.07, 0.88, 0.85, 0.98, 2.05, 1.02, 0.96, 0.92, 1.01, 0.97, 0.48, 0.52, 0.55, 0.6, 89, 60, 0.954938449423539]</v>
      </c>
    </row>
    <row r="152" spans="1:2" x14ac:dyDescent="0.2">
      <c r="B152" s="1" t="str">
        <f t="shared" ref="B152:B153" si="86">B147</f>
        <v>Aoh0m = calc_Aoh0m(XX, YY, X1, X2, X3, X1yp, X1ym, X3yp, X3ym, Y1, Y2, Y3, Y1xp, Y1xm, Y3xp, Y3xm, Zxp, Zxm, Zyp, Zym, Azw, hs)</v>
      </c>
    </row>
    <row r="153" spans="1:2" x14ac:dyDescent="0.2">
      <c r="B153" s="1" t="str">
        <f t="shared" si="86"/>
        <v>print('case{}: Aoh0m = {}, 期待値 = {}, 残差 = {}'.format( case, Aoh0m, Aoh0mA, Aoh0m - Aoh0mA ))</v>
      </c>
    </row>
    <row r="155" spans="1:2" x14ac:dyDescent="0.2">
      <c r="B155" s="1" t="str">
        <f t="shared" ref="B155" si="87">B150</f>
        <v>[case, XX, YY, X1, X2, X3, X1yp, X1ym, X3yp, X3ym, Y1, Y2, Y3, Y1xp, Y1xm, Y3xp, Y3xm, Zxp, Zxm, Zyp, Zym, Azw, hs, Aoh0mA] = \</v>
      </c>
    </row>
    <row r="156" spans="1:2" x14ac:dyDescent="0.2">
      <c r="A156">
        <f t="shared" ref="A156" si="88">A151+1</f>
        <v>21</v>
      </c>
      <c r="B156" t="str">
        <f t="shared" ref="B156" ca="1" si="89">INDIRECT(ADDRESS(A156,COLUMN($B$3)))</f>
        <v>[18, -1.05, -1.025, 1.1, 2.1, 0.9, 1.05, 1.07, 0.88, 0.85, 0.98, 2.05, 1.02, 0.96, 0.92, 1.01, 0.97, 0.48, 0.52, 0.55, 0.6, 85, 60, 0.958440161849176]</v>
      </c>
    </row>
    <row r="157" spans="1:2" x14ac:dyDescent="0.2">
      <c r="B157" s="1" t="str">
        <f t="shared" ref="B157:B158" si="90">B152</f>
        <v>Aoh0m = calc_Aoh0m(XX, YY, X1, X2, X3, X1yp, X1ym, X3yp, X3ym, Y1, Y2, Y3, Y1xp, Y1xm, Y3xp, Y3xm, Zxp, Zxm, Zyp, Zym, Azw, hs)</v>
      </c>
    </row>
    <row r="158" spans="1:2" x14ac:dyDescent="0.2">
      <c r="B158" s="1" t="str">
        <f t="shared" si="90"/>
        <v>print('case{}: Aoh0m = {}, 期待値 = {}, 残差 = {}'.format( case, Aoh0m, Aoh0mA, Aoh0m - Aoh0mA ))</v>
      </c>
    </row>
    <row r="160" spans="1:2" x14ac:dyDescent="0.2">
      <c r="B160" s="1" t="str">
        <f t="shared" ref="B160" si="91">B155</f>
        <v>[case, XX, YY, X1, X2, X3, X1yp, X1ym, X3yp, X3ym, Y1, Y2, Y3, Y1xp, Y1xm, Y3xp, Y3xm, Zxp, Zxm, Zyp, Zym, Azw, hs, Aoh0mA] = \</v>
      </c>
    </row>
    <row r="161" spans="1:2" x14ac:dyDescent="0.2">
      <c r="A161">
        <f t="shared" ref="A161" si="92">A156+1</f>
        <v>22</v>
      </c>
      <c r="B161" t="str">
        <f t="shared" ref="B161" ca="1" si="93">INDIRECT(ADDRESS(A161,COLUMN($B$3)))</f>
        <v>[19, -1.05, -1.025, 1.1, 2.1, 0.9, 1.05, 1.07, 0.88, 0.85, 0.98, 2.05, 1.02, 0.96, 0.92, 1.01, 0.97, 0.48, 0.52, 0.55, 0.6, 45, 60, 1.04409500286133]</v>
      </c>
    </row>
    <row r="162" spans="1:2" x14ac:dyDescent="0.2">
      <c r="B162" s="1" t="str">
        <f t="shared" ref="B162:B163" si="94">B157</f>
        <v>Aoh0m = calc_Aoh0m(XX, YY, X1, X2, X3, X1yp, X1ym, X3yp, X3ym, Y1, Y2, Y3, Y1xp, Y1xm, Y3xp, Y3xm, Zxp, Zxm, Zyp, Zym, Azw, hs)</v>
      </c>
    </row>
    <row r="163" spans="1:2" x14ac:dyDescent="0.2">
      <c r="B163" s="1" t="str">
        <f t="shared" si="94"/>
        <v>print('case{}: Aoh0m = {}, 期待値 = {}, 残差 = {}'.format( case, Aoh0m, Aoh0mA, Aoh0m - Aoh0mA ))</v>
      </c>
    </row>
    <row r="165" spans="1:2" x14ac:dyDescent="0.2">
      <c r="B165" s="1" t="str">
        <f t="shared" ref="B165" si="95">B160</f>
        <v>[case, XX, YY, X1, X2, X3, X1yp, X1ym, X3yp, X3ym, Y1, Y2, Y3, Y1xp, Y1xm, Y3xp, Y3xm, Zxp, Zxm, Zyp, Zym, Azw, hs, Aoh0mA] = \</v>
      </c>
    </row>
    <row r="166" spans="1:2" x14ac:dyDescent="0.2">
      <c r="A166">
        <f t="shared" ref="A166" si="96">A161+1</f>
        <v>23</v>
      </c>
      <c r="B166" t="str">
        <f t="shared" ref="B166" ca="1" si="97">INDIRECT(ADDRESS(A166,COLUMN($B$3)))</f>
        <v>[20, -1.05, -1.025, 1.1, 2.1, 0.9, 1.05, 1.07, 0.88, 0.85, 0.98, 2.05, 1.02, 0.96, 0.92, 1.01, 0.97, 0.48, 0.52, 0.55, 0.6, 30, 60, 0.980351543570138]</v>
      </c>
    </row>
    <row r="167" spans="1:2" x14ac:dyDescent="0.2">
      <c r="B167" s="1" t="str">
        <f t="shared" ref="B167:B168" si="98">B162</f>
        <v>Aoh0m = calc_Aoh0m(XX, YY, X1, X2, X3, X1yp, X1ym, X3yp, X3ym, Y1, Y2, Y3, Y1xp, Y1xm, Y3xp, Y3xm, Zxp, Zxm, Zyp, Zym, Azw, hs)</v>
      </c>
    </row>
    <row r="168" spans="1:2" x14ac:dyDescent="0.2">
      <c r="B168" s="1" t="str">
        <f t="shared" si="98"/>
        <v>print('case{}: Aoh0m = {}, 期待値 = {}, 残差 = {}'.format( case, Aoh0m, Aoh0mA, Aoh0m - Aoh0mA ))</v>
      </c>
    </row>
    <row r="170" spans="1:2" x14ac:dyDescent="0.2">
      <c r="B170" s="1" t="str">
        <f t="shared" ref="B170" si="99">B165</f>
        <v>[case, XX, YY, X1, X2, X3, X1yp, X1ym, X3yp, X3ym, Y1, Y2, Y3, Y1xp, Y1xm, Y3xp, Y3xm, Zxp, Zxm, Zyp, Zym, Azw, hs, Aoh0mA] = \</v>
      </c>
    </row>
    <row r="171" spans="1:2" x14ac:dyDescent="0.2">
      <c r="A171">
        <f t="shared" ref="A171" si="100">A166+1</f>
        <v>24</v>
      </c>
      <c r="B171" t="str">
        <f t="shared" ref="B171" ca="1" si="101">INDIRECT(ADDRESS(A171,COLUMN($B$3)))</f>
        <v>[21, -1.05, -1.025, 1.1, 2.1, 0.9, 1.05, 1.07, 0.88, 0.85, 0.98, 2.05, 1.02, 0.96, 0.92, 1.01, 0.97, 0.48, 0.52, 0.55, 0.6, 1, 60, 0.995838262141907]</v>
      </c>
    </row>
    <row r="172" spans="1:2" x14ac:dyDescent="0.2">
      <c r="B172" s="1" t="str">
        <f t="shared" ref="B172:B173" si="102">B167</f>
        <v>Aoh0m = calc_Aoh0m(XX, YY, X1, X2, X3, X1yp, X1ym, X3yp, X3ym, Y1, Y2, Y3, Y1xp, Y1xm, Y3xp, Y3xm, Zxp, Zxm, Zyp, Zym, Azw, hs)</v>
      </c>
    </row>
    <row r="173" spans="1:2" x14ac:dyDescent="0.2">
      <c r="B173" s="1" t="str">
        <f t="shared" si="102"/>
        <v>print('case{}: Aoh0m = {}, 期待値 = {}, 残差 = {}'.format( case, Aoh0m, Aoh0mA, Aoh0m - Aoh0mA ))</v>
      </c>
    </row>
    <row r="175" spans="1:2" x14ac:dyDescent="0.2">
      <c r="B175" s="1" t="str">
        <f t="shared" ref="B175" si="103">B170</f>
        <v>[case, XX, YY, X1, X2, X3, X1yp, X1ym, X3yp, X3ym, Y1, Y2, Y3, Y1xp, Y1xm, Y3xp, Y3xm, Zxp, Zxm, Zyp, Zym, Azw, hs, Aoh0mA] = \</v>
      </c>
    </row>
    <row r="176" spans="1:2" x14ac:dyDescent="0.2">
      <c r="A176">
        <f t="shared" ref="A176" si="104">A171+1</f>
        <v>25</v>
      </c>
      <c r="B176" t="str">
        <f t="shared" ref="B176" ca="1" si="105">INDIRECT(ADDRESS(A176,COLUMN($B$3)))</f>
        <v>[22, -1.05, -1.025, 1.1, 2.1, 0.9, 1.05, 1.07, 0.88, 0.85, 0.98, 2.05, 1.02, 0.96, 0.92, 1.01, 0.97, 0.48, 0.52, 0.55, 0.6, 89, 85, 2.77994883202137]</v>
      </c>
    </row>
    <row r="177" spans="1:2" x14ac:dyDescent="0.2">
      <c r="B177" s="1" t="str">
        <f t="shared" ref="B177:B178" si="106">B172</f>
        <v>Aoh0m = calc_Aoh0m(XX, YY, X1, X2, X3, X1yp, X1ym, X3yp, X3ym, Y1, Y2, Y3, Y1xp, Y1xm, Y3xp, Y3xm, Zxp, Zxm, Zyp, Zym, Azw, hs)</v>
      </c>
    </row>
    <row r="178" spans="1:2" x14ac:dyDescent="0.2">
      <c r="B178" s="1" t="str">
        <f t="shared" si="106"/>
        <v>print('case{}: Aoh0m = {}, 期待値 = {}, 残差 = {}'.format( case, Aoh0m, Aoh0mA, Aoh0m - Aoh0mA ))</v>
      </c>
    </row>
    <row r="180" spans="1:2" x14ac:dyDescent="0.2">
      <c r="B180" s="1" t="str">
        <f t="shared" ref="B180" si="107">B175</f>
        <v>[case, XX, YY, X1, X2, X3, X1yp, X1ym, X3yp, X3ym, Y1, Y2, Y3, Y1xp, Y1xm, Y3xp, Y3xm, Zxp, Zxm, Zyp, Zym, Azw, hs, Aoh0mA] = \</v>
      </c>
    </row>
    <row r="181" spans="1:2" x14ac:dyDescent="0.2">
      <c r="A181">
        <f t="shared" ref="A181" si="108">A176+1</f>
        <v>26</v>
      </c>
      <c r="B181" t="str">
        <f t="shared" ref="B181" ca="1" si="109">INDIRECT(ADDRESS(A181,COLUMN($B$3)))</f>
        <v>[23, -1.05, -1.025, 1.1, 2.1, 0.9, 1.05, 1.07, 0.88, 0.85, 0.98, 2.05, 1.02, 0.96, 0.92, 1.01, 0.97, 0.48, 0.52, 0.55, 0.6, 85, 85, 2.78141592070401]</v>
      </c>
    </row>
    <row r="182" spans="1:2" x14ac:dyDescent="0.2">
      <c r="B182" s="1" t="str">
        <f t="shared" ref="B182:B183" si="110">B177</f>
        <v>Aoh0m = calc_Aoh0m(XX, YY, X1, X2, X3, X1yp, X1ym, X3yp, X3ym, Y1, Y2, Y3, Y1xp, Y1xm, Y3xp, Y3xm, Zxp, Zxm, Zyp, Zym, Azw, hs)</v>
      </c>
    </row>
    <row r="183" spans="1:2" x14ac:dyDescent="0.2">
      <c r="B183" s="1" t="str">
        <f t="shared" si="110"/>
        <v>print('case{}: Aoh0m = {}, 期待値 = {}, 残差 = {}'.format( case, Aoh0m, Aoh0mA, Aoh0m - Aoh0mA ))</v>
      </c>
    </row>
    <row r="185" spans="1:2" x14ac:dyDescent="0.2">
      <c r="B185" s="1" t="str">
        <f t="shared" ref="B185" si="111">B180</f>
        <v>[case, XX, YY, X1, X2, X3, X1yp, X1ym, X3yp, X3ym, Y1, Y2, Y3, Y1xp, Y1xm, Y3xp, Y3xm, Zxp, Zxm, Zyp, Zym, Azw, hs, Aoh0mA] = \</v>
      </c>
    </row>
    <row r="186" spans="1:2" x14ac:dyDescent="0.2">
      <c r="A186">
        <f t="shared" ref="A186" si="112">A181+1</f>
        <v>27</v>
      </c>
      <c r="B186" t="str">
        <f t="shared" ref="B186" ca="1" si="113">INDIRECT(ADDRESS(A186,COLUMN($B$3)))</f>
        <v>[24, -1.05, -1.025, 1.1, 2.1, 0.9, 1.05, 1.07, 0.88, 0.85, 0.98, 2.05, 1.02, 0.96, 0.92, 1.01, 0.97, 0.48, 0.52, 0.55, 0.6, 45, 85, 2.8975171941721]</v>
      </c>
    </row>
    <row r="187" spans="1:2" x14ac:dyDescent="0.2">
      <c r="B187" s="1" t="str">
        <f t="shared" ref="B187:B188" si="114">B182</f>
        <v>Aoh0m = calc_Aoh0m(XX, YY, X1, X2, X3, X1yp, X1ym, X3yp, X3ym, Y1, Y2, Y3, Y1xp, Y1xm, Y3xp, Y3xm, Zxp, Zxm, Zyp, Zym, Azw, hs)</v>
      </c>
    </row>
    <row r="188" spans="1:2" x14ac:dyDescent="0.2">
      <c r="B188" s="1" t="str">
        <f t="shared" si="114"/>
        <v>print('case{}: Aoh0m = {}, 期待値 = {}, 残差 = {}'.format( case, Aoh0m, Aoh0mA, Aoh0m - Aoh0mA ))</v>
      </c>
    </row>
    <row r="190" spans="1:2" x14ac:dyDescent="0.2">
      <c r="B190" s="1" t="str">
        <f t="shared" ref="B190" si="115">B185</f>
        <v>[case, XX, YY, X1, X2, X3, X1yp, X1ym, X3yp, X3ym, Y1, Y2, Y3, Y1xp, Y1xm, Y3xp, Y3xm, Zxp, Zxm, Zyp, Zym, Azw, hs, Aoh0mA] = \</v>
      </c>
    </row>
    <row r="191" spans="1:2" x14ac:dyDescent="0.2">
      <c r="A191">
        <f t="shared" ref="A191" si="116">A186+1</f>
        <v>28</v>
      </c>
      <c r="B191" t="str">
        <f t="shared" ref="B191" ca="1" si="117">INDIRECT(ADDRESS(A191,COLUMN($B$3)))</f>
        <v>[25, -1.05, -1.025, 1.1, 2.1, 0.9, 1.05, 1.07, 0.88, 0.85, 0.98, 2.05, 1.02, 0.96, 0.92, 1.01, 0.97, 0.48, 0.52, 0.55, 0.6, 30, 85, 2.98069383225871]</v>
      </c>
    </row>
    <row r="192" spans="1:2" x14ac:dyDescent="0.2">
      <c r="B192" s="1" t="str">
        <f t="shared" ref="B192:B193" si="118">B187</f>
        <v>Aoh0m = calc_Aoh0m(XX, YY, X1, X2, X3, X1yp, X1ym, X3yp, X3ym, Y1, Y2, Y3, Y1xp, Y1xm, Y3xp, Y3xm, Zxp, Zxm, Zyp, Zym, Azw, hs)</v>
      </c>
    </row>
    <row r="193" spans="1:2" x14ac:dyDescent="0.2">
      <c r="B193" s="1" t="str">
        <f t="shared" si="118"/>
        <v>print('case{}: Aoh0m = {}, 期待値 = {}, 残差 = {}'.format( case, Aoh0m, Aoh0mA, Aoh0m - Aoh0mA ))</v>
      </c>
    </row>
    <row r="195" spans="1:2" x14ac:dyDescent="0.2">
      <c r="B195" s="1" t="str">
        <f t="shared" ref="B195" si="119">B190</f>
        <v>[case, XX, YY, X1, X2, X3, X1yp, X1ym, X3yp, X3ym, Y1, Y2, Y3, Y1xp, Y1xm, Y3xp, Y3xm, Zxp, Zxm, Zyp, Zym, Azw, hs, Aoh0mA] = \</v>
      </c>
    </row>
    <row r="196" spans="1:2" x14ac:dyDescent="0.2">
      <c r="A196">
        <f t="shared" ref="A196" si="120">A191+1</f>
        <v>29</v>
      </c>
      <c r="B196" t="str">
        <f t="shared" ref="B196" ca="1" si="121">INDIRECT(ADDRESS(A196,COLUMN($B$3)))</f>
        <v>[26, -1.05, -1.025, 1.1, 2.1, 0.9, 1.05, 1.07, 0.88, 0.85, 0.98, 2.05, 1.02, 0.96, 0.92, 1.01, 0.97, 0.48, 0.52, 0.55, 0.6, 1, 85, 3.17449089829093]</v>
      </c>
    </row>
    <row r="197" spans="1:2" x14ac:dyDescent="0.2">
      <c r="B197" s="1" t="str">
        <f t="shared" ref="B197:B198" si="122">B192</f>
        <v>Aoh0m = calc_Aoh0m(XX, YY, X1, X2, X3, X1yp, X1ym, X3yp, X3ym, Y1, Y2, Y3, Y1xp, Y1xm, Y3xp, Y3xm, Zxp, Zxm, Zyp, Zym, Azw, hs)</v>
      </c>
    </row>
    <row r="198" spans="1:2" x14ac:dyDescent="0.2">
      <c r="B198" s="1" t="str">
        <f t="shared" si="122"/>
        <v>print('case{}: Aoh0m = {}, 期待値 = {}, 残差 = {}'.format( case, Aoh0m, Aoh0mA, Aoh0m - Aoh0mA ))</v>
      </c>
    </row>
    <row r="200" spans="1:2" x14ac:dyDescent="0.2">
      <c r="B200" s="1" t="str">
        <f t="shared" ref="B200" si="123">B195</f>
        <v>[case, XX, YY, X1, X2, X3, X1yp, X1ym, X3yp, X3ym, Y1, Y2, Y3, Y1xp, Y1xm, Y3xp, Y3xm, Zxp, Zxm, Zyp, Zym, Azw, hs, Aoh0mA] = \</v>
      </c>
    </row>
    <row r="201" spans="1:2" x14ac:dyDescent="0.2">
      <c r="A201">
        <f t="shared" ref="A201" si="124">A196+1</f>
        <v>30</v>
      </c>
      <c r="B201" t="str">
        <f t="shared" ref="B201" ca="1" si="125">INDIRECT(ADDRESS(A201,COLUMN($B$3)))</f>
        <v>[27, -1.05, -1.025, 1.1, 2.1, 0.9, 1.05, 1.07, 0.88, 0.85, 0.98, 2.05, 1.02, 0.96, 0.92, 1.01, 0.97, 0.48, 0.52, 0.55, 0.6, 89, 89, 3.10138560086997]</v>
      </c>
    </row>
    <row r="202" spans="1:2" x14ac:dyDescent="0.2">
      <c r="B202" s="1" t="str">
        <f t="shared" ref="B202:B203" si="126">B197</f>
        <v>Aoh0m = calc_Aoh0m(XX, YY, X1, X2, X3, X1yp, X1ym, X3yp, X3ym, Y1, Y2, Y3, Y1xp, Y1xm, Y3xp, Y3xm, Zxp, Zxm, Zyp, Zym, Azw, hs)</v>
      </c>
    </row>
    <row r="203" spans="1:2" x14ac:dyDescent="0.2">
      <c r="B203" s="1" t="str">
        <f t="shared" si="126"/>
        <v>print('case{}: Aoh0m = {}, 期待値 = {}, 残差 = {}'.format( case, Aoh0m, Aoh0mA, Aoh0m - Aoh0mA ))</v>
      </c>
    </row>
    <row r="205" spans="1:2" x14ac:dyDescent="0.2">
      <c r="B205" s="1" t="str">
        <f t="shared" ref="B205" si="127">B200</f>
        <v>[case, XX, YY, X1, X2, X3, X1yp, X1ym, X3yp, X3ym, Y1, Y2, Y3, Y1xp, Y1xm, Y3xp, Y3xm, Zxp, Zxm, Zyp, Zym, Azw, hs, Aoh0mA] = \</v>
      </c>
    </row>
    <row r="206" spans="1:2" x14ac:dyDescent="0.2">
      <c r="A206">
        <f t="shared" ref="A206" si="128">A201+1</f>
        <v>31</v>
      </c>
      <c r="B206" t="str">
        <f t="shared" ref="B206" ca="1" si="129">INDIRECT(ADDRESS(A206,COLUMN($B$3)))</f>
        <v>[28, -1.05, -1.025, 1.1, 2.1, 0.9, 1.05, 1.07, 0.88, 0.85, 0.98, 2.05, 1.02, 0.96, 0.92, 1.01, 0.97, 0.48, 0.52, 0.55, 0.6, 85, 89, 3.1016783031148]</v>
      </c>
    </row>
    <row r="207" spans="1:2" x14ac:dyDescent="0.2">
      <c r="B207" s="1" t="str">
        <f t="shared" ref="B207:B208" si="130">B202</f>
        <v>Aoh0m = calc_Aoh0m(XX, YY, X1, X2, X3, X1yp, X1ym, X3yp, X3ym, Y1, Y2, Y3, Y1xp, Y1xm, Y3xp, Y3xm, Zxp, Zxm, Zyp, Zym, Azw, hs)</v>
      </c>
    </row>
    <row r="208" spans="1:2" x14ac:dyDescent="0.2">
      <c r="B208" s="1" t="str">
        <f t="shared" si="130"/>
        <v>print('case{}: Aoh0m = {}, 期待値 = {}, 残差 = {}'.format( case, Aoh0m, Aoh0mA, Aoh0m - Aoh0mA ))</v>
      </c>
    </row>
    <row r="210" spans="1:2" x14ac:dyDescent="0.2">
      <c r="B210" s="1" t="str">
        <f t="shared" ref="B210" si="131">B205</f>
        <v>[case, XX, YY, X1, X2, X3, X1yp, X1ym, X3yp, X3ym, Y1, Y2, Y3, Y1xp, Y1xm, Y3xp, Y3xm, Zxp, Zxm, Zyp, Zym, Azw, hs, Aoh0mA] = \</v>
      </c>
    </row>
    <row r="211" spans="1:2" x14ac:dyDescent="0.2">
      <c r="A211">
        <f t="shared" ref="A211" si="132">A206+1</f>
        <v>32</v>
      </c>
      <c r="B211" t="str">
        <f t="shared" ref="B211" ca="1" si="133">INDIRECT(ADDRESS(A211,COLUMN($B$3)))</f>
        <v>[29, -1.05, -1.025, 1.1, 2.1, 0.9, 1.05, 1.07, 0.88, 0.85, 0.98, 2.05, 1.02, 0.96, 0.92, 1.01, 0.97, 0.48, 0.52, 0.55, 0.6, 45, 89, 3.12484193580687]</v>
      </c>
    </row>
    <row r="212" spans="1:2" x14ac:dyDescent="0.2">
      <c r="B212" s="1" t="str">
        <f t="shared" ref="B212:B213" si="134">B207</f>
        <v>Aoh0m = calc_Aoh0m(XX, YY, X1, X2, X3, X1yp, X1ym, X3yp, X3ym, Y1, Y2, Y3, Y1xp, Y1xm, Y3xp, Y3xm, Zxp, Zxm, Zyp, Zym, Azw, hs)</v>
      </c>
    </row>
    <row r="213" spans="1:2" x14ac:dyDescent="0.2">
      <c r="B213" s="1" t="str">
        <f t="shared" si="134"/>
        <v>print('case{}: Aoh0m = {}, 期待値 = {}, 残差 = {}'.format( case, Aoh0m, Aoh0mA, Aoh0m - Aoh0mA ))</v>
      </c>
    </row>
    <row r="215" spans="1:2" x14ac:dyDescent="0.2">
      <c r="B215" s="1" t="str">
        <f t="shared" ref="B215" si="135">B210</f>
        <v>[case, XX, YY, X1, X2, X3, X1yp, X1ym, X3yp, X3ym, Y1, Y2, Y3, Y1xp, Y1xm, Y3xp, Y3xm, Zxp, Zxm, Zyp, Zym, Azw, hs, Aoh0mA] = \</v>
      </c>
    </row>
    <row r="216" spans="1:2" x14ac:dyDescent="0.2">
      <c r="A216">
        <f t="shared" ref="A216" si="136">A211+1</f>
        <v>33</v>
      </c>
      <c r="B216" t="str">
        <f t="shared" ref="B216" ca="1" si="137">INDIRECT(ADDRESS(A216,COLUMN($B$3)))</f>
        <v>[30, -1.05, -1.025, 1.1, 2.1, 0.9, 1.05, 1.07, 0.88, 0.85, 0.98, 2.05, 1.02, 0.96, 0.92, 1.01, 0.97, 0.48, 0.52, 0.55, 0.6, 30, 89, 3.14143669860013]</v>
      </c>
    </row>
    <row r="217" spans="1:2" x14ac:dyDescent="0.2">
      <c r="B217" s="1" t="str">
        <f t="shared" ref="B217:B218" si="138">B212</f>
        <v>Aoh0m = calc_Aoh0m(XX, YY, X1, X2, X3, X1yp, X1ym, X3yp, X3ym, Y1, Y2, Y3, Y1xp, Y1xm, Y3xp, Y3xm, Zxp, Zxm, Zyp, Zym, Azw, hs)</v>
      </c>
    </row>
    <row r="218" spans="1:2" x14ac:dyDescent="0.2">
      <c r="B218" s="1" t="str">
        <f t="shared" si="138"/>
        <v>print('case{}: Aoh0m = {}, 期待値 = {}, 残差 = {}'.format( case, Aoh0m, Aoh0mA, Aoh0m - Aoh0mA ))</v>
      </c>
    </row>
    <row r="220" spans="1:2" x14ac:dyDescent="0.2">
      <c r="B220" s="1" t="str">
        <f t="shared" ref="B220" si="139">B215</f>
        <v>[case, XX, YY, X1, X2, X3, X1yp, X1ym, X3yp, X3ym, Y1, Y2, Y3, Y1xp, Y1xm, Y3xp, Y3xm, Zxp, Zxm, Zyp, Zym, Azw, hs, Aoh0mA] = \</v>
      </c>
    </row>
    <row r="221" spans="1:2" x14ac:dyDescent="0.2">
      <c r="A221">
        <f t="shared" ref="A221" si="140">A216+1</f>
        <v>34</v>
      </c>
      <c r="B221" t="str">
        <f t="shared" ref="B221" ca="1" si="141">INDIRECT(ADDRESS(A221,COLUMN($B$3)))</f>
        <v>[31, -1.05, -1.025, 1.1, 2.1, 0.9, 1.05, 1.07, 0.88, 0.85, 0.98, 2.05, 1.02, 0.96, 0.92, 1.01, 0.97, 0.48, 0.52, 0.55, 0.6, 1, 89, 3.1801015979615]</v>
      </c>
    </row>
    <row r="222" spans="1:2" x14ac:dyDescent="0.2">
      <c r="B222" s="1" t="str">
        <f t="shared" ref="B222:B223" si="142">B217</f>
        <v>Aoh0m = calc_Aoh0m(XX, YY, X1, X2, X3, X1yp, X1ym, X3yp, X3ym, Y1, Y2, Y3, Y1xp, Y1xm, Y3xp, Y3xm, Zxp, Zxm, Zyp, Zym, Azw, hs)</v>
      </c>
    </row>
    <row r="223" spans="1:2" x14ac:dyDescent="0.2">
      <c r="B223" s="1" t="str">
        <f t="shared" si="142"/>
        <v>print('case{}: Aoh0m = {}, 期待値 = {}, 残差 = {}'.format( case, Aoh0m, Aoh0mA, Aoh0m - Aoh0mA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23"/>
  <sheetViews>
    <sheetView workbookViewId="0">
      <selection activeCell="A3" sqref="A3:A34"/>
    </sheetView>
  </sheetViews>
  <sheetFormatPr defaultRowHeight="13.2" x14ac:dyDescent="0.2"/>
  <cols>
    <col min="1" max="1" width="120.77734375" customWidth="1"/>
    <col min="2" max="2" width="127.664062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7" x14ac:dyDescent="0.2">
      <c r="V1" t="s">
        <v>54</v>
      </c>
    </row>
    <row r="2" spans="1:37" x14ac:dyDescent="0.2">
      <c r="A2" s="9" t="s">
        <v>73</v>
      </c>
      <c r="C2" s="6" t="s">
        <v>34</v>
      </c>
      <c r="W2" t="s">
        <v>24</v>
      </c>
      <c r="X2" t="s">
        <v>24</v>
      </c>
      <c r="Z2" s="10" t="s">
        <v>40</v>
      </c>
      <c r="AE2" s="7" t="s">
        <v>33</v>
      </c>
    </row>
    <row r="3" spans="1:37" x14ac:dyDescent="0.2">
      <c r="A3" s="8" t="str">
        <f>"Asf0m_case"&amp;",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"&amp;AE3</f>
        <v>Asf0m_case, XX,  YY,  X1,  X2,  X3,  X1yp,  X1ym,  X3yp,  X3ym,  Y1,  Y2,  Y3,  Y1xp,  Y1xm,  Y3xp,  Y3xm,  Zxp,  Zxm,  Zyp,  Zym,  Azw,  hs, Asf0p</v>
      </c>
      <c r="B3" t="s">
        <v>61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t="s">
        <v>22</v>
      </c>
      <c r="AA3" t="s">
        <v>23</v>
      </c>
      <c r="AB3" t="s">
        <v>35</v>
      </c>
      <c r="AC3" t="s">
        <v>36</v>
      </c>
      <c r="AD3" t="s">
        <v>27</v>
      </c>
      <c r="AE3" s="4" t="s">
        <v>42</v>
      </c>
      <c r="AG3" t="s">
        <v>30</v>
      </c>
      <c r="AH3" t="s">
        <v>31</v>
      </c>
      <c r="AI3" t="s">
        <v>29</v>
      </c>
    </row>
    <row r="4" spans="1:37" x14ac:dyDescent="0.2">
      <c r="A4" s="8" t="str">
        <f>ROW(A4)-ROW($B$3)&amp;",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</f>
        <v>1, -1.05, -1.025, 1.1, 2.1, 0.9, 1.05, 1.07, 0.88, 0.85, 0.98, 2.05, 1.02, 0.96, 0.92, 1.01, 0.97, 0.48, 0, 0.55, 0.6, 89, 10, 0</v>
      </c>
      <c r="B4" t="str">
        <f>"["&amp;ROW(B4)-ROW($B$3)&amp;",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"&amp;AE4&amp;"]"</f>
        <v>[1, -1.05, -1.025, 1.1, 2.1, 0.9, 1.05, 1.07, 0.88, 0.85, 0.98, 2.05, 1.02, 0.96, 0.92, 1.01, 0.97, 0.48, 0, 0.55, 0.6, 89, 10, 0]</v>
      </c>
      <c r="C4" s="2">
        <f>-F4/2</f>
        <v>-1.05</v>
      </c>
      <c r="D4" s="2">
        <f>-M4/2</f>
        <v>-1.0249999999999999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>
        <v>0.48</v>
      </c>
      <c r="T4" s="8">
        <v>0</v>
      </c>
      <c r="U4">
        <v>0.55000000000000004</v>
      </c>
      <c r="V4">
        <v>0.6</v>
      </c>
      <c r="W4">
        <v>89</v>
      </c>
      <c r="X4">
        <v>10</v>
      </c>
      <c r="Z4">
        <f>P4+M4/2-D4</f>
        <v>2.9699999999999998</v>
      </c>
      <c r="AA4">
        <f>E4+F4/2+C4</f>
        <v>1.1000000000000003</v>
      </c>
      <c r="AB4">
        <f>T4*TAN(RADIANS(X4))/COS(RADIANS(W4))</f>
        <v>0</v>
      </c>
      <c r="AC4">
        <f>T4*TAN(RADIANS(ABS(W4)))</f>
        <v>0</v>
      </c>
      <c r="AD4">
        <f>IF(T4=0,1,IF(AND(Z4&gt;=AB4,AA4&gt;=AC4),4,IF(AA4/Z4&gt;=AC4/AB4,2,IF(AA4/Z4&lt;AC4/AB4,3,0
))))</f>
        <v>1</v>
      </c>
      <c r="AE4" s="11">
        <f>IF(T4=0,0,IF(AND((P4+M4/2-D4)&gt;=(T4*TAN(RADIANS(X4))/COS(RADIANS(W4))),(E4+F4/2+C4)&gt;=(T4*TAN(RADIANS(ABS(W4))))),((P4+M4/2-D4)+((P4+M4/2-D4)-(T4*TAN(RADIANS(X4))/COS(RADIANS(W4)))))/2*(T4*TAN(RADIANS(ABS(W4)))),IF((E4+F4/2+C4)/(P4+M4/2-D4)&gt;=(T4*TAN(RADIANS(ABS(W4))))/(T4*TAN(RADIANS(X4))/COS(RADIANS(W4))),(P4+M4/2-D4)*(T4*TAN(RADIANS(ABS(W4))))/(T4*TAN(RADIANS(X4))/COS(RADIANS(W4)))*(P4+M4/2-D4)/2,IF((E4+F4/2+C4)/(P4+M4/2-D4)&lt;(T4*TAN(RADIANS(ABS(W4))))/(T4*TAN(RADIANS(X4))/COS(RADIANS(W4))),(E4+F4/2+C4)*((P4+M4/2-D4)+(P4+M4/2-D4)-((T4*TAN(RADIANS(X4))/COS(RADIANS(W4)))/(T4*TAN(RADIANS(ABS(W4))))*(E4+F4/2+C4)))/2,0)
)))</f>
        <v>0</v>
      </c>
      <c r="AF4" s="4">
        <f>IF(AD4=1,0,IF(AD4=4,(Z4+(Z4-AB4))/2*AC4,IF(AD4=2,Z4*AC4/AB4*Z4/2,IF(AD4=3,AA4*(Z4+Z4-(AB4/AC4*AA4))/2,0)
)))</f>
        <v>0</v>
      </c>
      <c r="AG4" t="e">
        <f>Z4*(Z4/AB4*AC4)/2</f>
        <v>#DIV/0!</v>
      </c>
      <c r="AH4" t="e">
        <f>(Z4+Z4-(AB4/AC4*AA4))/2*AA4</f>
        <v>#DIV/0!</v>
      </c>
      <c r="AI4">
        <f>(Z4+Z4-AB4)/2*AC4</f>
        <v>0</v>
      </c>
      <c r="AK4">
        <f>AE4-AF4</f>
        <v>0</v>
      </c>
    </row>
    <row r="5" spans="1:37" x14ac:dyDescent="0.2">
      <c r="A5" s="8" t="str">
        <f t="shared" ref="A5:A34" si="0">ROW(A5)-ROW($B$3)&amp;",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</f>
        <v>2, -1.05, -1.025, 1.1, 2.1, 0.9, 1.05, 1.07, 0.88, 0.85, 0.98, 2.05, 1.02, 0.96, 0.92, 1.01, 0.97, 0.48, 0.52, 0.55, 0.6, 89, 1, 3.25643807708641</v>
      </c>
      <c r="B5" t="str">
        <f>"["&amp;ROW(B5)-ROW($B$3)&amp;",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"&amp;AE5&amp;"]"</f>
        <v>[2, -1.05, -1.025, 1.1, 2.1, 0.9, 1.05, 1.07, 0.88, 0.85, 0.98, 2.05, 1.02, 0.96, 0.92, 1.01, 0.97, 0.48, 0.52, 0.55, 0.6, 89, 1, 3.25643807708641]</v>
      </c>
      <c r="C5" s="2">
        <f t="shared" ref="C5:C34" si="1">-F5/2</f>
        <v>-1.05</v>
      </c>
      <c r="D5" s="2">
        <f t="shared" ref="D5:D34" si="2">-M5/2</f>
        <v>-1.0249999999999999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0.48</v>
      </c>
      <c r="T5">
        <v>0.52</v>
      </c>
      <c r="U5">
        <v>0.55000000000000004</v>
      </c>
      <c r="V5">
        <v>0.6</v>
      </c>
      <c r="W5">
        <v>89</v>
      </c>
      <c r="X5">
        <v>1</v>
      </c>
      <c r="Z5">
        <f t="shared" ref="Z5:Z22" si="3">P5+M5/2-D5</f>
        <v>2.9699999999999998</v>
      </c>
      <c r="AA5">
        <f t="shared" ref="AA5:AA34" si="4">E5+F5/2+C5</f>
        <v>1.1000000000000003</v>
      </c>
      <c r="AB5">
        <f t="shared" ref="AB5:AB21" si="5">T5*TAN(RADIANS(X5))/COS(RADIANS(W5))</f>
        <v>0.52007921058282935</v>
      </c>
      <c r="AC5">
        <f t="shared" ref="AC5:AC22" si="6">T5*TAN(RADIANS(ABS(W5)))</f>
        <v>29.790780047994755</v>
      </c>
      <c r="AD5">
        <f t="shared" ref="AD5:AD34" si="7">IF(T5=0,1,IF(AND(Z5&gt;=AB5,AA5&gt;=AC5),4,IF(AA5/Z5&gt;=AC5/AB5,2,IF(AA5/Z5&lt;AC5/AB5,3,0
))))</f>
        <v>3</v>
      </c>
      <c r="AE5" s="11">
        <f t="shared" ref="AE5:AE34" si="8">IF(T5=0,0,IF(AND((P5+M5/2-D5)&gt;=(T5*TAN(RADIANS(X5))/COS(RADIANS(W5))),(E5+F5/2+C5)&gt;=(T5*TAN(RADIANS(ABS(W5))))),((P5+M5/2-D5)+((P5+M5/2-D5)-(T5*TAN(RADIANS(X5))/COS(RADIANS(W5)))))/2*(T5*TAN(RADIANS(ABS(W5)))),IF((E5+F5/2+C5)/(P5+M5/2-D5)&gt;=(T5*TAN(RADIANS(ABS(W5))))/(T5*TAN(RADIANS(X5))/COS(RADIANS(W5))),(P5+M5/2-D5)*(T5*TAN(RADIANS(ABS(W5))))/(T5*TAN(RADIANS(X5))/COS(RADIANS(W5)))*(P5+M5/2-D5)/2,IF((E5+F5/2+C5)/(P5+M5/2-D5)&lt;(T5*TAN(RADIANS(ABS(W5))))/(T5*TAN(RADIANS(X5))/COS(RADIANS(W5))),(E5+F5/2+C5)*((P5+M5/2-D5)+(P5+M5/2-D5)-((T5*TAN(RADIANS(X5))/COS(RADIANS(W5)))/(T5*TAN(RADIANS(ABS(W5))))*(E5+F5/2+C5)))/2,0)
)))</f>
        <v>3.2564380770864116</v>
      </c>
      <c r="AF5" s="4">
        <f t="shared" ref="AF5:AF34" si="9">IF(AD5=1,0,IF(AD5=4,(Z5+(Z5-AB5))/2*AC5,IF(AD5=2,Z5*AC5/AB5*Z5/2,IF(AD5=3,AA5*(Z5+Z5-(AB5/AC5*AA5))/2,0)
)))</f>
        <v>3.2564380770864116</v>
      </c>
      <c r="AG5">
        <f t="shared" ref="AG5:AG34" si="10">Z5*(Z5/AB5*AC5)/2</f>
        <v>252.63602772245932</v>
      </c>
      <c r="AH5">
        <f t="shared" ref="AH5:AH34" si="11">(Z5+Z5-(AB5/AC5*AA5))/2*AA5</f>
        <v>3.2564380770864116</v>
      </c>
      <c r="AI5">
        <f t="shared" ref="AI5:AI34" si="12">(Z5+Z5-AB5)/2*AC5</f>
        <v>80.73183405754051</v>
      </c>
      <c r="AK5">
        <f t="shared" ref="AK5:AK34" si="13">AE5-AF5</f>
        <v>0</v>
      </c>
    </row>
    <row r="6" spans="1:37" x14ac:dyDescent="0.2">
      <c r="A6" s="8" t="str">
        <f t="shared" si="0"/>
        <v>3, -1.05, -1.025, 1.1, 2.1, 0.9, 1.05, 1.07, 0.88, 0.85, 0.98, 2.05, 1.02, 0.96, 0.92, 1.01, 0.97, 0.48, 0.52, 0.55, 0.6, 85, 1, 3.25639934703347</v>
      </c>
      <c r="B6" t="str">
        <f>"["&amp;ROW(B6)-ROW($B$3)&amp;", "&amp;C6&amp;", "&amp;D6&amp;", "&amp;E6&amp;", "&amp;F6&amp;", "&amp;G6&amp;", "&amp;H6&amp;", "&amp;I6&amp;", "&amp;J6&amp;", "&amp;K6&amp;", "&amp;L6&amp;", "&amp;M6&amp;", "&amp;N6&amp;", "&amp;O6&amp;", "&amp;P6&amp;", "&amp;Q6&amp;", "&amp;R6&amp;", "&amp;S6&amp;", "&amp;T6&amp;", "&amp;U6&amp;", "&amp;V6&amp;", "&amp;W6&amp;", "&amp;X6&amp;", "&amp;AE6&amp;"]"</f>
        <v>[3, -1.05, -1.025, 1.1, 2.1, 0.9, 1.05, 1.07, 0.88, 0.85, 0.98, 2.05, 1.02, 0.96, 0.92, 1.01, 0.97, 0.48, 0.52, 0.55, 0.6, 85, 1, 3.25639934703347]</v>
      </c>
      <c r="C6" s="2">
        <f t="shared" si="1"/>
        <v>-1.05</v>
      </c>
      <c r="D6" s="2">
        <f t="shared" si="2"/>
        <v>-1.0249999999999999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0.48</v>
      </c>
      <c r="T6">
        <v>0.52</v>
      </c>
      <c r="U6">
        <v>0.55000000000000004</v>
      </c>
      <c r="V6">
        <v>0.6</v>
      </c>
      <c r="W6">
        <v>85</v>
      </c>
      <c r="X6">
        <v>1</v>
      </c>
      <c r="Z6">
        <f t="shared" si="3"/>
        <v>2.9699999999999998</v>
      </c>
      <c r="AA6">
        <f t="shared" si="4"/>
        <v>1.1000000000000003</v>
      </c>
      <c r="AB6">
        <f t="shared" si="5"/>
        <v>0.10414269302887712</v>
      </c>
      <c r="AC6">
        <f t="shared" si="6"/>
        <v>5.9436271974359016</v>
      </c>
      <c r="AD6">
        <f t="shared" si="7"/>
        <v>3</v>
      </c>
      <c r="AE6" s="11">
        <f t="shared" si="8"/>
        <v>3.2563993470334665</v>
      </c>
      <c r="AF6" s="4">
        <f t="shared" si="9"/>
        <v>3.2563993470334665</v>
      </c>
      <c r="AG6">
        <f t="shared" si="10"/>
        <v>251.71300847446324</v>
      </c>
      <c r="AH6">
        <f t="shared" si="11"/>
        <v>3.2563993470334665</v>
      </c>
      <c r="AI6">
        <f t="shared" si="12"/>
        <v>17.3430801050343</v>
      </c>
      <c r="AK6">
        <f t="shared" si="13"/>
        <v>0</v>
      </c>
    </row>
    <row r="7" spans="1:37" x14ac:dyDescent="0.2">
      <c r="A7" s="8" t="str">
        <f t="shared" si="0"/>
        <v>4, -1.05, -1.025, 1.1, 2.1, 0.9, 1.05, 1.07, 0.88, 0.85, 0.98, 2.05, 1.02, 0.96, 0.92, 1.01, 0.97, 0.48, 0.52, 0.55, 0.6, 45, 1, 1.54106256237235</v>
      </c>
      <c r="B7" t="str">
        <f>"["&amp;ROW(B7)-ROW($B$3)&amp;", "&amp;C7&amp;", "&amp;D7&amp;", "&amp;E7&amp;", "&amp;F7&amp;", "&amp;G7&amp;", "&amp;H7&amp;", "&amp;I7&amp;", "&amp;J7&amp;", "&amp;K7&amp;", "&amp;L7&amp;", "&amp;M7&amp;", "&amp;N7&amp;", "&amp;O7&amp;", "&amp;P7&amp;", "&amp;Q7&amp;", "&amp;R7&amp;", "&amp;S7&amp;", "&amp;T7&amp;", "&amp;U7&amp;", "&amp;V7&amp;", "&amp;W7&amp;", "&amp;X7&amp;", "&amp;AE7&amp;"]"</f>
        <v>[4, -1.05, -1.025, 1.1, 2.1, 0.9, 1.05, 1.07, 0.88, 0.85, 0.98, 2.05, 1.02, 0.96, 0.92, 1.01, 0.97, 0.48, 0.52, 0.55, 0.6, 45, 1, 1.54106256237235]</v>
      </c>
      <c r="C7" s="2">
        <f t="shared" si="1"/>
        <v>-1.05</v>
      </c>
      <c r="D7" s="2">
        <f t="shared" si="2"/>
        <v>-1.0249999999999999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0.48</v>
      </c>
      <c r="T7">
        <v>0.52</v>
      </c>
      <c r="U7">
        <v>0.55000000000000004</v>
      </c>
      <c r="V7">
        <v>0.6</v>
      </c>
      <c r="W7">
        <v>45</v>
      </c>
      <c r="X7">
        <v>1</v>
      </c>
      <c r="Z7">
        <f t="shared" si="3"/>
        <v>2.9699999999999998</v>
      </c>
      <c r="AA7">
        <f t="shared" si="4"/>
        <v>1.1000000000000003</v>
      </c>
      <c r="AB7">
        <f t="shared" si="5"/>
        <v>1.2836298567865896E-2</v>
      </c>
      <c r="AC7">
        <f t="shared" si="6"/>
        <v>0.51999999999999991</v>
      </c>
      <c r="AD7">
        <f t="shared" si="7"/>
        <v>4</v>
      </c>
      <c r="AE7" s="11">
        <f t="shared" si="8"/>
        <v>1.5410625623723546</v>
      </c>
      <c r="AF7" s="4">
        <f t="shared" si="9"/>
        <v>1.5410625623723546</v>
      </c>
      <c r="AG7">
        <f t="shared" si="10"/>
        <v>178.66786035511288</v>
      </c>
      <c r="AH7">
        <f t="shared" si="11"/>
        <v>3.2520654603200798</v>
      </c>
      <c r="AI7">
        <f t="shared" si="12"/>
        <v>1.5410625623723546</v>
      </c>
      <c r="AK7">
        <f t="shared" si="13"/>
        <v>0</v>
      </c>
    </row>
    <row r="8" spans="1:37" x14ac:dyDescent="0.2">
      <c r="A8" s="8" t="str">
        <f t="shared" si="0"/>
        <v>5, -1.05, -1.025, 1.1, 2.1, 0.9, 1.05, 1.07, 0.88, 0.85, 0.98, 2.05, 1.02, 0.96, 0.92, 1.01, 0.97, 0.48, 0.52, 0.55, 0.6, 30, 1, 0.890086472550928</v>
      </c>
      <c r="B8" t="str">
        <f>"["&amp;ROW(B8)-ROW($B$3)&amp;", "&amp;C8&amp;", "&amp;D8&amp;", "&amp;E8&amp;", "&amp;F8&amp;", "&amp;G8&amp;", "&amp;H8&amp;", "&amp;I8&amp;", "&amp;J8&amp;", "&amp;K8&amp;", "&amp;L8&amp;", "&amp;M8&amp;", "&amp;N8&amp;", "&amp;O8&amp;", "&amp;P8&amp;", "&amp;Q8&amp;", "&amp;R8&amp;", "&amp;S8&amp;", "&amp;T8&amp;", "&amp;U8&amp;", "&amp;V8&amp;", "&amp;W8&amp;", "&amp;X8&amp;", "&amp;AE8&amp;"]"</f>
        <v>[5, -1.05, -1.025, 1.1, 2.1, 0.9, 1.05, 1.07, 0.88, 0.85, 0.98, 2.05, 1.02, 0.96, 0.92, 1.01, 0.97, 0.48, 0.52, 0.55, 0.6, 30, 1, 0.890086472550928]</v>
      </c>
      <c r="C8" s="2">
        <f t="shared" si="1"/>
        <v>-1.05</v>
      </c>
      <c r="D8" s="2">
        <f t="shared" si="2"/>
        <v>-1.0249999999999999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0.48</v>
      </c>
      <c r="T8">
        <v>0.52</v>
      </c>
      <c r="U8">
        <v>0.55000000000000004</v>
      </c>
      <c r="V8">
        <v>0.6</v>
      </c>
      <c r="W8">
        <v>30</v>
      </c>
      <c r="X8">
        <v>1</v>
      </c>
      <c r="Z8">
        <f t="shared" si="3"/>
        <v>2.9699999999999998</v>
      </c>
      <c r="AA8">
        <f t="shared" si="4"/>
        <v>1.1000000000000003</v>
      </c>
      <c r="AB8">
        <f t="shared" si="5"/>
        <v>1.0480793892429971E-2</v>
      </c>
      <c r="AC8">
        <f t="shared" si="6"/>
        <v>0.30022213997860542</v>
      </c>
      <c r="AD8">
        <f t="shared" si="7"/>
        <v>4</v>
      </c>
      <c r="AE8" s="11">
        <f t="shared" si="8"/>
        <v>0.89008647255092799</v>
      </c>
      <c r="AF8" s="4">
        <f t="shared" si="9"/>
        <v>0.89008647255092799</v>
      </c>
      <c r="AG8">
        <f t="shared" si="10"/>
        <v>126.33725563719146</v>
      </c>
      <c r="AH8">
        <f t="shared" si="11"/>
        <v>3.2458793714368572</v>
      </c>
      <c r="AI8">
        <f t="shared" si="12"/>
        <v>0.89008647255092799</v>
      </c>
      <c r="AK8">
        <f t="shared" si="13"/>
        <v>0</v>
      </c>
    </row>
    <row r="9" spans="1:37" x14ac:dyDescent="0.2">
      <c r="A9" s="8" t="str">
        <f t="shared" si="0"/>
        <v>6, -1.05, -1.025, 1.1, 2.1, 0.9, 1.05, 1.07, 0.88, 0.85, 0.98, 2.05, 1.02, 0.96, 0.92, 1.01, 0.97, 0.48, 0.52, 0.55, 0.6, 1, 1, 0.0269164033601141</v>
      </c>
      <c r="B9" t="str">
        <f>"["&amp;ROW(B9)-ROW($B$3)&amp;", "&amp;C9&amp;", "&amp;D9&amp;", "&amp;E9&amp;", "&amp;F9&amp;", "&amp;G9&amp;", "&amp;H9&amp;", "&amp;I9&amp;", "&amp;J9&amp;", "&amp;K9&amp;", "&amp;L9&amp;", "&amp;M9&amp;", "&amp;N9&amp;", "&amp;O9&amp;", "&amp;P9&amp;", "&amp;Q9&amp;", "&amp;R9&amp;", "&amp;S9&amp;", "&amp;T9&amp;", "&amp;U9&amp;", "&amp;V9&amp;", "&amp;W9&amp;", "&amp;X9&amp;", "&amp;AE9&amp;"]"</f>
        <v>[6, -1.05, -1.025, 1.1, 2.1, 0.9, 1.05, 1.07, 0.88, 0.85, 0.98, 2.05, 1.02, 0.96, 0.92, 1.01, 0.97, 0.48, 0.52, 0.55, 0.6, 1, 1, 0.0269164033601141]</v>
      </c>
      <c r="C9" s="2">
        <f t="shared" si="1"/>
        <v>-1.05</v>
      </c>
      <c r="D9" s="2">
        <f t="shared" si="2"/>
        <v>-1.0249999999999999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0.48</v>
      </c>
      <c r="T9">
        <v>0.52</v>
      </c>
      <c r="U9">
        <v>0.55000000000000004</v>
      </c>
      <c r="V9">
        <v>0.6</v>
      </c>
      <c r="W9">
        <v>1</v>
      </c>
      <c r="X9">
        <v>1</v>
      </c>
      <c r="Z9">
        <f t="shared" si="3"/>
        <v>2.9699999999999998</v>
      </c>
      <c r="AA9">
        <f t="shared" si="4"/>
        <v>1.1000000000000003</v>
      </c>
      <c r="AB9">
        <f t="shared" si="5"/>
        <v>9.0780163885394779E-3</v>
      </c>
      <c r="AC9">
        <f t="shared" si="6"/>
        <v>9.076633762673144E-3</v>
      </c>
      <c r="AD9">
        <f t="shared" si="7"/>
        <v>4</v>
      </c>
      <c r="AE9" s="11">
        <f t="shared" si="8"/>
        <v>2.6916403360114079E-2</v>
      </c>
      <c r="AF9" s="4">
        <f t="shared" si="9"/>
        <v>2.6916403360114079E-2</v>
      </c>
      <c r="AG9">
        <f t="shared" si="10"/>
        <v>4.4097782671025048</v>
      </c>
      <c r="AH9">
        <f t="shared" si="11"/>
        <v>2.6619078415334365</v>
      </c>
      <c r="AI9">
        <f t="shared" si="12"/>
        <v>2.6916403360114079E-2</v>
      </c>
      <c r="AK9">
        <f t="shared" si="13"/>
        <v>0</v>
      </c>
    </row>
    <row r="10" spans="1:37" x14ac:dyDescent="0.2">
      <c r="A10" s="8" t="str">
        <f t="shared" si="0"/>
        <v>7, -1.05, -1.025, 1.1, 2.1, 0.9, 1.05, 1.07, 0.88, 0.85, 0.98, 2.05, 1.02, 0.96, 0.92, 1.01, 0.97, 0.48, 0.52, 0.55, 0.6, 89, 10, 3.16030592664722</v>
      </c>
      <c r="B10" t="str">
        <f>"["&amp;ROW(B10)-ROW($B$3)&amp;", "&amp;C10&amp;", "&amp;D10&amp;", "&amp;E10&amp;", "&amp;F10&amp;", "&amp;G10&amp;", "&amp;H10&amp;", "&amp;I10&amp;", "&amp;J10&amp;", "&amp;K10&amp;", "&amp;L10&amp;", "&amp;M10&amp;", "&amp;N10&amp;", "&amp;O10&amp;", "&amp;P10&amp;", "&amp;Q10&amp;", "&amp;R10&amp;", "&amp;S10&amp;", "&amp;T10&amp;", "&amp;U10&amp;", "&amp;V10&amp;", "&amp;W10&amp;", "&amp;X10&amp;", "&amp;AE10&amp;"]"</f>
        <v>[7, -1.05, -1.025, 1.1, 2.1, 0.9, 1.05, 1.07, 0.88, 0.85, 0.98, 2.05, 1.02, 0.96, 0.92, 1.01, 0.97, 0.48, 0.52, 0.55, 0.6, 89, 10, 3.16030592664722]</v>
      </c>
      <c r="C10" s="2">
        <f t="shared" si="1"/>
        <v>-1.05</v>
      </c>
      <c r="D10" s="2">
        <f t="shared" si="2"/>
        <v>-1.0249999999999999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0.48</v>
      </c>
      <c r="T10">
        <v>0.52</v>
      </c>
      <c r="U10">
        <v>0.55000000000000004</v>
      </c>
      <c r="V10">
        <v>0.6</v>
      </c>
      <c r="W10">
        <v>89</v>
      </c>
      <c r="X10">
        <v>10</v>
      </c>
      <c r="Z10">
        <f t="shared" si="3"/>
        <v>2.9699999999999998</v>
      </c>
      <c r="AA10">
        <f t="shared" si="4"/>
        <v>1.1000000000000003</v>
      </c>
      <c r="AB10">
        <f t="shared" si="5"/>
        <v>5.2537184655821596</v>
      </c>
      <c r="AC10">
        <f t="shared" si="6"/>
        <v>29.790780047994755</v>
      </c>
      <c r="AD10">
        <f t="shared" si="7"/>
        <v>3</v>
      </c>
      <c r="AE10" s="11">
        <f t="shared" si="8"/>
        <v>3.1603059266472231</v>
      </c>
      <c r="AF10" s="4">
        <f t="shared" si="9"/>
        <v>3.1603059266472231</v>
      </c>
      <c r="AG10">
        <f t="shared" si="10"/>
        <v>25.009095314763723</v>
      </c>
      <c r="AH10">
        <f t="shared" si="11"/>
        <v>3.1603059266472231</v>
      </c>
      <c r="AI10">
        <f t="shared" si="12"/>
        <v>10.222431121421105</v>
      </c>
      <c r="AK10">
        <f t="shared" si="13"/>
        <v>0</v>
      </c>
    </row>
    <row r="11" spans="1:37" x14ac:dyDescent="0.2">
      <c r="A11" s="8" t="str">
        <f t="shared" si="0"/>
        <v>8, -1.05, -1.025, 1.1, 2.1, 0.9, 1.05, 1.07, 0.88, 0.85, 0.98, 2.05, 1.02, 0.96, 0.92, 1.01, 0.97, 0.48, 0.52, 0.55, 0.6, 85, 10, 3.15991468471679</v>
      </c>
      <c r="B11" t="str">
        <f>"["&amp;ROW(B11)-ROW($B$3)&amp;", "&amp;C11&amp;", "&amp;D11&amp;", "&amp;E11&amp;", "&amp;F11&amp;", "&amp;G11&amp;", "&amp;H11&amp;", "&amp;I11&amp;", "&amp;J11&amp;", "&amp;K11&amp;", "&amp;L11&amp;", "&amp;M11&amp;", "&amp;N11&amp;", "&amp;O11&amp;", "&amp;P11&amp;", "&amp;Q11&amp;", "&amp;R11&amp;", "&amp;S11&amp;", "&amp;T11&amp;", "&amp;U11&amp;", "&amp;V11&amp;", "&amp;W11&amp;", "&amp;X11&amp;", "&amp;AE11&amp;"]"</f>
        <v>[8, -1.05, -1.025, 1.1, 2.1, 0.9, 1.05, 1.07, 0.88, 0.85, 0.98, 2.05, 1.02, 0.96, 0.92, 1.01, 0.97, 0.48, 0.52, 0.55, 0.6, 85, 10, 3.15991468471679]</v>
      </c>
      <c r="C11" s="2">
        <f t="shared" si="1"/>
        <v>-1.05</v>
      </c>
      <c r="D11" s="2">
        <f t="shared" si="2"/>
        <v>-1.0249999999999999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0.48</v>
      </c>
      <c r="T11">
        <v>0.52</v>
      </c>
      <c r="U11">
        <v>0.55000000000000004</v>
      </c>
      <c r="V11">
        <v>0.6</v>
      </c>
      <c r="W11">
        <v>85</v>
      </c>
      <c r="X11">
        <v>10</v>
      </c>
      <c r="Z11">
        <f t="shared" si="3"/>
        <v>2.9699999999999998</v>
      </c>
      <c r="AA11">
        <f t="shared" si="4"/>
        <v>1.1000000000000003</v>
      </c>
      <c r="AB11">
        <f t="shared" si="5"/>
        <v>1.052025111344318</v>
      </c>
      <c r="AC11">
        <f t="shared" si="6"/>
        <v>5.9436271974359016</v>
      </c>
      <c r="AD11">
        <f t="shared" si="7"/>
        <v>3</v>
      </c>
      <c r="AE11" s="11">
        <f t="shared" si="8"/>
        <v>3.159914684716786</v>
      </c>
      <c r="AF11" s="4">
        <f t="shared" si="9"/>
        <v>3.159914684716786</v>
      </c>
      <c r="AG11">
        <f t="shared" si="10"/>
        <v>24.917723246580898</v>
      </c>
      <c r="AH11">
        <f t="shared" si="11"/>
        <v>3.159914684716786</v>
      </c>
      <c r="AI11">
        <f t="shared" si="12"/>
        <v>14.526150244298815</v>
      </c>
      <c r="AK11">
        <f t="shared" si="13"/>
        <v>0</v>
      </c>
    </row>
    <row r="12" spans="1:37" x14ac:dyDescent="0.2">
      <c r="A12" s="8" t="str">
        <f t="shared" si="0"/>
        <v>9, -1.05, -1.025, 1.1, 2.1, 0.9, 1.05, 1.07, 0.88, 0.85, 0.98, 2.05, 1.02, 0.96, 0.92, 1.01, 0.97, 0.48, 0.52, 0.55, 0.6, 45, 10, 1.51068598618192</v>
      </c>
      <c r="B12" t="str">
        <f>"["&amp;ROW(B12)-ROW($B$3)&amp;", "&amp;C12&amp;", "&amp;D12&amp;", "&amp;E12&amp;", "&amp;F12&amp;", "&amp;G12&amp;", "&amp;H12&amp;", "&amp;I12&amp;", "&amp;J12&amp;", "&amp;K12&amp;", "&amp;L12&amp;", "&amp;M12&amp;", "&amp;N12&amp;", "&amp;O12&amp;", "&amp;P12&amp;", "&amp;Q12&amp;", "&amp;R12&amp;", "&amp;S12&amp;", "&amp;T12&amp;", "&amp;U12&amp;", "&amp;V12&amp;", "&amp;W12&amp;", "&amp;X12&amp;", "&amp;AE12&amp;"]"</f>
        <v>[9, -1.05, -1.025, 1.1, 2.1, 0.9, 1.05, 1.07, 0.88, 0.85, 0.98, 2.05, 1.02, 0.96, 0.92, 1.01, 0.97, 0.48, 0.52, 0.55, 0.6, 45, 10, 1.51068598618192]</v>
      </c>
      <c r="C12" s="2">
        <f t="shared" si="1"/>
        <v>-1.05</v>
      </c>
      <c r="D12" s="2">
        <f t="shared" si="2"/>
        <v>-1.0249999999999999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0.48</v>
      </c>
      <c r="T12">
        <v>0.52</v>
      </c>
      <c r="U12">
        <v>0.55000000000000004</v>
      </c>
      <c r="V12">
        <v>0.6</v>
      </c>
      <c r="W12">
        <v>45</v>
      </c>
      <c r="X12">
        <v>10</v>
      </c>
      <c r="Z12">
        <f t="shared" si="3"/>
        <v>2.9699999999999998</v>
      </c>
      <c r="AA12">
        <f t="shared" si="4"/>
        <v>1.1000000000000003</v>
      </c>
      <c r="AB12">
        <f t="shared" si="5"/>
        <v>0.12966928391570934</v>
      </c>
      <c r="AC12">
        <f t="shared" si="6"/>
        <v>0.51999999999999991</v>
      </c>
      <c r="AD12">
        <f t="shared" si="7"/>
        <v>4</v>
      </c>
      <c r="AE12" s="11">
        <f t="shared" si="8"/>
        <v>1.5106859861819151</v>
      </c>
      <c r="AF12" s="4">
        <f t="shared" si="9"/>
        <v>1.5106859861819151</v>
      </c>
      <c r="AG12">
        <f t="shared" si="10"/>
        <v>17.686794672906739</v>
      </c>
      <c r="AH12">
        <f t="shared" si="11"/>
        <v>3.1161347754442232</v>
      </c>
      <c r="AI12">
        <f t="shared" si="12"/>
        <v>1.5106859861819151</v>
      </c>
      <c r="AK12">
        <f t="shared" si="13"/>
        <v>0</v>
      </c>
    </row>
    <row r="13" spans="1:37" x14ac:dyDescent="0.2">
      <c r="A13" s="8" t="str">
        <f t="shared" si="0"/>
        <v>10, -1.05, -1.025, 1.1, 2.1, 0.9, 1.05, 1.07, 0.88, 0.85, 0.98, 2.05, 1.02, 0.96, 0.92, 1.01, 0.97, 0.48, 0.52, 0.55, 0.6, 30, 10, 0.875766817208602</v>
      </c>
      <c r="B13" t="str">
        <f>"["&amp;ROW(B13)-ROW($B$3)&amp;", "&amp;C13&amp;", "&amp;D13&amp;", "&amp;E13&amp;", "&amp;F13&amp;", "&amp;G13&amp;", "&amp;H13&amp;", "&amp;I13&amp;", "&amp;J13&amp;", "&amp;K13&amp;", "&amp;L13&amp;", "&amp;M13&amp;", "&amp;N13&amp;", "&amp;O13&amp;", "&amp;P13&amp;", "&amp;Q13&amp;", "&amp;R13&amp;", "&amp;S13&amp;", "&amp;T13&amp;", "&amp;U13&amp;", "&amp;V13&amp;", "&amp;W13&amp;", "&amp;X13&amp;", "&amp;AE13&amp;"]"</f>
        <v>[10, -1.05, -1.025, 1.1, 2.1, 0.9, 1.05, 1.07, 0.88, 0.85, 0.98, 2.05, 1.02, 0.96, 0.92, 1.01, 0.97, 0.48, 0.52, 0.55, 0.6, 30, 10, 0.875766817208602]</v>
      </c>
      <c r="C13" s="2">
        <f t="shared" si="1"/>
        <v>-1.05</v>
      </c>
      <c r="D13" s="2">
        <f t="shared" si="2"/>
        <v>-1.0249999999999999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0.48</v>
      </c>
      <c r="T13">
        <v>0.52</v>
      </c>
      <c r="U13">
        <v>0.55000000000000004</v>
      </c>
      <c r="V13">
        <v>0.6</v>
      </c>
      <c r="W13">
        <v>30</v>
      </c>
      <c r="X13">
        <v>10</v>
      </c>
      <c r="Z13">
        <f t="shared" si="3"/>
        <v>2.9699999999999998</v>
      </c>
      <c r="AA13">
        <f t="shared" si="4"/>
        <v>1.1000000000000003</v>
      </c>
      <c r="AB13">
        <f t="shared" si="5"/>
        <v>0.10587452696852326</v>
      </c>
      <c r="AC13">
        <f t="shared" si="6"/>
        <v>0.30022213997860542</v>
      </c>
      <c r="AD13">
        <f t="shared" si="7"/>
        <v>4</v>
      </c>
      <c r="AE13" s="11">
        <f t="shared" si="8"/>
        <v>0.87576681720860172</v>
      </c>
      <c r="AF13" s="4">
        <f t="shared" si="9"/>
        <v>0.87576681720860172</v>
      </c>
      <c r="AG13">
        <f t="shared" si="10"/>
        <v>12.50645245066646</v>
      </c>
      <c r="AH13">
        <f t="shared" si="11"/>
        <v>3.053644353342758</v>
      </c>
      <c r="AI13">
        <f t="shared" si="12"/>
        <v>0.87576681720860172</v>
      </c>
      <c r="AK13">
        <f t="shared" si="13"/>
        <v>0</v>
      </c>
    </row>
    <row r="14" spans="1:37" x14ac:dyDescent="0.2">
      <c r="A14" s="8" t="str">
        <f t="shared" si="0"/>
        <v>11, -1.05, -1.025, 1.1, 2.1, 0.9, 1.05, 1.07, 0.88, 0.85, 0.98, 2.05, 1.02, 0.96, 0.92, 1.01, 0.97, 0.48, 0.52, 0.55, 0.6, 1, 10, 0.0265414204777798</v>
      </c>
      <c r="B14" t="str">
        <f>"["&amp;ROW(B14)-ROW($B$3)&amp;", "&amp;C14&amp;", "&amp;D14&amp;", "&amp;E14&amp;", "&amp;F14&amp;", "&amp;G14&amp;", "&amp;H14&amp;", "&amp;I14&amp;", "&amp;J14&amp;", "&amp;K14&amp;", "&amp;L14&amp;", "&amp;M14&amp;", "&amp;N14&amp;", "&amp;O14&amp;", "&amp;P14&amp;", "&amp;Q14&amp;", "&amp;R14&amp;", "&amp;S14&amp;", "&amp;T14&amp;", "&amp;U14&amp;", "&amp;V14&amp;", "&amp;W14&amp;", "&amp;X14&amp;", "&amp;AE14&amp;"]"</f>
        <v>[11, -1.05, -1.025, 1.1, 2.1, 0.9, 1.05, 1.07, 0.88, 0.85, 0.98, 2.05, 1.02, 0.96, 0.92, 1.01, 0.97, 0.48, 0.52, 0.55, 0.6, 1, 10, 0.0265414204777798]</v>
      </c>
      <c r="C14" s="2">
        <f t="shared" si="1"/>
        <v>-1.05</v>
      </c>
      <c r="D14" s="2">
        <f t="shared" si="2"/>
        <v>-1.0249999999999999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0.48</v>
      </c>
      <c r="T14">
        <v>0.52</v>
      </c>
      <c r="U14">
        <v>0.55000000000000004</v>
      </c>
      <c r="V14">
        <v>0.6</v>
      </c>
      <c r="W14">
        <v>1</v>
      </c>
      <c r="X14">
        <v>10</v>
      </c>
      <c r="Z14">
        <f t="shared" si="3"/>
        <v>2.9699999999999998</v>
      </c>
      <c r="AA14">
        <f t="shared" si="4"/>
        <v>1.1000000000000003</v>
      </c>
      <c r="AB14">
        <f t="shared" si="5"/>
        <v>9.1703996931312717E-2</v>
      </c>
      <c r="AC14">
        <f t="shared" si="6"/>
        <v>9.076633762673144E-3</v>
      </c>
      <c r="AD14">
        <f t="shared" si="7"/>
        <v>4</v>
      </c>
      <c r="AE14" s="11">
        <f t="shared" si="8"/>
        <v>2.6541420477779819E-2</v>
      </c>
      <c r="AF14" s="4">
        <f t="shared" si="9"/>
        <v>2.6541420477779819E-2</v>
      </c>
      <c r="AG14">
        <f t="shared" si="10"/>
        <v>0.43653538251518292</v>
      </c>
      <c r="AH14">
        <f t="shared" si="11"/>
        <v>-2.8454993686100458</v>
      </c>
      <c r="AI14">
        <f t="shared" si="12"/>
        <v>2.6541420477779822E-2</v>
      </c>
      <c r="AK14">
        <f t="shared" si="13"/>
        <v>0</v>
      </c>
    </row>
    <row r="15" spans="1:37" x14ac:dyDescent="0.2">
      <c r="A15" s="8" t="str">
        <f t="shared" si="0"/>
        <v>12, -1.05, -1.025, 1.1, 2.1, 0.9, 1.05, 1.07, 0.88, 0.85, 0.98, 2.05, 1.02, 0.96, 0.92, 1.01, 0.97, 0.48, 0.52, 0.55, 0.6, 89, 30, 2.9176498794248</v>
      </c>
      <c r="B15" t="str">
        <f>"["&amp;ROW(B15)-ROW($B$3)&amp;", "&amp;C15&amp;", "&amp;D15&amp;", "&amp;E15&amp;", "&amp;F15&amp;", "&amp;G15&amp;", "&amp;H15&amp;", "&amp;I15&amp;", "&amp;J15&amp;", "&amp;K15&amp;", "&amp;L15&amp;", "&amp;M15&amp;", "&amp;N15&amp;", "&amp;O15&amp;", "&amp;P15&amp;", "&amp;Q15&amp;", "&amp;R15&amp;", "&amp;S15&amp;", "&amp;T15&amp;", "&amp;U15&amp;", "&amp;V15&amp;", "&amp;W15&amp;", "&amp;X15&amp;", "&amp;AE15&amp;"]"</f>
        <v>[12, -1.05, -1.025, 1.1, 2.1, 0.9, 1.05, 1.07, 0.88, 0.85, 0.98, 2.05, 1.02, 0.96, 0.92, 1.01, 0.97, 0.48, 0.52, 0.55, 0.6, 89, 30, 2.9176498794248]</v>
      </c>
      <c r="C15" s="2">
        <f t="shared" si="1"/>
        <v>-1.05</v>
      </c>
      <c r="D15" s="2">
        <f t="shared" si="2"/>
        <v>-1.0249999999999999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0.48</v>
      </c>
      <c r="T15">
        <v>0.52</v>
      </c>
      <c r="U15">
        <v>0.55000000000000004</v>
      </c>
      <c r="V15">
        <v>0.6</v>
      </c>
      <c r="W15">
        <v>89</v>
      </c>
      <c r="X15">
        <v>30</v>
      </c>
      <c r="Z15">
        <f t="shared" si="3"/>
        <v>2.9699999999999998</v>
      </c>
      <c r="AA15">
        <f t="shared" si="4"/>
        <v>1.1000000000000003</v>
      </c>
      <c r="AB15">
        <f t="shared" si="5"/>
        <v>17.202334879002159</v>
      </c>
      <c r="AC15">
        <f t="shared" si="6"/>
        <v>29.790780047994755</v>
      </c>
      <c r="AD15">
        <f t="shared" si="7"/>
        <v>3</v>
      </c>
      <c r="AE15" s="11">
        <f t="shared" si="8"/>
        <v>2.9176498794247983</v>
      </c>
      <c r="AF15" s="4">
        <f t="shared" si="9"/>
        <v>2.9176498794247983</v>
      </c>
      <c r="AG15">
        <f t="shared" si="10"/>
        <v>7.6379600087345763</v>
      </c>
      <c r="AH15">
        <f t="shared" si="11"/>
        <v>2.9176498794247983</v>
      </c>
      <c r="AI15">
        <f t="shared" si="12"/>
        <v>-167.75687060360647</v>
      </c>
      <c r="AK15">
        <f t="shared" si="13"/>
        <v>0</v>
      </c>
    </row>
    <row r="16" spans="1:37" x14ac:dyDescent="0.2">
      <c r="A16" s="8" t="str">
        <f t="shared" si="0"/>
        <v>13, -1.05, -1.025, 1.1, 2.1, 0.9, 1.05, 1.07, 0.88, 0.85, 0.98, 2.05, 1.02, 0.96, 0.92, 1.01, 0.97, 0.48, 0.52, 0.55, 0.6, 85, 30, 2.91636882967876</v>
      </c>
      <c r="B16" t="str">
        <f>"["&amp;ROW(B16)-ROW($B$3)&amp;",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"&amp;AE16&amp;"]"</f>
        <v>[13, -1.05, -1.025, 1.1, 2.1, 0.9, 1.05, 1.07, 0.88, 0.85, 0.98, 2.05, 1.02, 0.96, 0.92, 1.01, 0.97, 0.48, 0.52, 0.55, 0.6, 85, 30, 2.91636882967876]</v>
      </c>
      <c r="C16" s="2">
        <f t="shared" si="1"/>
        <v>-1.05</v>
      </c>
      <c r="D16" s="2">
        <f t="shared" si="2"/>
        <v>-1.0249999999999999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0.48</v>
      </c>
      <c r="T16">
        <v>0.52</v>
      </c>
      <c r="U16">
        <v>0.55000000000000004</v>
      </c>
      <c r="V16">
        <v>0.6</v>
      </c>
      <c r="W16">
        <v>85</v>
      </c>
      <c r="X16">
        <v>30</v>
      </c>
      <c r="Z16">
        <f t="shared" si="3"/>
        <v>2.9699999999999998</v>
      </c>
      <c r="AA16">
        <f t="shared" si="4"/>
        <v>1.1000000000000003</v>
      </c>
      <c r="AB16">
        <f t="shared" si="5"/>
        <v>3.4446627441158757</v>
      </c>
      <c r="AC16">
        <f t="shared" si="6"/>
        <v>5.9436271974359016</v>
      </c>
      <c r="AD16">
        <f t="shared" si="7"/>
        <v>3</v>
      </c>
      <c r="AE16" s="11">
        <f t="shared" si="8"/>
        <v>2.9163688296787598</v>
      </c>
      <c r="AF16" s="4">
        <f t="shared" si="9"/>
        <v>2.9163688296787598</v>
      </c>
      <c r="AG16">
        <f t="shared" si="10"/>
        <v>7.6100543130701768</v>
      </c>
      <c r="AH16">
        <f t="shared" si="11"/>
        <v>2.9163688296787598</v>
      </c>
      <c r="AI16">
        <f t="shared" si="12"/>
        <v>7.415677190423974</v>
      </c>
      <c r="AK16">
        <f t="shared" si="13"/>
        <v>0</v>
      </c>
    </row>
    <row r="17" spans="1:37" x14ac:dyDescent="0.2">
      <c r="A17" s="8" t="str">
        <f t="shared" si="0"/>
        <v>14, -1.05, -1.025, 1.1, 2.1, 0.9, 1.05, 1.07, 0.88, 0.85, 0.98, 2.05, 1.02, 0.96, 0.92, 1.01, 0.97, 0.48, 0.52, 0.55, 0.6, 45, 30, 1.43400966225857</v>
      </c>
      <c r="B17" t="str">
        <f>"["&amp;ROW(B17)-ROW($B$3)&amp;", "&amp;C17&amp;", "&amp;D17&amp;", "&amp;E17&amp;", "&amp;F17&amp;", "&amp;G17&amp;", "&amp;H17&amp;", "&amp;I17&amp;", "&amp;J17&amp;", "&amp;K17&amp;", "&amp;L17&amp;", "&amp;M17&amp;", "&amp;N17&amp;", "&amp;O17&amp;", "&amp;P17&amp;", "&amp;Q17&amp;", "&amp;R17&amp;", "&amp;S17&amp;", "&amp;T17&amp;", "&amp;U17&amp;", "&amp;V17&amp;", "&amp;W17&amp;", "&amp;X17&amp;", "&amp;AE17&amp;"]"</f>
        <v>[14, -1.05, -1.025, 1.1, 2.1, 0.9, 1.05, 1.07, 0.88, 0.85, 0.98, 2.05, 1.02, 0.96, 0.92, 1.01, 0.97, 0.48, 0.52, 0.55, 0.6, 45, 30, 1.43400966225857]</v>
      </c>
      <c r="C17" s="2">
        <f t="shared" si="1"/>
        <v>-1.05</v>
      </c>
      <c r="D17" s="2">
        <f t="shared" si="2"/>
        <v>-1.0249999999999999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0.48</v>
      </c>
      <c r="T17">
        <v>0.52</v>
      </c>
      <c r="U17">
        <v>0.55000000000000004</v>
      </c>
      <c r="V17">
        <v>0.6</v>
      </c>
      <c r="W17">
        <v>45</v>
      </c>
      <c r="X17">
        <v>30</v>
      </c>
      <c r="Z17">
        <f t="shared" si="3"/>
        <v>2.9699999999999998</v>
      </c>
      <c r="AA17">
        <f t="shared" si="4"/>
        <v>1.1000000000000003</v>
      </c>
      <c r="AB17">
        <f t="shared" si="5"/>
        <v>0.42457822208241752</v>
      </c>
      <c r="AC17">
        <f t="shared" si="6"/>
        <v>0.51999999999999991</v>
      </c>
      <c r="AD17">
        <f t="shared" si="7"/>
        <v>4</v>
      </c>
      <c r="AE17" s="11">
        <f t="shared" si="8"/>
        <v>1.434009662258571</v>
      </c>
      <c r="AF17" s="4">
        <f t="shared" si="9"/>
        <v>1.434009662258571</v>
      </c>
      <c r="AG17">
        <f t="shared" si="10"/>
        <v>5.4016760180290317</v>
      </c>
      <c r="AH17">
        <f t="shared" si="11"/>
        <v>2.773019568538726</v>
      </c>
      <c r="AI17">
        <f t="shared" si="12"/>
        <v>1.434009662258571</v>
      </c>
      <c r="AK17">
        <f t="shared" si="13"/>
        <v>0</v>
      </c>
    </row>
    <row r="18" spans="1:37" x14ac:dyDescent="0.2">
      <c r="A18" s="8" t="str">
        <f t="shared" si="0"/>
        <v>15, -1.05, -1.025, 1.1, 2.1, 0.9, 1.05, 1.07, 0.88, 0.85, 0.98, 2.05, 1.02, 0.96, 0.92, 1.01, 0.97, 0.48, 0.52, 0.55, 0.6, 30, 30, 0.8396212514735</v>
      </c>
      <c r="B18" t="str">
        <f>"["&amp;ROW(B18)-ROW($B$3)&amp;", "&amp;C18&amp;", "&amp;D18&amp;", "&amp;E18&amp;", "&amp;F18&amp;", "&amp;G18&amp;", "&amp;H18&amp;", "&amp;I18&amp;", "&amp;J18&amp;", "&amp;K18&amp;", "&amp;L18&amp;", "&amp;M18&amp;", "&amp;N18&amp;", "&amp;O18&amp;", "&amp;P18&amp;", "&amp;Q18&amp;", "&amp;R18&amp;", "&amp;S18&amp;", "&amp;T18&amp;", "&amp;U18&amp;", "&amp;V18&amp;", "&amp;W18&amp;", "&amp;X18&amp;", "&amp;AE18&amp;"]"</f>
        <v>[15, -1.05, -1.025, 1.1, 2.1, 0.9, 1.05, 1.07, 0.88, 0.85, 0.98, 2.05, 1.02, 0.96, 0.92, 1.01, 0.97, 0.48, 0.52, 0.55, 0.6, 30, 30, 0.8396212514735]</v>
      </c>
      <c r="C18" s="2">
        <f t="shared" si="1"/>
        <v>-1.05</v>
      </c>
      <c r="D18" s="2">
        <f t="shared" si="2"/>
        <v>-1.0249999999999999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0.48</v>
      </c>
      <c r="T18">
        <v>0.52</v>
      </c>
      <c r="U18">
        <v>0.55000000000000004</v>
      </c>
      <c r="V18">
        <v>0.6</v>
      </c>
      <c r="W18">
        <v>30</v>
      </c>
      <c r="X18">
        <v>30</v>
      </c>
      <c r="Z18">
        <f t="shared" si="3"/>
        <v>2.9699999999999998</v>
      </c>
      <c r="AA18">
        <f t="shared" si="4"/>
        <v>1.1000000000000003</v>
      </c>
      <c r="AB18">
        <f t="shared" si="5"/>
        <v>0.34666666666666668</v>
      </c>
      <c r="AC18">
        <f t="shared" si="6"/>
        <v>0.30022213997860542</v>
      </c>
      <c r="AD18">
        <f t="shared" si="7"/>
        <v>4</v>
      </c>
      <c r="AE18" s="11">
        <f t="shared" si="8"/>
        <v>0.83962125147349975</v>
      </c>
      <c r="AF18" s="4">
        <f t="shared" si="9"/>
        <v>0.83962125147349975</v>
      </c>
      <c r="AG18">
        <f t="shared" si="10"/>
        <v>3.8195617421210772</v>
      </c>
      <c r="AH18">
        <f t="shared" si="11"/>
        <v>2.5684061742805531</v>
      </c>
      <c r="AI18">
        <f t="shared" si="12"/>
        <v>0.83962125147349975</v>
      </c>
      <c r="AK18">
        <f t="shared" si="13"/>
        <v>0</v>
      </c>
    </row>
    <row r="19" spans="1:37" x14ac:dyDescent="0.2">
      <c r="A19" s="8" t="str">
        <f t="shared" si="0"/>
        <v>16, -1.05, -1.025, 1.1, 2.1, 0.9, 1.05, 1.07, 0.88, 0.85, 0.98, 2.05, 1.02, 0.96, 0.92, 1.01, 0.97, 0.48, 0.52, 0.55, 0.6, 1, 30, 0.0255948915216751</v>
      </c>
      <c r="B19" t="str">
        <f>"["&amp;ROW(B19)-ROW($B$3)&amp;", "&amp;C19&amp;", "&amp;D19&amp;", "&amp;E19&amp;", "&amp;F19&amp;", "&amp;G19&amp;", "&amp;H19&amp;", "&amp;I19&amp;", "&amp;J19&amp;", "&amp;K19&amp;", "&amp;L19&amp;", "&amp;M19&amp;", "&amp;N19&amp;", "&amp;O19&amp;", "&amp;P19&amp;", "&amp;Q19&amp;", "&amp;R19&amp;", "&amp;S19&amp;", "&amp;T19&amp;", "&amp;U19&amp;", "&amp;V19&amp;", "&amp;W19&amp;", "&amp;X19&amp;", "&amp;AE19&amp;"]"</f>
        <v>[16, -1.05, -1.025, 1.1, 2.1, 0.9, 1.05, 1.07, 0.88, 0.85, 0.98, 2.05, 1.02, 0.96, 0.92, 1.01, 0.97, 0.48, 0.52, 0.55, 0.6, 1, 30, 0.0255948915216751]</v>
      </c>
      <c r="C19" s="2">
        <f t="shared" si="1"/>
        <v>-1.05</v>
      </c>
      <c r="D19" s="2">
        <f t="shared" si="2"/>
        <v>-1.0249999999999999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0.48</v>
      </c>
      <c r="T19">
        <v>0.52</v>
      </c>
      <c r="U19">
        <v>0.55000000000000004</v>
      </c>
      <c r="V19">
        <v>0.6</v>
      </c>
      <c r="W19">
        <v>1</v>
      </c>
      <c r="X19">
        <v>30</v>
      </c>
      <c r="Z19">
        <f t="shared" si="3"/>
        <v>2.9699999999999998</v>
      </c>
      <c r="AA19">
        <f t="shared" si="4"/>
        <v>1.1000000000000003</v>
      </c>
      <c r="AB19">
        <f t="shared" si="5"/>
        <v>0.30026787222992612</v>
      </c>
      <c r="AC19">
        <f t="shared" si="6"/>
        <v>9.076633762673144E-3</v>
      </c>
      <c r="AD19">
        <f t="shared" si="7"/>
        <v>4</v>
      </c>
      <c r="AE19" s="11">
        <f t="shared" si="8"/>
        <v>2.5594891521675149E-2</v>
      </c>
      <c r="AF19" s="4">
        <f t="shared" si="9"/>
        <v>2.5594891521675149E-2</v>
      </c>
      <c r="AG19">
        <f t="shared" si="10"/>
        <v>0.13332108787159141</v>
      </c>
      <c r="AH19">
        <f t="shared" si="11"/>
        <v>-16.747255003454544</v>
      </c>
      <c r="AI19">
        <f t="shared" si="12"/>
        <v>2.5594891521675149E-2</v>
      </c>
      <c r="AK19">
        <f t="shared" si="13"/>
        <v>0</v>
      </c>
    </row>
    <row r="20" spans="1:37" x14ac:dyDescent="0.2">
      <c r="A20" s="8" t="str">
        <f t="shared" si="0"/>
        <v>17, -1.05, -1.025, 1.1, 2.1, 0.9, 1.05, 1.07, 0.88, 0.85, 0.98, 2.05, 1.02, 0.96, 0.92, 1.01, 0.97, 0.48, 0.52, 0.55, 0.6, 89, 60, 2.21894963827439</v>
      </c>
      <c r="B20" t="str">
        <f>"["&amp;ROW(B20)-ROW($B$3)&amp;", "&amp;C20&amp;", "&amp;D20&amp;", "&amp;E20&amp;", "&amp;F20&amp;", "&amp;G20&amp;", "&amp;H20&amp;", "&amp;I20&amp;", "&amp;J20&amp;", "&amp;K20&amp;", "&amp;L20&amp;", "&amp;M20&amp;", "&amp;N20&amp;", "&amp;O20&amp;", "&amp;P20&amp;", "&amp;Q20&amp;", "&amp;R20&amp;", "&amp;S20&amp;", "&amp;T20&amp;", "&amp;U20&amp;", "&amp;V20&amp;", "&amp;W20&amp;", "&amp;X20&amp;", "&amp;AE20&amp;"]"</f>
        <v>[17, -1.05, -1.025, 1.1, 2.1, 0.9, 1.05, 1.07, 0.88, 0.85, 0.98, 2.05, 1.02, 0.96, 0.92, 1.01, 0.97, 0.48, 0.52, 0.55, 0.6, 89, 60, 2.21894963827439]</v>
      </c>
      <c r="C20" s="2">
        <f t="shared" si="1"/>
        <v>-1.05</v>
      </c>
      <c r="D20" s="2">
        <f t="shared" si="2"/>
        <v>-1.0249999999999999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0.48</v>
      </c>
      <c r="T20">
        <v>0.52</v>
      </c>
      <c r="U20">
        <v>0.55000000000000004</v>
      </c>
      <c r="V20">
        <v>0.6</v>
      </c>
      <c r="W20">
        <v>89</v>
      </c>
      <c r="X20">
        <v>60</v>
      </c>
      <c r="Z20">
        <f t="shared" si="3"/>
        <v>2.9699999999999998</v>
      </c>
      <c r="AA20">
        <f t="shared" si="4"/>
        <v>1.1000000000000003</v>
      </c>
      <c r="AB20">
        <f t="shared" si="5"/>
        <v>51.607004637006455</v>
      </c>
      <c r="AC20">
        <f t="shared" si="6"/>
        <v>29.790780047994755</v>
      </c>
      <c r="AD20">
        <f t="shared" si="7"/>
        <v>3</v>
      </c>
      <c r="AE20" s="11">
        <f t="shared" si="8"/>
        <v>2.2189496382743932</v>
      </c>
      <c r="AF20" s="4">
        <f t="shared" si="9"/>
        <v>2.2189496382743932</v>
      </c>
      <c r="AG20">
        <f t="shared" si="10"/>
        <v>2.545986669578193</v>
      </c>
      <c r="AH20">
        <f t="shared" si="11"/>
        <v>2.2189496382743932</v>
      </c>
      <c r="AI20">
        <f t="shared" si="12"/>
        <v>-680.22784529590797</v>
      </c>
      <c r="AK20">
        <f t="shared" si="13"/>
        <v>0</v>
      </c>
    </row>
    <row r="21" spans="1:37" x14ac:dyDescent="0.2">
      <c r="A21" s="8" t="str">
        <f t="shared" si="0"/>
        <v>18, -1.05, -1.025, 1.1, 2.1, 0.9, 1.05, 1.07, 0.88, 0.85, 0.98, 2.05, 1.02, 0.96, 0.92, 1.01, 0.97, 0.48, 0.52, 0.55, 0.6, 85, 60, 2.21510648903628</v>
      </c>
      <c r="B21" t="str">
        <f>"["&amp;ROW(B21)-ROW($B$3)&amp;", "&amp;C21&amp;", "&amp;D21&amp;", "&amp;E21&amp;", "&amp;F21&amp;", "&amp;G21&amp;", "&amp;H21&amp;", "&amp;I21&amp;", "&amp;J21&amp;", "&amp;K21&amp;", "&amp;L21&amp;", "&amp;M21&amp;", "&amp;N21&amp;", "&amp;O21&amp;", "&amp;P21&amp;", "&amp;Q21&amp;", "&amp;R21&amp;", "&amp;S21&amp;", "&amp;T21&amp;", "&amp;U21&amp;", "&amp;V21&amp;", "&amp;W21&amp;", "&amp;X21&amp;", "&amp;AE21&amp;"]"</f>
        <v>[18, -1.05, -1.025, 1.1, 2.1, 0.9, 1.05, 1.07, 0.88, 0.85, 0.98, 2.05, 1.02, 0.96, 0.92, 1.01, 0.97, 0.48, 0.52, 0.55, 0.6, 85, 60, 2.21510648903628]</v>
      </c>
      <c r="C21" s="2">
        <f t="shared" si="1"/>
        <v>-1.05</v>
      </c>
      <c r="D21" s="2">
        <f t="shared" si="2"/>
        <v>-1.0249999999999999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0.48</v>
      </c>
      <c r="T21">
        <v>0.52</v>
      </c>
      <c r="U21">
        <v>0.55000000000000004</v>
      </c>
      <c r="V21">
        <v>0.6</v>
      </c>
      <c r="W21">
        <v>85</v>
      </c>
      <c r="X21">
        <v>60</v>
      </c>
      <c r="Z21">
        <f t="shared" si="3"/>
        <v>2.9699999999999998</v>
      </c>
      <c r="AA21">
        <f t="shared" si="4"/>
        <v>1.1000000000000003</v>
      </c>
      <c r="AB21">
        <f t="shared" si="5"/>
        <v>10.333988232347624</v>
      </c>
      <c r="AC21">
        <f t="shared" si="6"/>
        <v>5.9436271974359016</v>
      </c>
      <c r="AD21">
        <f t="shared" si="7"/>
        <v>3</v>
      </c>
      <c r="AE21" s="11">
        <f t="shared" si="8"/>
        <v>2.2151064890362786</v>
      </c>
      <c r="AF21" s="4">
        <f t="shared" si="9"/>
        <v>2.2151064890362786</v>
      </c>
      <c r="AG21">
        <f t="shared" si="10"/>
        <v>2.5366847710233928</v>
      </c>
      <c r="AH21">
        <f t="shared" si="11"/>
        <v>2.2151064890362786</v>
      </c>
      <c r="AI21">
        <f t="shared" si="12"/>
        <v>-13.05811398149732</v>
      </c>
      <c r="AK21">
        <f t="shared" si="13"/>
        <v>0</v>
      </c>
    </row>
    <row r="22" spans="1:37" x14ac:dyDescent="0.2">
      <c r="A22" s="8" t="str">
        <f t="shared" si="0"/>
        <v>19, -1.05, -1.025, 1.1, 2.1, 0.9, 1.05, 1.07, 0.88, 0.85, 0.98, 2.05, 1.02, 0.96, 0.92, 1.01, 0.97, 0.48, 0.52, 0.55, 0.6, 45, 60, 1.21322898677571</v>
      </c>
      <c r="B22" t="str">
        <f>"["&amp;ROW(B22)-ROW($B$3)&amp;",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"&amp;AE22&amp;"]"</f>
        <v>[19, -1.05, -1.025, 1.1, 2.1, 0.9, 1.05, 1.07, 0.88, 0.85, 0.98, 2.05, 1.02, 0.96, 0.92, 1.01, 0.97, 0.48, 0.52, 0.55, 0.6, 45, 60, 1.21322898677571]</v>
      </c>
      <c r="C22" s="2">
        <f t="shared" si="1"/>
        <v>-1.05</v>
      </c>
      <c r="D22" s="2">
        <f t="shared" si="2"/>
        <v>-1.0249999999999999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0.48</v>
      </c>
      <c r="T22">
        <v>0.52</v>
      </c>
      <c r="U22">
        <v>0.55000000000000004</v>
      </c>
      <c r="V22">
        <v>0.6</v>
      </c>
      <c r="W22">
        <v>45</v>
      </c>
      <c r="X22">
        <v>60</v>
      </c>
      <c r="Z22">
        <f t="shared" si="3"/>
        <v>2.9699999999999998</v>
      </c>
      <c r="AA22">
        <f t="shared" si="4"/>
        <v>1.1000000000000003</v>
      </c>
      <c r="AB22">
        <f>T22*TAN(RADIANS(X22))/COS(RADIANS(W22))</f>
        <v>1.2737346662472522</v>
      </c>
      <c r="AC22">
        <f t="shared" si="6"/>
        <v>0.51999999999999991</v>
      </c>
      <c r="AD22">
        <f t="shared" si="7"/>
        <v>4</v>
      </c>
      <c r="AE22" s="11">
        <f t="shared" si="8"/>
        <v>1.213228986775714</v>
      </c>
      <c r="AF22" s="4">
        <f t="shared" si="9"/>
        <v>1.213228986775714</v>
      </c>
      <c r="AG22">
        <f t="shared" si="10"/>
        <v>1.8005586726763445</v>
      </c>
      <c r="AH22">
        <f t="shared" si="11"/>
        <v>1.7850587056161773</v>
      </c>
      <c r="AI22">
        <f t="shared" si="12"/>
        <v>1.213228986775714</v>
      </c>
      <c r="AK22">
        <f t="shared" si="13"/>
        <v>0</v>
      </c>
    </row>
    <row r="23" spans="1:37" x14ac:dyDescent="0.2">
      <c r="A23" s="8" t="str">
        <f t="shared" si="0"/>
        <v>20, -1.05, -1.025, 1.1, 2.1, 0.9, 1.05, 1.07, 0.88, 0.85, 0.98, 2.05, 1.02, 0.96, 0.92, 1.01, 0.97, 0.48, 0.52, 0.55, 0.6, 30, 60, 0.735544242947583</v>
      </c>
      <c r="B23" t="str">
        <f>"["&amp;ROW(B23)-ROW($B$3)&amp;", "&amp;C23&amp;", "&amp;D23&amp;", "&amp;E23&amp;", "&amp;F23&amp;", "&amp;G23&amp;", "&amp;H23&amp;", "&amp;I23&amp;", "&amp;J23&amp;", "&amp;K23&amp;", "&amp;L23&amp;", "&amp;M23&amp;", "&amp;N23&amp;", "&amp;O23&amp;", "&amp;P23&amp;", "&amp;Q23&amp;", "&amp;R23&amp;", "&amp;S23&amp;", "&amp;T23&amp;", "&amp;U23&amp;", "&amp;V23&amp;", "&amp;W23&amp;", "&amp;X23&amp;", "&amp;AE23&amp;"]"</f>
        <v>[20, -1.05, -1.025, 1.1, 2.1, 0.9, 1.05, 1.07, 0.88, 0.85, 0.98, 2.05, 1.02, 0.96, 0.92, 1.01, 0.97, 0.48, 0.52, 0.55, 0.6, 30, 60, 0.735544242947583]</v>
      </c>
      <c r="C23" s="2">
        <f t="shared" si="1"/>
        <v>-1.05</v>
      </c>
      <c r="D23" s="2">
        <f t="shared" si="2"/>
        <v>-1.0249999999999999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0.48</v>
      </c>
      <c r="T23">
        <v>0.52</v>
      </c>
      <c r="U23">
        <v>0.55000000000000004</v>
      </c>
      <c r="V23">
        <v>0.6</v>
      </c>
      <c r="W23">
        <v>30</v>
      </c>
      <c r="X23">
        <v>60</v>
      </c>
      <c r="Z23">
        <f t="shared" ref="Z23:Z34" si="14">P23+M23/2-D23</f>
        <v>2.9699999999999998</v>
      </c>
      <c r="AA23">
        <f t="shared" si="4"/>
        <v>1.1000000000000003</v>
      </c>
      <c r="AB23">
        <f>T23*TAN(RADIANS(X23))/COS(RADIANS(W23))</f>
        <v>1.0399999999999996</v>
      </c>
      <c r="AC23">
        <f>T23*TAN(RADIANS(ABS(W23)))</f>
        <v>0.30022213997860542</v>
      </c>
      <c r="AD23">
        <f t="shared" si="7"/>
        <v>4</v>
      </c>
      <c r="AE23" s="11">
        <f t="shared" si="8"/>
        <v>0.73554424294758336</v>
      </c>
      <c r="AF23" s="4">
        <f t="shared" si="9"/>
        <v>0.73554424294758336</v>
      </c>
      <c r="AG23">
        <f t="shared" si="10"/>
        <v>1.2731872473736929</v>
      </c>
      <c r="AH23">
        <f t="shared" si="11"/>
        <v>1.1712185228416589</v>
      </c>
      <c r="AI23">
        <f t="shared" si="12"/>
        <v>0.73554424294758336</v>
      </c>
      <c r="AK23">
        <f t="shared" si="13"/>
        <v>0</v>
      </c>
    </row>
    <row r="24" spans="1:37" x14ac:dyDescent="0.2">
      <c r="A24" s="8" t="str">
        <f t="shared" si="0"/>
        <v>21, -1.05, -1.025, 1.1, 2.1, 0.9, 1.05, 1.07, 0.88, 0.85, 0.98, 2.05, 1.02, 0.96, 0.92, 1.01, 0.97, 0.48, 0.52, 0.55, 0.6, 1, 60, 0.022869470014747</v>
      </c>
      <c r="B24" t="str">
        <f>"["&amp;ROW(B24)-ROW($B$3)&amp;", "&amp;C24&amp;", "&amp;D24&amp;", "&amp;E24&amp;", "&amp;F24&amp;", "&amp;G24&amp;", "&amp;H24&amp;", "&amp;I24&amp;", "&amp;J24&amp;", "&amp;K24&amp;", "&amp;L24&amp;", "&amp;M24&amp;", "&amp;N24&amp;", "&amp;O24&amp;", "&amp;P24&amp;", "&amp;Q24&amp;", "&amp;R24&amp;", "&amp;S24&amp;", "&amp;T24&amp;", "&amp;U24&amp;", "&amp;V24&amp;", "&amp;W24&amp;", "&amp;X24&amp;", "&amp;AE24&amp;"]"</f>
        <v>[21, -1.05, -1.025, 1.1, 2.1, 0.9, 1.05, 1.07, 0.88, 0.85, 0.98, 2.05, 1.02, 0.96, 0.92, 1.01, 0.97, 0.48, 0.52, 0.55, 0.6, 1, 60, 0.022869470014747]</v>
      </c>
      <c r="C24" s="2">
        <f t="shared" si="1"/>
        <v>-1.05</v>
      </c>
      <c r="D24" s="2">
        <f t="shared" si="2"/>
        <v>-1.0249999999999999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0.48</v>
      </c>
      <c r="T24">
        <v>0.52</v>
      </c>
      <c r="U24">
        <v>0.55000000000000004</v>
      </c>
      <c r="V24">
        <v>0.6</v>
      </c>
      <c r="W24">
        <v>1</v>
      </c>
      <c r="X24">
        <v>60</v>
      </c>
      <c r="Z24">
        <f t="shared" si="14"/>
        <v>2.9699999999999998</v>
      </c>
      <c r="AA24">
        <f t="shared" si="4"/>
        <v>1.1000000000000003</v>
      </c>
      <c r="AB24">
        <f t="shared" ref="AB24:AB34" si="15">T24*TAN(RADIANS(X24))/COS(RADIANS(W24))</f>
        <v>0.90080361668977804</v>
      </c>
      <c r="AC24">
        <f t="shared" ref="AC24:AC34" si="16">T24*TAN(RADIANS(ABS(W24)))</f>
        <v>9.076633762673144E-3</v>
      </c>
      <c r="AD24">
        <f t="shared" si="7"/>
        <v>4</v>
      </c>
      <c r="AE24" s="11">
        <f t="shared" si="8"/>
        <v>2.2869470014746977E-2</v>
      </c>
      <c r="AF24" s="4">
        <f t="shared" si="9"/>
        <v>2.2869470014746977E-2</v>
      </c>
      <c r="AG24">
        <f t="shared" si="10"/>
        <v>4.4440362623863819E-2</v>
      </c>
      <c r="AH24">
        <f t="shared" si="11"/>
        <v>-56.775765010363607</v>
      </c>
      <c r="AI24">
        <f t="shared" si="12"/>
        <v>2.2869470014746977E-2</v>
      </c>
      <c r="AK24">
        <f t="shared" si="13"/>
        <v>0</v>
      </c>
    </row>
    <row r="25" spans="1:37" x14ac:dyDescent="0.2">
      <c r="A25" s="8" t="str">
        <f t="shared" si="0"/>
        <v>22, -1.05, -1.025, 1.1, 2.1, 0.9, 1.05, 1.07, 0.88, 0.85, 0.98, 2.05, 1.02, 0.96, 0.92, 1.01, 0.97, 0.48, 0.52, 0.55, 0.6, 89, 85, 0.385805607034463</v>
      </c>
      <c r="B25" t="str">
        <f>"["&amp;ROW(B25)-ROW($B$3)&amp;", "&amp;C25&amp;", "&amp;D25&amp;", "&amp;E25&amp;", "&amp;F25&amp;", "&amp;G25&amp;", "&amp;H25&amp;", "&amp;I25&amp;", "&amp;J25&amp;", "&amp;K25&amp;", "&amp;L25&amp;", "&amp;M25&amp;", "&amp;N25&amp;", "&amp;O25&amp;", "&amp;P25&amp;", "&amp;Q25&amp;", "&amp;R25&amp;", "&amp;S25&amp;", "&amp;T25&amp;", "&amp;U25&amp;", "&amp;V25&amp;", "&amp;W25&amp;", "&amp;X25&amp;", "&amp;AE25&amp;"]"</f>
        <v>[22, -1.05, -1.025, 1.1, 2.1, 0.9, 1.05, 1.07, 0.88, 0.85, 0.98, 2.05, 1.02, 0.96, 0.92, 1.01, 0.97, 0.48, 0.52, 0.55, 0.6, 89, 85, 0.385805607034463]</v>
      </c>
      <c r="C25" s="2">
        <f t="shared" si="1"/>
        <v>-1.05</v>
      </c>
      <c r="D25" s="2">
        <f t="shared" si="2"/>
        <v>-1.0249999999999999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0.48</v>
      </c>
      <c r="T25">
        <v>0.52</v>
      </c>
      <c r="U25">
        <v>0.55000000000000004</v>
      </c>
      <c r="V25">
        <v>0.6</v>
      </c>
      <c r="W25">
        <v>89</v>
      </c>
      <c r="X25">
        <v>85</v>
      </c>
      <c r="Z25">
        <f t="shared" si="14"/>
        <v>2.9699999999999998</v>
      </c>
      <c r="AA25">
        <f t="shared" si="4"/>
        <v>1.1000000000000003</v>
      </c>
      <c r="AB25">
        <f t="shared" si="15"/>
        <v>340.5620433373889</v>
      </c>
      <c r="AC25">
        <f t="shared" si="16"/>
        <v>29.790780047994755</v>
      </c>
      <c r="AD25">
        <f t="shared" si="7"/>
        <v>2</v>
      </c>
      <c r="AE25" s="11">
        <f t="shared" si="8"/>
        <v>0.38580560703446309</v>
      </c>
      <c r="AF25" s="4">
        <f t="shared" si="9"/>
        <v>0.38580560703446309</v>
      </c>
      <c r="AG25">
        <f t="shared" si="10"/>
        <v>0.38580560703446309</v>
      </c>
      <c r="AH25">
        <f t="shared" si="11"/>
        <v>-3.6492350192635903</v>
      </c>
      <c r="AI25">
        <f t="shared" si="12"/>
        <v>-4984.3258461373607</v>
      </c>
      <c r="AK25">
        <f t="shared" si="13"/>
        <v>0</v>
      </c>
    </row>
    <row r="26" spans="1:37" x14ac:dyDescent="0.2">
      <c r="A26" s="8" t="str">
        <f t="shared" si="0"/>
        <v>23, -1.05, -1.025, 1.1, 2.1, 0.9, 1.05, 1.07, 0.88, 0.85, 0.98, 2.05, 1.02, 0.96, 0.92, 1.01, 0.97, 0.48, 0.52, 0.55, 0.6, 85, 85, 0.384396045601409</v>
      </c>
      <c r="B26" t="str">
        <f>"["&amp;ROW(B26)-ROW($B$3)&amp;", "&amp;C26&amp;", "&amp;D26&amp;", "&amp;E26&amp;", "&amp;F26&amp;", "&amp;G26&amp;", "&amp;H26&amp;", "&amp;I26&amp;", "&amp;J26&amp;", "&amp;K26&amp;", "&amp;L26&amp;", "&amp;M26&amp;", "&amp;N26&amp;", "&amp;O26&amp;", "&amp;P26&amp;", "&amp;Q26&amp;", "&amp;R26&amp;", "&amp;S26&amp;", "&amp;T26&amp;", "&amp;U26&amp;", "&amp;V26&amp;", "&amp;W26&amp;", "&amp;X26&amp;", "&amp;AE26&amp;"]"</f>
        <v>[23, -1.05, -1.025, 1.1, 2.1, 0.9, 1.05, 1.07, 0.88, 0.85, 0.98, 2.05, 1.02, 0.96, 0.92, 1.01, 0.97, 0.48, 0.52, 0.55, 0.6, 85, 85, 0.384396045601409]</v>
      </c>
      <c r="C26" s="2">
        <f t="shared" si="1"/>
        <v>-1.05</v>
      </c>
      <c r="D26" s="2">
        <f t="shared" si="2"/>
        <v>-1.0249999999999999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0.48</v>
      </c>
      <c r="T26">
        <v>0.52</v>
      </c>
      <c r="U26">
        <v>0.55000000000000004</v>
      </c>
      <c r="V26">
        <v>0.6</v>
      </c>
      <c r="W26">
        <v>85</v>
      </c>
      <c r="X26">
        <v>85</v>
      </c>
      <c r="Z26">
        <f t="shared" si="14"/>
        <v>2.9699999999999998</v>
      </c>
      <c r="AA26">
        <f t="shared" si="4"/>
        <v>1.1000000000000003</v>
      </c>
      <c r="AB26">
        <f t="shared" si="15"/>
        <v>68.195474102543926</v>
      </c>
      <c r="AC26">
        <f t="shared" si="16"/>
        <v>5.9436271974359016</v>
      </c>
      <c r="AD26">
        <f t="shared" si="7"/>
        <v>2</v>
      </c>
      <c r="AE26" s="11">
        <f t="shared" si="8"/>
        <v>0.38439604560140883</v>
      </c>
      <c r="AF26" s="4">
        <f t="shared" si="9"/>
        <v>0.38439604560140883</v>
      </c>
      <c r="AG26">
        <f t="shared" si="10"/>
        <v>0.38439604560140883</v>
      </c>
      <c r="AH26">
        <f t="shared" si="11"/>
        <v>-3.6745965136302687</v>
      </c>
      <c r="AI26">
        <f t="shared" si="12"/>
        <v>-185.01166453257326</v>
      </c>
      <c r="AK26">
        <f t="shared" si="13"/>
        <v>0</v>
      </c>
    </row>
    <row r="27" spans="1:37" x14ac:dyDescent="0.2">
      <c r="A27" s="8" t="str">
        <f t="shared" si="0"/>
        <v>24, -1.05, -1.025, 1.1, 2.1, 0.9, 1.05, 1.07, 0.88, 0.85, 0.98, 2.05, 1.02, 0.96, 0.92, 1.01, 0.97, 0.48, 0.52, 0.55, 0.6, 45, 85, 0.272847316921794</v>
      </c>
      <c r="B27" t="str">
        <f>"["&amp;ROW(B27)-ROW($B$3)&amp;", "&amp;C27&amp;", "&amp;D27&amp;", "&amp;E27&amp;", "&amp;F27&amp;", "&amp;G27&amp;", "&amp;H27&amp;", "&amp;I27&amp;", "&amp;J27&amp;", "&amp;K27&amp;", "&amp;L27&amp;", "&amp;M27&amp;", "&amp;N27&amp;", "&amp;O27&amp;", "&amp;P27&amp;", "&amp;Q27&amp;", "&amp;R27&amp;", "&amp;S27&amp;", "&amp;T27&amp;", "&amp;U27&amp;", "&amp;V27&amp;", "&amp;W27&amp;", "&amp;X27&amp;", "&amp;AE27&amp;"]"</f>
        <v>[24, -1.05, -1.025, 1.1, 2.1, 0.9, 1.05, 1.07, 0.88, 0.85, 0.98, 2.05, 1.02, 0.96, 0.92, 1.01, 0.97, 0.48, 0.52, 0.55, 0.6, 45, 85, 0.272847316921794]</v>
      </c>
      <c r="C27" s="2">
        <f t="shared" si="1"/>
        <v>-1.05</v>
      </c>
      <c r="D27" s="2">
        <f t="shared" si="2"/>
        <v>-1.0249999999999999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0.48</v>
      </c>
      <c r="T27">
        <v>0.52</v>
      </c>
      <c r="U27">
        <v>0.55000000000000004</v>
      </c>
      <c r="V27">
        <v>0.6</v>
      </c>
      <c r="W27">
        <v>45</v>
      </c>
      <c r="X27">
        <v>85</v>
      </c>
      <c r="Z27">
        <f t="shared" si="14"/>
        <v>2.9699999999999998</v>
      </c>
      <c r="AA27">
        <f t="shared" si="4"/>
        <v>1.1000000000000003</v>
      </c>
      <c r="AB27">
        <f t="shared" si="15"/>
        <v>8.4055581923034417</v>
      </c>
      <c r="AC27">
        <f t="shared" si="16"/>
        <v>0.51999999999999991</v>
      </c>
      <c r="AD27">
        <f t="shared" si="7"/>
        <v>2</v>
      </c>
      <c r="AE27" s="11">
        <f t="shared" si="8"/>
        <v>0.27284731692179404</v>
      </c>
      <c r="AF27" s="4">
        <f t="shared" si="9"/>
        <v>0.27284731692179404</v>
      </c>
      <c r="AG27">
        <f t="shared" si="10"/>
        <v>0.27284731692179404</v>
      </c>
      <c r="AH27">
        <f t="shared" si="11"/>
        <v>-6.5125436660453584</v>
      </c>
      <c r="AI27">
        <f t="shared" si="12"/>
        <v>-0.64104512999889485</v>
      </c>
      <c r="AK27">
        <f t="shared" si="13"/>
        <v>0</v>
      </c>
    </row>
    <row r="28" spans="1:37" x14ac:dyDescent="0.2">
      <c r="A28" s="8" t="str">
        <f t="shared" si="0"/>
        <v>25, -1.05, -1.025, 1.1, 2.1, 0.9, 1.05, 1.07, 0.88, 0.85, 0.98, 2.05, 1.02, 0.96, 0.92, 1.01, 0.97, 0.48, 0.52, 0.55, 0.6, 30, 85, 0.192932188023956</v>
      </c>
      <c r="B28" t="str">
        <f>"["&amp;ROW(B28)-ROW($B$3)&amp;", "&amp;C28&amp;", "&amp;D28&amp;", "&amp;E28&amp;", "&amp;F28&amp;", "&amp;G28&amp;", "&amp;H28&amp;", "&amp;I28&amp;", "&amp;J28&amp;", "&amp;K28&amp;", "&amp;L28&amp;", "&amp;M28&amp;", "&amp;N28&amp;", "&amp;O28&amp;", "&amp;P28&amp;", "&amp;Q28&amp;", "&amp;R28&amp;", "&amp;S28&amp;", "&amp;T28&amp;", "&amp;U28&amp;", "&amp;V28&amp;", "&amp;W28&amp;", "&amp;X28&amp;", "&amp;AE28&amp;"]"</f>
        <v>[25, -1.05, -1.025, 1.1, 2.1, 0.9, 1.05, 1.07, 0.88, 0.85, 0.98, 2.05, 1.02, 0.96, 0.92, 1.01, 0.97, 0.48, 0.52, 0.55, 0.6, 30, 85, 0.192932188023956]</v>
      </c>
      <c r="C28" s="2">
        <f t="shared" si="1"/>
        <v>-1.05</v>
      </c>
      <c r="D28" s="2">
        <f t="shared" si="2"/>
        <v>-1.0249999999999999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0.48</v>
      </c>
      <c r="T28">
        <v>0.52</v>
      </c>
      <c r="U28">
        <v>0.55000000000000004</v>
      </c>
      <c r="V28">
        <v>0.6</v>
      </c>
      <c r="W28">
        <v>30</v>
      </c>
      <c r="X28">
        <v>85</v>
      </c>
      <c r="Z28">
        <f t="shared" si="14"/>
        <v>2.9699999999999998</v>
      </c>
      <c r="AA28">
        <f t="shared" si="4"/>
        <v>1.1000000000000003</v>
      </c>
      <c r="AB28">
        <f t="shared" si="15"/>
        <v>6.8631095248047966</v>
      </c>
      <c r="AC28">
        <f t="shared" si="16"/>
        <v>0.30022213997860542</v>
      </c>
      <c r="AD28">
        <f t="shared" si="7"/>
        <v>2</v>
      </c>
      <c r="AE28" s="11">
        <f t="shared" si="8"/>
        <v>0.1929321880239557</v>
      </c>
      <c r="AF28" s="4">
        <f t="shared" si="9"/>
        <v>0.1929321880239557</v>
      </c>
      <c r="AG28">
        <f t="shared" si="10"/>
        <v>0.19293218802395565</v>
      </c>
      <c r="AH28">
        <f t="shared" si="11"/>
        <v>-10.563363286341238</v>
      </c>
      <c r="AI28">
        <f t="shared" si="12"/>
        <v>-0.13856895848576486</v>
      </c>
      <c r="AK28">
        <f t="shared" si="13"/>
        <v>0</v>
      </c>
    </row>
    <row r="29" spans="1:37" x14ac:dyDescent="0.2">
      <c r="A29" s="8" t="str">
        <f t="shared" si="0"/>
        <v>26, -1.05, -1.025, 1.1, 2.1, 0.9, 1.05, 1.07, 0.88, 0.85, 0.98, 2.05, 1.02, 0.96, 0.92, 1.01, 0.97, 0.48, 0.52, 0.55, 0.6, 1, 85, 0.00673426192045695</v>
      </c>
      <c r="B29" t="str">
        <f>"["&amp;ROW(B29)-ROW($B$3)&amp;", "&amp;C29&amp;", "&amp;D29&amp;", "&amp;E29&amp;", "&amp;F29&amp;", "&amp;G29&amp;", "&amp;H29&amp;", "&amp;I29&amp;", "&amp;J29&amp;", "&amp;K29&amp;", "&amp;L29&amp;", "&amp;M29&amp;", "&amp;N29&amp;", "&amp;O29&amp;", "&amp;P29&amp;", "&amp;Q29&amp;", "&amp;R29&amp;", "&amp;S29&amp;", "&amp;T29&amp;", "&amp;U29&amp;", "&amp;V29&amp;", "&amp;W29&amp;", "&amp;X29&amp;", "&amp;AE29&amp;"]"</f>
        <v>[26, -1.05, -1.025, 1.1, 2.1, 0.9, 1.05, 1.07, 0.88, 0.85, 0.98, 2.05, 1.02, 0.96, 0.92, 1.01, 0.97, 0.48, 0.52, 0.55, 0.6, 1, 85, 0.00673426192045695]</v>
      </c>
      <c r="C29" s="2">
        <f t="shared" si="1"/>
        <v>-1.05</v>
      </c>
      <c r="D29" s="2">
        <f t="shared" si="2"/>
        <v>-1.0249999999999999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0.48</v>
      </c>
      <c r="T29">
        <v>0.52</v>
      </c>
      <c r="U29">
        <v>0.55000000000000004</v>
      </c>
      <c r="V29">
        <v>0.6</v>
      </c>
      <c r="W29">
        <v>1</v>
      </c>
      <c r="X29">
        <v>85</v>
      </c>
      <c r="Z29">
        <f t="shared" si="14"/>
        <v>2.9699999999999998</v>
      </c>
      <c r="AA29">
        <f t="shared" si="4"/>
        <v>1.1000000000000003</v>
      </c>
      <c r="AB29">
        <f t="shared" si="15"/>
        <v>5.9445325785406036</v>
      </c>
      <c r="AC29">
        <f t="shared" si="16"/>
        <v>9.076633762673144E-3</v>
      </c>
      <c r="AD29">
        <f t="shared" si="7"/>
        <v>2</v>
      </c>
      <c r="AE29" s="11">
        <f t="shared" si="8"/>
        <v>6.734261920456952E-3</v>
      </c>
      <c r="AF29" s="4">
        <f t="shared" si="9"/>
        <v>6.734261920456952E-3</v>
      </c>
      <c r="AG29">
        <f t="shared" si="10"/>
        <v>6.734261920456952E-3</v>
      </c>
      <c r="AH29">
        <f t="shared" si="11"/>
        <v>-392.96383888292576</v>
      </c>
      <c r="AI29">
        <f t="shared" si="12"/>
        <v>-2.0570277706807336E-5</v>
      </c>
      <c r="AK29">
        <f t="shared" si="13"/>
        <v>0</v>
      </c>
    </row>
    <row r="30" spans="1:37" x14ac:dyDescent="0.2">
      <c r="A30" s="8" t="str">
        <f t="shared" si="0"/>
        <v>27, -1.05, -1.025, 1.1, 2.1, 0.9, 1.05, 1.07, 0.88, 0.85, 0.98, 2.05, 1.02, 0.96, 0.92, 1.01, 0.97, 0.48, 0.52, 0.55, 0.6, 89, 89, 0.0769729659713174</v>
      </c>
      <c r="B30" t="str">
        <f>"["&amp;ROW(B30)-ROW($B$3)&amp;", "&amp;C30&amp;", "&amp;D30&amp;", "&amp;E30&amp;", "&amp;F30&amp;", "&amp;G30&amp;", "&amp;H30&amp;", "&amp;I30&amp;", "&amp;J30&amp;", "&amp;K30&amp;", "&amp;L30&amp;", "&amp;M30&amp;", "&amp;N30&amp;", "&amp;O30&amp;", "&amp;P30&amp;", "&amp;Q30&amp;", "&amp;R30&amp;", "&amp;S30&amp;", "&amp;T30&amp;", "&amp;U30&amp;", "&amp;V30&amp;", "&amp;W30&amp;", "&amp;X30&amp;", "&amp;AE30&amp;"]"</f>
        <v>[27, -1.05, -1.025, 1.1, 2.1, 0.9, 1.05, 1.07, 0.88, 0.85, 0.98, 2.05, 1.02, 0.96, 0.92, 1.01, 0.97, 0.48, 0.52, 0.55, 0.6, 89, 89, 0.0769729659713174]</v>
      </c>
      <c r="C30" s="2">
        <f t="shared" si="1"/>
        <v>-1.05</v>
      </c>
      <c r="D30" s="2">
        <f t="shared" si="2"/>
        <v>-1.0249999999999999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0.48</v>
      </c>
      <c r="T30">
        <v>0.52</v>
      </c>
      <c r="U30">
        <v>0.55000000000000004</v>
      </c>
      <c r="V30">
        <v>0.6</v>
      </c>
      <c r="W30">
        <v>89</v>
      </c>
      <c r="X30">
        <v>89</v>
      </c>
      <c r="Z30">
        <f t="shared" si="14"/>
        <v>2.9699999999999998</v>
      </c>
      <c r="AA30">
        <f t="shared" si="4"/>
        <v>1.1000000000000003</v>
      </c>
      <c r="AB30">
        <f t="shared" si="15"/>
        <v>1706.9726260988671</v>
      </c>
      <c r="AC30">
        <f t="shared" si="16"/>
        <v>29.790780047994755</v>
      </c>
      <c r="AD30">
        <f t="shared" si="7"/>
        <v>2</v>
      </c>
      <c r="AE30" s="11">
        <f t="shared" si="8"/>
        <v>7.6972965971317434E-2</v>
      </c>
      <c r="AF30" s="4">
        <f t="shared" si="9"/>
        <v>7.6972965971317434E-2</v>
      </c>
      <c r="AG30">
        <f t="shared" si="10"/>
        <v>7.697296597131742E-2</v>
      </c>
      <c r="AH30">
        <f t="shared" si="11"/>
        <v>-31.398706541622715</v>
      </c>
      <c r="AI30">
        <f t="shared" si="12"/>
        <v>-25337.544409287126</v>
      </c>
      <c r="AK30">
        <f t="shared" si="13"/>
        <v>0</v>
      </c>
    </row>
    <row r="31" spans="1:37" x14ac:dyDescent="0.2">
      <c r="A31" s="8" t="str">
        <f t="shared" si="0"/>
        <v>28, -1.05, -1.025, 1.1, 2.1, 0.9, 1.05, 1.07, 0.88, 0.85, 0.98, 2.05, 1.02, 0.96, 0.92, 1.01, 0.97, 0.48, 0.52, 0.55, 0.6, 85, 89, 0.0766917411206603</v>
      </c>
      <c r="B31" t="str">
        <f>"["&amp;ROW(B31)-ROW($B$3)&amp;", "&amp;C31&amp;", "&amp;D31&amp;", "&amp;E31&amp;", "&amp;F31&amp;", "&amp;G31&amp;", "&amp;H31&amp;", "&amp;I31&amp;", "&amp;J31&amp;", "&amp;K31&amp;", "&amp;L31&amp;", "&amp;M31&amp;", "&amp;N31&amp;", "&amp;O31&amp;", "&amp;P31&amp;", "&amp;Q31&amp;", "&amp;R31&amp;", "&amp;S31&amp;", "&amp;T31&amp;", "&amp;U31&amp;", "&amp;V31&amp;", "&amp;W31&amp;", "&amp;X31&amp;", "&amp;AE31&amp;"]"</f>
        <v>[28, -1.05, -1.025, 1.1, 2.1, 0.9, 1.05, 1.07, 0.88, 0.85, 0.98, 2.05, 1.02, 0.96, 0.92, 1.01, 0.97, 0.48, 0.52, 0.55, 0.6, 85, 89, 0.0766917411206603]</v>
      </c>
      <c r="C31" s="2">
        <f t="shared" si="1"/>
        <v>-1.05</v>
      </c>
      <c r="D31" s="2">
        <f t="shared" si="2"/>
        <v>-1.0249999999999999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0.48</v>
      </c>
      <c r="T31">
        <v>0.52</v>
      </c>
      <c r="U31">
        <v>0.55000000000000004</v>
      </c>
      <c r="V31">
        <v>0.6</v>
      </c>
      <c r="W31">
        <v>85</v>
      </c>
      <c r="X31">
        <v>89</v>
      </c>
      <c r="Z31">
        <f t="shared" si="14"/>
        <v>2.9699999999999998</v>
      </c>
      <c r="AA31">
        <f t="shared" si="4"/>
        <v>1.1000000000000003</v>
      </c>
      <c r="AB31">
        <f t="shared" si="15"/>
        <v>341.8108676355148</v>
      </c>
      <c r="AC31">
        <f t="shared" si="16"/>
        <v>5.9436271974359016</v>
      </c>
      <c r="AD31">
        <f t="shared" si="7"/>
        <v>2</v>
      </c>
      <c r="AE31" s="11">
        <f t="shared" si="8"/>
        <v>7.6691741120660253E-2</v>
      </c>
      <c r="AF31" s="4">
        <f t="shared" si="9"/>
        <v>7.6691741120660253E-2</v>
      </c>
      <c r="AG31">
        <f t="shared" si="10"/>
        <v>7.6691741120660253E-2</v>
      </c>
      <c r="AH31">
        <f t="shared" si="11"/>
        <v>-31.525823986117231</v>
      </c>
      <c r="AI31">
        <f t="shared" si="12"/>
        <v>-998.14561185241973</v>
      </c>
      <c r="AK31">
        <f t="shared" si="13"/>
        <v>0</v>
      </c>
    </row>
    <row r="32" spans="1:37" x14ac:dyDescent="0.2">
      <c r="A32" s="8" t="str">
        <f t="shared" si="0"/>
        <v>29, -1.05, -1.025, 1.1, 2.1, 0.9, 1.05, 1.07, 0.88, 0.85, 0.98, 2.05, 1.02, 0.96, 0.92, 1.01, 0.97, 0.48, 0.52, 0.55, 0.6, 45, 89, 0.0544363971333119</v>
      </c>
      <c r="B32" t="str">
        <f>"["&amp;ROW(B32)-ROW($B$3)&amp;", "&amp;C32&amp;", "&amp;D32&amp;", "&amp;E32&amp;", "&amp;F32&amp;", "&amp;G32&amp;", "&amp;H32&amp;", "&amp;I32&amp;", "&amp;J32&amp;", "&amp;K32&amp;", "&amp;L32&amp;", "&amp;M32&amp;", "&amp;N32&amp;", "&amp;O32&amp;", "&amp;P32&amp;", "&amp;Q32&amp;", "&amp;R32&amp;", "&amp;S32&amp;", "&amp;T32&amp;", "&amp;U32&amp;", "&amp;V32&amp;", "&amp;W32&amp;", "&amp;X32&amp;", "&amp;AE32&amp;"]"</f>
        <v>[29, -1.05, -1.025, 1.1, 2.1, 0.9, 1.05, 1.07, 0.88, 0.85, 0.98, 2.05, 1.02, 0.96, 0.92, 1.01, 0.97, 0.48, 0.52, 0.55, 0.6, 45, 89, 0.0544363971333119]</v>
      </c>
      <c r="C32" s="2">
        <f t="shared" si="1"/>
        <v>-1.05</v>
      </c>
      <c r="D32" s="2">
        <f t="shared" si="2"/>
        <v>-1.0249999999999999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0.48</v>
      </c>
      <c r="T32">
        <v>0.52</v>
      </c>
      <c r="U32">
        <v>0.55000000000000004</v>
      </c>
      <c r="V32">
        <v>0.6</v>
      </c>
      <c r="W32">
        <v>45</v>
      </c>
      <c r="X32">
        <v>89</v>
      </c>
      <c r="Z32">
        <f t="shared" si="14"/>
        <v>2.9699999999999998</v>
      </c>
      <c r="AA32">
        <f t="shared" si="4"/>
        <v>1.1000000000000003</v>
      </c>
      <c r="AB32">
        <f t="shared" si="15"/>
        <v>42.13052517754798</v>
      </c>
      <c r="AC32">
        <f t="shared" si="16"/>
        <v>0.51999999999999991</v>
      </c>
      <c r="AD32">
        <f t="shared" si="7"/>
        <v>2</v>
      </c>
      <c r="AE32" s="11">
        <f t="shared" si="8"/>
        <v>5.4436397133311928E-2</v>
      </c>
      <c r="AF32" s="4">
        <f t="shared" si="9"/>
        <v>5.4436397133311928E-2</v>
      </c>
      <c r="AG32">
        <f t="shared" si="10"/>
        <v>5.4436397133311928E-2</v>
      </c>
      <c r="AH32">
        <f t="shared" si="11"/>
        <v>-45.750245639262594</v>
      </c>
      <c r="AI32">
        <f t="shared" si="12"/>
        <v>-9.4095365461624745</v>
      </c>
      <c r="AK32">
        <f t="shared" si="13"/>
        <v>0</v>
      </c>
    </row>
    <row r="33" spans="1:38" x14ac:dyDescent="0.2">
      <c r="A33" s="8" t="str">
        <f t="shared" si="0"/>
        <v>30, -1.05, -1.025, 1.1, 2.1, 0.9, 1.05, 1.07, 0.88, 0.85, 0.98, 2.05, 1.02, 0.96, 0.92, 1.01, 0.97, 0.48, 0.52, 0.55, 0.6, 30, 89, 0.0384923455563288</v>
      </c>
      <c r="B33" t="str">
        <f>"["&amp;ROW(B33)-ROW($B$3)&amp;", "&amp;C33&amp;", "&amp;D33&amp;", "&amp;E33&amp;", "&amp;F33&amp;", "&amp;G33&amp;", "&amp;H33&amp;", "&amp;I33&amp;", "&amp;J33&amp;", "&amp;K33&amp;", "&amp;L33&amp;", "&amp;M33&amp;", "&amp;N33&amp;", "&amp;O33&amp;", "&amp;P33&amp;", "&amp;Q33&amp;", "&amp;R33&amp;", "&amp;S33&amp;", "&amp;T33&amp;", "&amp;U33&amp;", "&amp;V33&amp;", "&amp;W33&amp;", "&amp;X33&amp;", "&amp;AE33&amp;"]"</f>
        <v>[30, -1.05, -1.025, 1.1, 2.1, 0.9, 1.05, 1.07, 0.88, 0.85, 0.98, 2.05, 1.02, 0.96, 0.92, 1.01, 0.97, 0.48, 0.52, 0.55, 0.6, 30, 89, 0.0384923455563288]</v>
      </c>
      <c r="C33" s="2">
        <f t="shared" si="1"/>
        <v>-1.05</v>
      </c>
      <c r="D33" s="2">
        <f t="shared" si="2"/>
        <v>-1.0249999999999999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0.48</v>
      </c>
      <c r="T33">
        <v>0.52</v>
      </c>
      <c r="U33">
        <v>0.55000000000000004</v>
      </c>
      <c r="V33">
        <v>0.6</v>
      </c>
      <c r="W33">
        <v>30</v>
      </c>
      <c r="X33">
        <v>89</v>
      </c>
      <c r="Z33">
        <f t="shared" si="14"/>
        <v>2.9699999999999998</v>
      </c>
      <c r="AA33">
        <f t="shared" si="4"/>
        <v>1.1000000000000003</v>
      </c>
      <c r="AB33">
        <f t="shared" si="15"/>
        <v>34.399429760157403</v>
      </c>
      <c r="AC33">
        <f t="shared" si="16"/>
        <v>0.30022213997860542</v>
      </c>
      <c r="AD33">
        <f t="shared" si="7"/>
        <v>2</v>
      </c>
      <c r="AE33" s="11">
        <f t="shared" si="8"/>
        <v>3.8492345556328814E-2</v>
      </c>
      <c r="AF33" s="4">
        <f t="shared" si="9"/>
        <v>3.8492345556328814E-2</v>
      </c>
      <c r="AG33">
        <f t="shared" si="10"/>
        <v>3.8492345556328814E-2</v>
      </c>
      <c r="AH33">
        <f t="shared" si="11"/>
        <v>-66.053853573218589</v>
      </c>
      <c r="AI33">
        <f t="shared" si="12"/>
        <v>-4.2720754525826328</v>
      </c>
      <c r="AK33">
        <f t="shared" si="13"/>
        <v>0</v>
      </c>
    </row>
    <row r="34" spans="1:38" x14ac:dyDescent="0.2">
      <c r="A34" s="8" t="str">
        <f t="shared" si="0"/>
        <v>31, -1.05, -1.025, 1.1, 2.1, 0.9, 1.05, 1.07, 0.88, 0.85, 0.98, 2.05, 1.02, 0.96, 0.92, 1.01, 0.97, 0.48, 0.52, 0.55, 0.6, 1, 89, 0.00134356811874683</v>
      </c>
      <c r="B34" t="str">
        <f>"["&amp;ROW(B34)-ROW($B$3)&amp;", "&amp;C34&amp;", "&amp;D34&amp;", "&amp;E34&amp;", "&amp;F34&amp;", "&amp;G34&amp;", "&amp;H34&amp;", "&amp;I34&amp;", "&amp;J34&amp;", "&amp;K34&amp;", "&amp;L34&amp;", "&amp;M34&amp;", "&amp;N34&amp;", "&amp;O34&amp;", "&amp;P34&amp;", "&amp;Q34&amp;", "&amp;R34&amp;", "&amp;S34&amp;", "&amp;T34&amp;", "&amp;U34&amp;", "&amp;V34&amp;", "&amp;W34&amp;", "&amp;X34&amp;", "&amp;AE34&amp;"]"</f>
        <v>[31, -1.05, -1.025, 1.1, 2.1, 0.9, 1.05, 1.07, 0.88, 0.85, 0.98, 2.05, 1.02, 0.96, 0.92, 1.01, 0.97, 0.48, 0.52, 0.55, 0.6, 1, 89, 0.00134356811874683]</v>
      </c>
      <c r="C34" s="2">
        <f t="shared" si="1"/>
        <v>-1.05</v>
      </c>
      <c r="D34" s="2">
        <f t="shared" si="2"/>
        <v>-1.0249999999999999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0.48</v>
      </c>
      <c r="T34">
        <v>0.52</v>
      </c>
      <c r="U34">
        <v>0.55000000000000004</v>
      </c>
      <c r="V34">
        <v>0.6</v>
      </c>
      <c r="W34">
        <v>1</v>
      </c>
      <c r="X34">
        <v>89</v>
      </c>
      <c r="Z34">
        <f t="shared" si="14"/>
        <v>2.9699999999999998</v>
      </c>
      <c r="AA34">
        <f t="shared" si="4"/>
        <v>1.1000000000000003</v>
      </c>
      <c r="AB34">
        <f t="shared" si="15"/>
        <v>29.795318019245947</v>
      </c>
      <c r="AC34">
        <f t="shared" si="16"/>
        <v>9.076633762673144E-3</v>
      </c>
      <c r="AD34">
        <f t="shared" si="7"/>
        <v>2</v>
      </c>
      <c r="AE34" s="11">
        <f t="shared" si="8"/>
        <v>1.3435681187468286E-3</v>
      </c>
      <c r="AF34" s="4">
        <f t="shared" si="9"/>
        <v>1.3435681187468286E-3</v>
      </c>
      <c r="AG34">
        <f t="shared" si="10"/>
        <v>1.3435681187468286E-3</v>
      </c>
      <c r="AH34">
        <f t="shared" si="11"/>
        <v>-1982.7299976727311</v>
      </c>
      <c r="AI34">
        <f t="shared" si="12"/>
        <v>-0.10826299247639641</v>
      </c>
      <c r="AK34">
        <f t="shared" si="13"/>
        <v>0</v>
      </c>
    </row>
    <row r="35" spans="1:38" x14ac:dyDescent="0.2">
      <c r="C35" s="2"/>
      <c r="D35" s="2"/>
      <c r="AE35" s="11"/>
    </row>
    <row r="36" spans="1:38" x14ac:dyDescent="0.2">
      <c r="B36" t="str">
        <f>"["&amp;ROW(B36)-ROW($B$3)&amp;",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"&amp;X36&amp;", "&amp;AE36&amp;"]"</f>
        <v>[33, 1.05, -1.025, 0.9, 2.1, 1.1, 0.88, 0.85, 1.05, 1.07, 0.98, 2.05, 1.02, 0.92, 0.96, 0.97, 1.01, 0.52, 0, 0.55, 0.6, 89, 10, 0]</v>
      </c>
      <c r="C36" s="2">
        <f>F36/2</f>
        <v>1.05</v>
      </c>
      <c r="D36" s="2">
        <f>-M36/2</f>
        <v>-1.0249999999999999</v>
      </c>
      <c r="E36">
        <f>'式(16)Asf0p'!G4</f>
        <v>0.9</v>
      </c>
      <c r="F36">
        <f>'式(16)Asf0p'!F4</f>
        <v>2.1</v>
      </c>
      <c r="G36">
        <f>'式(16)Asf0p'!E4</f>
        <v>1.1000000000000001</v>
      </c>
      <c r="H36" s="1">
        <f>'式(16)Asf0p'!J4</f>
        <v>0.88</v>
      </c>
      <c r="I36" s="1">
        <f>'式(16)Asf0p'!K4</f>
        <v>0.85</v>
      </c>
      <c r="J36" s="1">
        <f>'式(16)Asf0p'!H4</f>
        <v>1.05</v>
      </c>
      <c r="K36" s="1">
        <f>'式(16)Asf0p'!I4</f>
        <v>1.07</v>
      </c>
      <c r="L36">
        <f>'式(16)Asf0p'!L4</f>
        <v>0.98</v>
      </c>
      <c r="M36">
        <f>'式(16)Asf0p'!M4</f>
        <v>2.0499999999999998</v>
      </c>
      <c r="N36">
        <f>'式(16)Asf0p'!N4</f>
        <v>1.02</v>
      </c>
      <c r="O36" s="1">
        <f>'式(16)Asf0p'!P4</f>
        <v>0.92</v>
      </c>
      <c r="P36" s="1">
        <f>'式(16)Asf0p'!O4</f>
        <v>0.96</v>
      </c>
      <c r="Q36" s="1">
        <f>'式(16)Asf0p'!R4</f>
        <v>0.97</v>
      </c>
      <c r="R36" s="1">
        <f>'式(16)Asf0p'!Q4</f>
        <v>1.01</v>
      </c>
      <c r="S36">
        <f>'式(16)Asf0p'!T4</f>
        <v>0.52</v>
      </c>
      <c r="T36" s="8">
        <f>'式(16)Asf0p'!S4</f>
        <v>0</v>
      </c>
      <c r="U36">
        <f>'式(16)Asf0p'!U4</f>
        <v>0.55000000000000004</v>
      </c>
      <c r="V36">
        <f>'式(16)Asf0p'!V4</f>
        <v>0.6</v>
      </c>
      <c r="W36">
        <f>-'式(16)Asf0p'!W4</f>
        <v>89</v>
      </c>
      <c r="X36">
        <f>'式(16)Asf0p'!X4</f>
        <v>10</v>
      </c>
      <c r="Z36">
        <f>P36+M36/2-D36</f>
        <v>3.01</v>
      </c>
      <c r="AA36">
        <f>E36+F36/2+C36</f>
        <v>3</v>
      </c>
      <c r="AB36">
        <f>T36*TAN(RADIANS(X36))/COS(RADIANS(W36))</f>
        <v>0</v>
      </c>
      <c r="AC36">
        <f>T36*TAN(RADIANS(ABS(W36)))</f>
        <v>0</v>
      </c>
      <c r="AD36">
        <f>IF(T36=0,1,IF(AND(Z36&gt;=AB36,AA36&gt;=AC36),4,IF(AA36/Z36&gt;=AC36/AB36,2,IF(AA36/Z36&lt;AC36/AB36,3,0
))))</f>
        <v>1</v>
      </c>
      <c r="AE36" s="11">
        <f>IF(T36=0,0,IF(AND((P36+M36/2-D36)&gt;=(T36*TAN(RADIANS(X36))/COS(RADIANS(W36))),(E36+F36/2+C36)&gt;=(T36*TAN(RADIANS(ABS(W36))))),((P36+M36/2-D36)+((P36+M36/2-D36)-(T36*TAN(RADIANS(X36))/COS(RADIANS(W36)))))/2*(T36*TAN(RADIANS(ABS(W36)))),IF((E36+F36/2+C36)/(P36+M36/2-D36)&gt;=(T36*TAN(RADIANS(ABS(W36))))/(T36*TAN(RADIANS(X36))/COS(RADIANS(W36))),(P36+M36/2-D36)*(T36*TAN(RADIANS(ABS(W36))))/(T36*TAN(RADIANS(X36))/COS(RADIANS(W36)))*(P36+M36/2-D36)/2,IF((E36+F36/2+C36)/(P36+M36/2-D36)&lt;(T36*TAN(RADIANS(ABS(W36))))/(T36*TAN(RADIANS(X36))/COS(RADIANS(W36))),(E36+F36/2+C36)*((P36+M36/2-D36)+(P36+M36/2-D36)-((T36*TAN(RADIANS(X36))/COS(RADIANS(W36)))/(T36*TAN(RADIANS(ABS(W36))))*(E36+F36/2+C36)))/2,0)
)))</f>
        <v>0</v>
      </c>
      <c r="AF36" s="4">
        <f>IF(AD36=1,0,IF(AD36=4,(Z36+(Z36-AB36))/2*AC36,IF(AD36=2,Z36*AC36/AB36*Z36/2,IF(AD36=3,AA36*(Z36+Z36-(AB36/AC36*AA36))/2,0)
)))</f>
        <v>0</v>
      </c>
      <c r="AG36" t="e">
        <f>Z36*(Z36/AB36*AC36)/2</f>
        <v>#DIV/0!</v>
      </c>
      <c r="AH36" t="e">
        <f>(Z36+Z36-(AB36/AC36*AA36))/2*AA36</f>
        <v>#DIV/0!</v>
      </c>
      <c r="AI36">
        <f>(Z36+Z36-AB36)/2*AC36</f>
        <v>0</v>
      </c>
      <c r="AK36">
        <f>AE36-AF36</f>
        <v>0</v>
      </c>
      <c r="AL36">
        <f>AE36-'式(16)Asf0p'!AE4</f>
        <v>0</v>
      </c>
    </row>
    <row r="37" spans="1:38" x14ac:dyDescent="0.2">
      <c r="B37" t="str">
        <f>"["&amp;ROW(B37)-ROW($B$3)&amp;", "&amp;C37&amp;", "&amp;D37&amp;", "&amp;E37&amp;", "&amp;F37&amp;", "&amp;G37&amp;", "&amp;H37&amp;", "&amp;I37&amp;", "&amp;J37&amp;", "&amp;K37&amp;", "&amp;L37&amp;", "&amp;M37&amp;", "&amp;N37&amp;", "&amp;O37&amp;", "&amp;P37&amp;", "&amp;Q37&amp;", "&amp;R37&amp;", "&amp;S37&amp;", "&amp;T37&amp;", "&amp;U37&amp;", "&amp;V37&amp;", "&amp;W37&amp;", "&amp;X37&amp;", "&amp;AE37&amp;"]"</f>
        <v>[34, 1.05, -1.025, 0.9, 2.1, 1.1, 0.88, 0.85, 1.05, 1.07, 0.98, 2.05, 1.02, 0.92, 0.96, 0.97, 1.01, 0.52, 0.48, 0.55, 0.6, 89, 1, 8.95144024279148]</v>
      </c>
      <c r="C37" s="2">
        <f t="shared" ref="C37:C66" si="17">F37/2</f>
        <v>1.05</v>
      </c>
      <c r="D37" s="2">
        <f t="shared" ref="D37:D66" si="18">-M37/2</f>
        <v>-1.0249999999999999</v>
      </c>
      <c r="E37">
        <f>'式(16)Asf0p'!G5</f>
        <v>0.9</v>
      </c>
      <c r="F37">
        <f>'式(16)Asf0p'!F5</f>
        <v>2.1</v>
      </c>
      <c r="G37">
        <f>'式(16)Asf0p'!E5</f>
        <v>1.1000000000000001</v>
      </c>
      <c r="H37" s="1">
        <f>'式(16)Asf0p'!J5</f>
        <v>0.88</v>
      </c>
      <c r="I37" s="1">
        <f>'式(16)Asf0p'!K5</f>
        <v>0.85</v>
      </c>
      <c r="J37" s="1">
        <f>'式(16)Asf0p'!H5</f>
        <v>1.05</v>
      </c>
      <c r="K37" s="1">
        <f>'式(16)Asf0p'!I5</f>
        <v>1.07</v>
      </c>
      <c r="L37">
        <f>'式(16)Asf0p'!L5</f>
        <v>0.98</v>
      </c>
      <c r="M37">
        <f>'式(16)Asf0p'!M5</f>
        <v>2.0499999999999998</v>
      </c>
      <c r="N37">
        <f>'式(16)Asf0p'!N5</f>
        <v>1.02</v>
      </c>
      <c r="O37" s="1">
        <f>'式(16)Asf0p'!P5</f>
        <v>0.92</v>
      </c>
      <c r="P37" s="1">
        <f>'式(16)Asf0p'!O5</f>
        <v>0.96</v>
      </c>
      <c r="Q37" s="1">
        <f>'式(16)Asf0p'!R5</f>
        <v>0.97</v>
      </c>
      <c r="R37" s="1">
        <f>'式(16)Asf0p'!Q5</f>
        <v>1.01</v>
      </c>
      <c r="S37">
        <f>'式(16)Asf0p'!T5</f>
        <v>0.52</v>
      </c>
      <c r="T37">
        <f>'式(16)Asf0p'!S5</f>
        <v>0.48</v>
      </c>
      <c r="U37">
        <f>'式(16)Asf0p'!U5</f>
        <v>0.55000000000000004</v>
      </c>
      <c r="V37">
        <f>'式(16)Asf0p'!V5</f>
        <v>0.6</v>
      </c>
      <c r="W37">
        <f>-'式(16)Asf0p'!W5</f>
        <v>89</v>
      </c>
      <c r="X37">
        <f>'式(16)Asf0p'!X5</f>
        <v>1</v>
      </c>
      <c r="Z37">
        <f t="shared" ref="Z37:Z66" si="19">P37+M37/2-D37</f>
        <v>3.01</v>
      </c>
      <c r="AA37">
        <f t="shared" ref="AA37:AA66" si="20">E37+F37/2+C37</f>
        <v>3</v>
      </c>
      <c r="AB37">
        <f t="shared" ref="AB37:AB53" si="21">T37*TAN(RADIANS(X37))/COS(RADIANS(W37))</f>
        <v>0.48007311746107334</v>
      </c>
      <c r="AC37">
        <f t="shared" ref="AC37:AC54" si="22">T37*TAN(RADIANS(ABS(W37)))</f>
        <v>27.49918158276439</v>
      </c>
      <c r="AD37">
        <f t="shared" ref="AD37:AD66" si="23">IF(T37=0,1,IF(AND(Z37&gt;=AB37,AA37&gt;=AC37),4,IF(AA37/Z37&gt;=AC37/AB37,2,IF(AA37/Z37&lt;AC37/AB37,3,0
))))</f>
        <v>3</v>
      </c>
      <c r="AE37" s="11">
        <f t="shared" ref="AE37:AE66" si="24">IF(T37=0,0,IF(AND((P37+M37/2-D37)&gt;=(T37*TAN(RADIANS(X37))/COS(RADIANS(W37))),(E37+F37/2+C37)&gt;=(T37*TAN(RADIANS(ABS(W37))))),((P37+M37/2-D37)+((P37+M37/2-D37)-(T37*TAN(RADIANS(X37))/COS(RADIANS(W37)))))/2*(T37*TAN(RADIANS(ABS(W37)))),IF((E37+F37/2+C37)/(P37+M37/2-D37)&gt;=(T37*TAN(RADIANS(ABS(W37))))/(T37*TAN(RADIANS(X37))/COS(RADIANS(W37))),(P37+M37/2-D37)*(T37*TAN(RADIANS(ABS(W37))))/(T37*TAN(RADIANS(X37))/COS(RADIANS(W37)))*(P37+M37/2-D37)/2,IF((E37+F37/2+C37)/(P37+M37/2-D37)&lt;(T37*TAN(RADIANS(ABS(W37))))/(T37*TAN(RADIANS(X37))/COS(RADIANS(W37))),(E37+F37/2+C37)*((P37+M37/2-D37)+(P37+M37/2-D37)-((T37*TAN(RADIANS(X37))/COS(RADIANS(W37)))/(T37*TAN(RADIANS(ABS(W37))))*(E37+F37/2+C37)))/2,0)
)))</f>
        <v>8.9514402427914845</v>
      </c>
      <c r="AF37" s="4">
        <f t="shared" ref="AF37:AF66" si="25">IF(AD37=1,0,IF(AD37=4,(Z37+(Z37-AB37))/2*AC37,IF(AD37=2,Z37*AC37/AB37*Z37/2,IF(AD37=3,AA37*(Z37+Z37-(AB37/AC37*AA37))/2,0)
)))</f>
        <v>8.9514402427914845</v>
      </c>
      <c r="AG37">
        <f t="shared" ref="AG37:AG66" si="26">Z37*(Z37/AB37*AC37)/2</f>
        <v>259.48686355907603</v>
      </c>
      <c r="AH37">
        <f t="shared" ref="AH37:AH66" si="27">(Z37+Z37-(AB37/AC37*AA37))/2*AA37</f>
        <v>8.9514402427914845</v>
      </c>
      <c r="AI37">
        <f t="shared" ref="AI37:AI66" si="28">(Z37+Z37-AB37)/2*AC37</f>
        <v>76.171727649087885</v>
      </c>
      <c r="AK37">
        <f t="shared" ref="AK37:AK66" si="29">AE37-AF37</f>
        <v>0</v>
      </c>
      <c r="AL37">
        <f>AE37-'式(16)Asf0p'!AE5</f>
        <v>0</v>
      </c>
    </row>
    <row r="38" spans="1:38" x14ac:dyDescent="0.2">
      <c r="B38" t="str">
        <f>"["&amp;ROW(B38)-ROW($B$3)&amp;", "&amp;C38&amp;", "&amp;D38&amp;", "&amp;E38&amp;", "&amp;F38&amp;", "&amp;G38&amp;", "&amp;H38&amp;", "&amp;I38&amp;", "&amp;J38&amp;", "&amp;K38&amp;", "&amp;L38&amp;", "&amp;M38&amp;", "&amp;N38&amp;", "&amp;O38&amp;", "&amp;P38&amp;", "&amp;Q38&amp;", "&amp;R38&amp;", "&amp;S38&amp;", "&amp;T38&amp;", "&amp;U38&amp;", "&amp;V38&amp;", "&amp;W38&amp;", "&amp;X38&amp;", "&amp;AE38&amp;"]"</f>
        <v>[35, 1.05, -1.025, 0.9, 2.1, 1.1, 0.88, 0.85, 1.05, 1.07, 0.98, 2.05, 1.02, 0.92, 0.96, 0.97, 1.01, 0.52, 0.48, 0.55, 0.6, 85, 1, 8.95115216801752]</v>
      </c>
      <c r="C38" s="2">
        <f t="shared" si="17"/>
        <v>1.05</v>
      </c>
      <c r="D38" s="2">
        <f t="shared" si="18"/>
        <v>-1.0249999999999999</v>
      </c>
      <c r="E38">
        <f>'式(16)Asf0p'!G6</f>
        <v>0.9</v>
      </c>
      <c r="F38">
        <f>'式(16)Asf0p'!F6</f>
        <v>2.1</v>
      </c>
      <c r="G38">
        <f>'式(16)Asf0p'!E6</f>
        <v>1.1000000000000001</v>
      </c>
      <c r="H38" s="1">
        <f>'式(16)Asf0p'!J6</f>
        <v>0.88</v>
      </c>
      <c r="I38" s="1">
        <f>'式(16)Asf0p'!K6</f>
        <v>0.85</v>
      </c>
      <c r="J38" s="1">
        <f>'式(16)Asf0p'!H6</f>
        <v>1.05</v>
      </c>
      <c r="K38" s="1">
        <f>'式(16)Asf0p'!I6</f>
        <v>1.07</v>
      </c>
      <c r="L38">
        <f>'式(16)Asf0p'!L6</f>
        <v>0.98</v>
      </c>
      <c r="M38">
        <f>'式(16)Asf0p'!M6</f>
        <v>2.0499999999999998</v>
      </c>
      <c r="N38">
        <f>'式(16)Asf0p'!N6</f>
        <v>1.02</v>
      </c>
      <c r="O38" s="1">
        <f>'式(16)Asf0p'!P6</f>
        <v>0.92</v>
      </c>
      <c r="P38" s="1">
        <f>'式(16)Asf0p'!O6</f>
        <v>0.96</v>
      </c>
      <c r="Q38" s="1">
        <f>'式(16)Asf0p'!R6</f>
        <v>0.97</v>
      </c>
      <c r="R38" s="1">
        <f>'式(16)Asf0p'!Q6</f>
        <v>1.01</v>
      </c>
      <c r="S38">
        <f>'式(16)Asf0p'!T6</f>
        <v>0.52</v>
      </c>
      <c r="T38">
        <f>'式(16)Asf0p'!S6</f>
        <v>0.48</v>
      </c>
      <c r="U38">
        <f>'式(16)Asf0p'!U6</f>
        <v>0.55000000000000004</v>
      </c>
      <c r="V38">
        <f>'式(16)Asf0p'!V6</f>
        <v>0.6</v>
      </c>
      <c r="W38">
        <f>-'式(16)Asf0p'!W6</f>
        <v>85</v>
      </c>
      <c r="X38">
        <f>'式(16)Asf0p'!X6</f>
        <v>1</v>
      </c>
      <c r="Z38">
        <f t="shared" si="19"/>
        <v>3.01</v>
      </c>
      <c r="AA38">
        <f t="shared" si="20"/>
        <v>3</v>
      </c>
      <c r="AB38">
        <f t="shared" si="21"/>
        <v>9.6131716642040413E-2</v>
      </c>
      <c r="AC38">
        <f t="shared" si="22"/>
        <v>5.4864251053254467</v>
      </c>
      <c r="AD38">
        <f t="shared" si="23"/>
        <v>3</v>
      </c>
      <c r="AE38" s="11">
        <f t="shared" si="24"/>
        <v>8.951152168017515</v>
      </c>
      <c r="AF38" s="4">
        <f t="shared" si="25"/>
        <v>8.951152168017515</v>
      </c>
      <c r="AG38">
        <f t="shared" si="26"/>
        <v>258.53881441570405</v>
      </c>
      <c r="AH38">
        <f t="shared" si="27"/>
        <v>8.951152168017515</v>
      </c>
      <c r="AI38">
        <f t="shared" si="28"/>
        <v>16.250429835228132</v>
      </c>
      <c r="AK38">
        <f t="shared" si="29"/>
        <v>0</v>
      </c>
      <c r="AL38">
        <f>AE38-'式(16)Asf0p'!AE6</f>
        <v>0</v>
      </c>
    </row>
    <row r="39" spans="1:38" x14ac:dyDescent="0.2">
      <c r="B39" t="str">
        <f>"["&amp;ROW(B39)-ROW($B$3)&amp;", "&amp;C39&amp;", "&amp;D39&amp;", "&amp;E39&amp;", "&amp;F39&amp;", "&amp;G39&amp;", "&amp;H39&amp;", "&amp;I39&amp;", "&amp;J39&amp;", "&amp;K39&amp;", "&amp;L39&amp;", "&amp;M39&amp;", "&amp;N39&amp;", "&amp;O39&amp;", "&amp;P39&amp;", "&amp;Q39&amp;", "&amp;R39&amp;", "&amp;S39&amp;", "&amp;T39&amp;", "&amp;U39&amp;", "&amp;V39&amp;", "&amp;W39&amp;", "&amp;X39&amp;", "&amp;AE39&amp;"]"</f>
        <v>[36, 1.05, -1.025, 0.9, 2.1, 1.1, 0.88, 0.85, 1.05, 1.07, 0.98, 2.05, 1.02, 0.92, 0.96, 0.97, 1.01, 0.52, 0.48, 0.55, 0.6, 45, 1, 1.44195626616343]</v>
      </c>
      <c r="C39" s="2">
        <f t="shared" si="17"/>
        <v>1.05</v>
      </c>
      <c r="D39" s="2">
        <f t="shared" si="18"/>
        <v>-1.0249999999999999</v>
      </c>
      <c r="E39">
        <f>'式(16)Asf0p'!G7</f>
        <v>0.9</v>
      </c>
      <c r="F39">
        <f>'式(16)Asf0p'!F7</f>
        <v>2.1</v>
      </c>
      <c r="G39">
        <f>'式(16)Asf0p'!E7</f>
        <v>1.1000000000000001</v>
      </c>
      <c r="H39" s="1">
        <f>'式(16)Asf0p'!J7</f>
        <v>0.88</v>
      </c>
      <c r="I39" s="1">
        <f>'式(16)Asf0p'!K7</f>
        <v>0.85</v>
      </c>
      <c r="J39" s="1">
        <f>'式(16)Asf0p'!H7</f>
        <v>1.05</v>
      </c>
      <c r="K39" s="1">
        <f>'式(16)Asf0p'!I7</f>
        <v>1.07</v>
      </c>
      <c r="L39">
        <f>'式(16)Asf0p'!L7</f>
        <v>0.98</v>
      </c>
      <c r="M39">
        <f>'式(16)Asf0p'!M7</f>
        <v>2.0499999999999998</v>
      </c>
      <c r="N39">
        <f>'式(16)Asf0p'!N7</f>
        <v>1.02</v>
      </c>
      <c r="O39" s="1">
        <f>'式(16)Asf0p'!P7</f>
        <v>0.92</v>
      </c>
      <c r="P39" s="1">
        <f>'式(16)Asf0p'!O7</f>
        <v>0.96</v>
      </c>
      <c r="Q39" s="1">
        <f>'式(16)Asf0p'!R7</f>
        <v>0.97</v>
      </c>
      <c r="R39" s="1">
        <f>'式(16)Asf0p'!Q7</f>
        <v>1.01</v>
      </c>
      <c r="S39">
        <f>'式(16)Asf0p'!T7</f>
        <v>0.52</v>
      </c>
      <c r="T39">
        <f>'式(16)Asf0p'!S7</f>
        <v>0.48</v>
      </c>
      <c r="U39">
        <f>'式(16)Asf0p'!U7</f>
        <v>0.55000000000000004</v>
      </c>
      <c r="V39">
        <f>'式(16)Asf0p'!V7</f>
        <v>0.6</v>
      </c>
      <c r="W39">
        <f>-'式(16)Asf0p'!W7</f>
        <v>45</v>
      </c>
      <c r="X39">
        <f>'式(16)Asf0p'!X7</f>
        <v>1</v>
      </c>
      <c r="Z39">
        <f t="shared" si="19"/>
        <v>3.01</v>
      </c>
      <c r="AA39">
        <f t="shared" si="20"/>
        <v>3</v>
      </c>
      <c r="AB39">
        <f t="shared" si="21"/>
        <v>1.1848890985722367E-2</v>
      </c>
      <c r="AC39">
        <f t="shared" si="22"/>
        <v>0.47999999999999993</v>
      </c>
      <c r="AD39">
        <f t="shared" si="23"/>
        <v>4</v>
      </c>
      <c r="AE39" s="11">
        <f t="shared" si="24"/>
        <v>1.4419562661634264</v>
      </c>
      <c r="AF39" s="4">
        <f t="shared" si="25"/>
        <v>1.4419562661634264</v>
      </c>
      <c r="AG39">
        <f t="shared" si="26"/>
        <v>183.51287075053088</v>
      </c>
      <c r="AH39">
        <f t="shared" si="27"/>
        <v>8.9189166470088512</v>
      </c>
      <c r="AI39">
        <f t="shared" si="28"/>
        <v>1.4419562661634264</v>
      </c>
      <c r="AK39">
        <f t="shared" si="29"/>
        <v>0</v>
      </c>
      <c r="AL39">
        <f>AE39-'式(16)Asf0p'!AE7</f>
        <v>0</v>
      </c>
    </row>
    <row r="40" spans="1:38" x14ac:dyDescent="0.2">
      <c r="B40" t="str">
        <f>"["&amp;ROW(B40)-ROW($B$3)&amp;", "&amp;C40&amp;", "&amp;D40&amp;", "&amp;E40&amp;", "&amp;F40&amp;", "&amp;G40&amp;", "&amp;H40&amp;", "&amp;I40&amp;", "&amp;J40&amp;", "&amp;K40&amp;", "&amp;L40&amp;", "&amp;M40&amp;", "&amp;N40&amp;", "&amp;O40&amp;", "&amp;P40&amp;", "&amp;Q40&amp;", "&amp;R40&amp;", "&amp;S40&amp;", "&amp;T40&amp;", "&amp;U40&amp;", "&amp;V40&amp;", "&amp;W40&amp;", "&amp;X40&amp;", "&amp;AE40&amp;"]"</f>
        <v>[37, 1.05, -1.025, 0.9, 2.1, 1.1, 0.88, 0.85, 1.05, 1.07, 0.98, 2.05, 1.02, 0.92, 0.96, 0.97, 1.01, 0.52, 0.48, 0.55, 0.6, 30, 1, 0.832815119938684]</v>
      </c>
      <c r="C40" s="2">
        <f t="shared" si="17"/>
        <v>1.05</v>
      </c>
      <c r="D40" s="2">
        <f t="shared" si="18"/>
        <v>-1.0249999999999999</v>
      </c>
      <c r="E40">
        <f>'式(16)Asf0p'!G8</f>
        <v>0.9</v>
      </c>
      <c r="F40">
        <f>'式(16)Asf0p'!F8</f>
        <v>2.1</v>
      </c>
      <c r="G40">
        <f>'式(16)Asf0p'!E8</f>
        <v>1.1000000000000001</v>
      </c>
      <c r="H40" s="1">
        <f>'式(16)Asf0p'!J8</f>
        <v>0.88</v>
      </c>
      <c r="I40" s="1">
        <f>'式(16)Asf0p'!K8</f>
        <v>0.85</v>
      </c>
      <c r="J40" s="1">
        <f>'式(16)Asf0p'!H8</f>
        <v>1.05</v>
      </c>
      <c r="K40" s="1">
        <f>'式(16)Asf0p'!I8</f>
        <v>1.07</v>
      </c>
      <c r="L40">
        <f>'式(16)Asf0p'!L8</f>
        <v>0.98</v>
      </c>
      <c r="M40">
        <f>'式(16)Asf0p'!M8</f>
        <v>2.0499999999999998</v>
      </c>
      <c r="N40">
        <f>'式(16)Asf0p'!N8</f>
        <v>1.02</v>
      </c>
      <c r="O40" s="1">
        <f>'式(16)Asf0p'!P8</f>
        <v>0.92</v>
      </c>
      <c r="P40" s="1">
        <f>'式(16)Asf0p'!O8</f>
        <v>0.96</v>
      </c>
      <c r="Q40" s="1">
        <f>'式(16)Asf0p'!R8</f>
        <v>0.97</v>
      </c>
      <c r="R40" s="1">
        <f>'式(16)Asf0p'!Q8</f>
        <v>1.01</v>
      </c>
      <c r="S40">
        <f>'式(16)Asf0p'!T8</f>
        <v>0.52</v>
      </c>
      <c r="T40">
        <f>'式(16)Asf0p'!S8</f>
        <v>0.48</v>
      </c>
      <c r="U40">
        <f>'式(16)Asf0p'!U8</f>
        <v>0.55000000000000004</v>
      </c>
      <c r="V40">
        <f>'式(16)Asf0p'!V8</f>
        <v>0.6</v>
      </c>
      <c r="W40">
        <f>-'式(16)Asf0p'!W8</f>
        <v>30</v>
      </c>
      <c r="X40">
        <f>'式(16)Asf0p'!X8</f>
        <v>1</v>
      </c>
      <c r="Z40">
        <f t="shared" si="19"/>
        <v>3.01</v>
      </c>
      <c r="AA40">
        <f t="shared" si="20"/>
        <v>3</v>
      </c>
      <c r="AB40">
        <f t="shared" si="21"/>
        <v>9.674578977627666E-3</v>
      </c>
      <c r="AC40">
        <f t="shared" si="22"/>
        <v>0.27712812921102031</v>
      </c>
      <c r="AD40">
        <f t="shared" si="23"/>
        <v>4</v>
      </c>
      <c r="AE40" s="11">
        <f t="shared" si="24"/>
        <v>0.83281511993868407</v>
      </c>
      <c r="AF40" s="4">
        <f t="shared" si="25"/>
        <v>0.83281511993868407</v>
      </c>
      <c r="AG40">
        <f t="shared" si="26"/>
        <v>129.76319534271082</v>
      </c>
      <c r="AH40">
        <f t="shared" si="27"/>
        <v>8.8729044156460404</v>
      </c>
      <c r="AI40">
        <f t="shared" si="28"/>
        <v>0.83281511993868396</v>
      </c>
      <c r="AK40">
        <f t="shared" si="29"/>
        <v>0</v>
      </c>
      <c r="AL40">
        <f>AE40-'式(16)Asf0p'!AE8</f>
        <v>0</v>
      </c>
    </row>
    <row r="41" spans="1:38" x14ac:dyDescent="0.2">
      <c r="B41" t="str">
        <f>"["&amp;ROW(B41)-ROW($B$3)&amp;", "&amp;C41&amp;", "&amp;D41&amp;", "&amp;E41&amp;", "&amp;F41&amp;", "&amp;G41&amp;", "&amp;H41&amp;", "&amp;I41&amp;", "&amp;J41&amp;", "&amp;K41&amp;", "&amp;L41&amp;", "&amp;M41&amp;", "&amp;N41&amp;", "&amp;O41&amp;", "&amp;P41&amp;", "&amp;Q41&amp;", "&amp;R41&amp;", "&amp;S41&amp;", "&amp;T41&amp;", "&amp;U41&amp;", "&amp;V41&amp;", "&amp;W41&amp;", "&amp;X41&amp;", "&amp;AE41&amp;"]"</f>
        <v>[38, 1.05, -1.025, 0.9, 2.1, 1.1, 0.88, 0.85, 1.05, 1.07, 0.98, 2.05, 1.02, 0.92, 0.96, 0.97, 1.01, 0.52, 0.48, 0.55, 0.6, 1, 1, 0.0251839734073206]</v>
      </c>
      <c r="C41" s="2">
        <f t="shared" si="17"/>
        <v>1.05</v>
      </c>
      <c r="D41" s="2">
        <f t="shared" si="18"/>
        <v>-1.0249999999999999</v>
      </c>
      <c r="E41">
        <f>'式(16)Asf0p'!G9</f>
        <v>0.9</v>
      </c>
      <c r="F41">
        <f>'式(16)Asf0p'!F9</f>
        <v>2.1</v>
      </c>
      <c r="G41">
        <f>'式(16)Asf0p'!E9</f>
        <v>1.1000000000000001</v>
      </c>
      <c r="H41" s="1">
        <f>'式(16)Asf0p'!J9</f>
        <v>0.88</v>
      </c>
      <c r="I41" s="1">
        <f>'式(16)Asf0p'!K9</f>
        <v>0.85</v>
      </c>
      <c r="J41" s="1">
        <f>'式(16)Asf0p'!H9</f>
        <v>1.05</v>
      </c>
      <c r="K41" s="1">
        <f>'式(16)Asf0p'!I9</f>
        <v>1.07</v>
      </c>
      <c r="L41">
        <f>'式(16)Asf0p'!L9</f>
        <v>0.98</v>
      </c>
      <c r="M41">
        <f>'式(16)Asf0p'!M9</f>
        <v>2.0499999999999998</v>
      </c>
      <c r="N41">
        <f>'式(16)Asf0p'!N9</f>
        <v>1.02</v>
      </c>
      <c r="O41" s="1">
        <f>'式(16)Asf0p'!P9</f>
        <v>0.92</v>
      </c>
      <c r="P41" s="1">
        <f>'式(16)Asf0p'!O9</f>
        <v>0.96</v>
      </c>
      <c r="Q41" s="1">
        <f>'式(16)Asf0p'!R9</f>
        <v>0.97</v>
      </c>
      <c r="R41" s="1">
        <f>'式(16)Asf0p'!Q9</f>
        <v>1.01</v>
      </c>
      <c r="S41">
        <f>'式(16)Asf0p'!T9</f>
        <v>0.52</v>
      </c>
      <c r="T41">
        <f>'式(16)Asf0p'!S9</f>
        <v>0.48</v>
      </c>
      <c r="U41">
        <f>'式(16)Asf0p'!U9</f>
        <v>0.55000000000000004</v>
      </c>
      <c r="V41">
        <f>'式(16)Asf0p'!V9</f>
        <v>0.6</v>
      </c>
      <c r="W41">
        <f>-'式(16)Asf0p'!W9</f>
        <v>1</v>
      </c>
      <c r="X41">
        <f>'式(16)Asf0p'!X9</f>
        <v>1</v>
      </c>
      <c r="Z41">
        <f t="shared" si="19"/>
        <v>3.01</v>
      </c>
      <c r="AA41">
        <f t="shared" si="20"/>
        <v>3</v>
      </c>
      <c r="AB41">
        <f t="shared" si="21"/>
        <v>8.3797074355749044E-3</v>
      </c>
      <c r="AC41">
        <f t="shared" si="22"/>
        <v>8.3784311655444414E-3</v>
      </c>
      <c r="AD41">
        <f t="shared" si="23"/>
        <v>4</v>
      </c>
      <c r="AE41" s="11">
        <f t="shared" si="24"/>
        <v>2.5183973407320585E-2</v>
      </c>
      <c r="AF41" s="4">
        <f t="shared" si="25"/>
        <v>2.5183973407320585E-2</v>
      </c>
      <c r="AG41">
        <f t="shared" si="26"/>
        <v>4.5293600514432093</v>
      </c>
      <c r="AH41">
        <f t="shared" si="27"/>
        <v>4.5293145238024142</v>
      </c>
      <c r="AI41">
        <f t="shared" si="28"/>
        <v>2.5183973407320585E-2</v>
      </c>
      <c r="AK41">
        <f t="shared" si="29"/>
        <v>0</v>
      </c>
      <c r="AL41">
        <f>AE41-'式(16)Asf0p'!AE9</f>
        <v>0</v>
      </c>
    </row>
    <row r="42" spans="1:38" x14ac:dyDescent="0.2">
      <c r="B42" t="str">
        <f>"["&amp;ROW(B42)-ROW($B$3)&amp;", "&amp;C42&amp;", "&amp;D42&amp;", "&amp;E42&amp;", "&amp;F42&amp;", "&amp;G42&amp;", "&amp;H42&amp;", "&amp;I42&amp;", "&amp;J42&amp;", "&amp;K42&amp;", "&amp;L42&amp;", "&amp;M42&amp;", "&amp;N42&amp;", "&amp;O42&amp;", "&amp;P42&amp;", "&amp;Q42&amp;", "&amp;R42&amp;", "&amp;S42&amp;", "&amp;T42&amp;", "&amp;U42&amp;", "&amp;V42&amp;", "&amp;W42&amp;", "&amp;X42&amp;", "&amp;AE42&amp;"]"</f>
        <v>[39, 1.05, -1.025, 0.9, 2.1, 1.1, 0.88, 0.85, 1.05, 1.07, 0.98, 2.05, 1.02, 0.92, 0.96, 0.97, 1.01, 0.52, 0.48, 0.55, 0.6, 89, 10, 8.23640771886364]</v>
      </c>
      <c r="C42" s="2">
        <f t="shared" si="17"/>
        <v>1.05</v>
      </c>
      <c r="D42" s="2">
        <f t="shared" si="18"/>
        <v>-1.0249999999999999</v>
      </c>
      <c r="E42">
        <f>'式(16)Asf0p'!G10</f>
        <v>0.9</v>
      </c>
      <c r="F42">
        <f>'式(16)Asf0p'!F10</f>
        <v>2.1</v>
      </c>
      <c r="G42">
        <f>'式(16)Asf0p'!E10</f>
        <v>1.1000000000000001</v>
      </c>
      <c r="H42" s="1">
        <f>'式(16)Asf0p'!J10</f>
        <v>0.88</v>
      </c>
      <c r="I42" s="1">
        <f>'式(16)Asf0p'!K10</f>
        <v>0.85</v>
      </c>
      <c r="J42" s="1">
        <f>'式(16)Asf0p'!H10</f>
        <v>1.05</v>
      </c>
      <c r="K42" s="1">
        <f>'式(16)Asf0p'!I10</f>
        <v>1.07</v>
      </c>
      <c r="L42">
        <f>'式(16)Asf0p'!L10</f>
        <v>0.98</v>
      </c>
      <c r="M42">
        <f>'式(16)Asf0p'!M10</f>
        <v>2.0499999999999998</v>
      </c>
      <c r="N42">
        <f>'式(16)Asf0p'!N10</f>
        <v>1.02</v>
      </c>
      <c r="O42" s="1">
        <f>'式(16)Asf0p'!P10</f>
        <v>0.92</v>
      </c>
      <c r="P42" s="1">
        <f>'式(16)Asf0p'!O10</f>
        <v>0.96</v>
      </c>
      <c r="Q42" s="1">
        <f>'式(16)Asf0p'!R10</f>
        <v>0.97</v>
      </c>
      <c r="R42" s="1">
        <f>'式(16)Asf0p'!Q10</f>
        <v>1.01</v>
      </c>
      <c r="S42">
        <f>'式(16)Asf0p'!T10</f>
        <v>0.52</v>
      </c>
      <c r="T42">
        <f>'式(16)Asf0p'!S10</f>
        <v>0.48</v>
      </c>
      <c r="U42">
        <f>'式(16)Asf0p'!U10</f>
        <v>0.55000000000000004</v>
      </c>
      <c r="V42">
        <f>'式(16)Asf0p'!V10</f>
        <v>0.6</v>
      </c>
      <c r="W42">
        <f>-'式(16)Asf0p'!W10</f>
        <v>89</v>
      </c>
      <c r="X42">
        <f>'式(16)Asf0p'!X10</f>
        <v>10</v>
      </c>
      <c r="Z42">
        <f t="shared" si="19"/>
        <v>3.01</v>
      </c>
      <c r="AA42">
        <f t="shared" si="20"/>
        <v>3</v>
      </c>
      <c r="AB42">
        <f t="shared" si="21"/>
        <v>4.8495862759219932</v>
      </c>
      <c r="AC42">
        <f t="shared" si="22"/>
        <v>27.49918158276439</v>
      </c>
      <c r="AD42">
        <f t="shared" si="23"/>
        <v>3</v>
      </c>
      <c r="AE42" s="11">
        <f t="shared" si="24"/>
        <v>8.2364077188636386</v>
      </c>
      <c r="AF42" s="4">
        <f t="shared" si="25"/>
        <v>8.2364077188636386</v>
      </c>
      <c r="AG42">
        <f t="shared" si="26"/>
        <v>25.687277314252611</v>
      </c>
      <c r="AH42">
        <f t="shared" si="27"/>
        <v>8.2364077188636386</v>
      </c>
      <c r="AI42">
        <f t="shared" si="28"/>
        <v>16.092709762690298</v>
      </c>
      <c r="AK42">
        <f t="shared" si="29"/>
        <v>0</v>
      </c>
      <c r="AL42">
        <f>AE42-'式(16)Asf0p'!AE10</f>
        <v>0</v>
      </c>
    </row>
    <row r="43" spans="1:38" x14ac:dyDescent="0.2">
      <c r="B43" t="str">
        <f>"["&amp;ROW(B43)-ROW($B$3)&amp;", "&amp;C43&amp;", "&amp;D43&amp;", "&amp;E43&amp;", "&amp;F43&amp;", "&amp;G43&amp;", "&amp;H43&amp;", "&amp;I43&amp;", "&amp;J43&amp;", "&amp;K43&amp;", "&amp;L43&amp;", "&amp;M43&amp;", "&amp;N43&amp;", "&amp;O43&amp;", "&amp;P43&amp;", "&amp;Q43&amp;", "&amp;R43&amp;", "&amp;S43&amp;", "&amp;T43&amp;", "&amp;U43&amp;", "&amp;V43&amp;", "&amp;W43&amp;", "&amp;X43&amp;", "&amp;AE43&amp;"]"</f>
        <v>[40, 1.05, -1.025, 0.9, 2.1, 1.1, 0.88, 0.85, 1.05, 1.07, 0.98, 2.05, 1.02, 0.92, 0.96, 0.97, 1.01, 0.52, 0.48, 0.55, 0.6, 85, 10, 8.23349765491824]</v>
      </c>
      <c r="C43" s="2">
        <f t="shared" si="17"/>
        <v>1.05</v>
      </c>
      <c r="D43" s="2">
        <f t="shared" si="18"/>
        <v>-1.0249999999999999</v>
      </c>
      <c r="E43">
        <f>'式(16)Asf0p'!G11</f>
        <v>0.9</v>
      </c>
      <c r="F43">
        <f>'式(16)Asf0p'!F11</f>
        <v>2.1</v>
      </c>
      <c r="G43">
        <f>'式(16)Asf0p'!E11</f>
        <v>1.1000000000000001</v>
      </c>
      <c r="H43" s="1">
        <f>'式(16)Asf0p'!J11</f>
        <v>0.88</v>
      </c>
      <c r="I43" s="1">
        <f>'式(16)Asf0p'!K11</f>
        <v>0.85</v>
      </c>
      <c r="J43" s="1">
        <f>'式(16)Asf0p'!H11</f>
        <v>1.05</v>
      </c>
      <c r="K43" s="1">
        <f>'式(16)Asf0p'!I11</f>
        <v>1.07</v>
      </c>
      <c r="L43">
        <f>'式(16)Asf0p'!L11</f>
        <v>0.98</v>
      </c>
      <c r="M43">
        <f>'式(16)Asf0p'!M11</f>
        <v>2.0499999999999998</v>
      </c>
      <c r="N43">
        <f>'式(16)Asf0p'!N11</f>
        <v>1.02</v>
      </c>
      <c r="O43" s="1">
        <f>'式(16)Asf0p'!P11</f>
        <v>0.92</v>
      </c>
      <c r="P43" s="1">
        <f>'式(16)Asf0p'!O11</f>
        <v>0.96</v>
      </c>
      <c r="Q43" s="1">
        <f>'式(16)Asf0p'!R11</f>
        <v>0.97</v>
      </c>
      <c r="R43" s="1">
        <f>'式(16)Asf0p'!Q11</f>
        <v>1.01</v>
      </c>
      <c r="S43">
        <f>'式(16)Asf0p'!T11</f>
        <v>0.52</v>
      </c>
      <c r="T43">
        <f>'式(16)Asf0p'!S11</f>
        <v>0.48</v>
      </c>
      <c r="U43">
        <f>'式(16)Asf0p'!U11</f>
        <v>0.55000000000000004</v>
      </c>
      <c r="V43">
        <f>'式(16)Asf0p'!V11</f>
        <v>0.6</v>
      </c>
      <c r="W43">
        <f>-'式(16)Asf0p'!W11</f>
        <v>85</v>
      </c>
      <c r="X43">
        <f>'式(16)Asf0p'!X11</f>
        <v>10</v>
      </c>
      <c r="Z43">
        <f t="shared" si="19"/>
        <v>3.01</v>
      </c>
      <c r="AA43">
        <f t="shared" si="20"/>
        <v>3</v>
      </c>
      <c r="AB43">
        <f t="shared" si="21"/>
        <v>0.97110010277937031</v>
      </c>
      <c r="AC43">
        <f t="shared" si="22"/>
        <v>5.4864251053254467</v>
      </c>
      <c r="AD43">
        <f t="shared" si="23"/>
        <v>3</v>
      </c>
      <c r="AE43" s="11">
        <f t="shared" si="24"/>
        <v>8.2334976549182386</v>
      </c>
      <c r="AF43" s="4">
        <f t="shared" si="25"/>
        <v>8.2334976549182386</v>
      </c>
      <c r="AG43">
        <f t="shared" si="26"/>
        <v>25.593427471839334</v>
      </c>
      <c r="AH43">
        <f t="shared" si="27"/>
        <v>8.2334976549182386</v>
      </c>
      <c r="AI43">
        <f t="shared" si="28"/>
        <v>13.850205575193163</v>
      </c>
      <c r="AK43">
        <f t="shared" si="29"/>
        <v>0</v>
      </c>
      <c r="AL43">
        <f>AE43-'式(16)Asf0p'!AE11</f>
        <v>0</v>
      </c>
    </row>
    <row r="44" spans="1:38" x14ac:dyDescent="0.2">
      <c r="B44" t="str">
        <f>"["&amp;ROW(B44)-ROW($B$3)&amp;", "&amp;C44&amp;", "&amp;D44&amp;", "&amp;E44&amp;", "&amp;F44&amp;", "&amp;G44&amp;", "&amp;H44&amp;", "&amp;I44&amp;", "&amp;J44&amp;", "&amp;K44&amp;", "&amp;L44&amp;", "&amp;M44&amp;", "&amp;N44&amp;", "&amp;O44&amp;", "&amp;P44&amp;", "&amp;Q44&amp;", "&amp;R44&amp;", "&amp;S44&amp;", "&amp;T44&amp;", "&amp;U44&amp;", "&amp;V44&amp;", "&amp;W44&amp;", "&amp;X44&amp;", "&amp;AE44&amp;"]"</f>
        <v>[41, 1.05, -1.025, 0.9, 2.1, 1.1, 0.88, 0.85, 1.05, 1.07, 0.98, 2.05, 1.02, 0.92, 0.96, 0.97, 1.01, 0.52, 0.48, 0.55, 0.6, 45, 10, 1.41607326633252]</v>
      </c>
      <c r="C44" s="2">
        <f t="shared" si="17"/>
        <v>1.05</v>
      </c>
      <c r="D44" s="2">
        <f t="shared" si="18"/>
        <v>-1.0249999999999999</v>
      </c>
      <c r="E44">
        <f>'式(16)Asf0p'!G12</f>
        <v>0.9</v>
      </c>
      <c r="F44">
        <f>'式(16)Asf0p'!F12</f>
        <v>2.1</v>
      </c>
      <c r="G44">
        <f>'式(16)Asf0p'!E12</f>
        <v>1.1000000000000001</v>
      </c>
      <c r="H44" s="1">
        <f>'式(16)Asf0p'!J12</f>
        <v>0.88</v>
      </c>
      <c r="I44" s="1">
        <f>'式(16)Asf0p'!K12</f>
        <v>0.85</v>
      </c>
      <c r="J44" s="1">
        <f>'式(16)Asf0p'!H12</f>
        <v>1.05</v>
      </c>
      <c r="K44" s="1">
        <f>'式(16)Asf0p'!I12</f>
        <v>1.07</v>
      </c>
      <c r="L44">
        <f>'式(16)Asf0p'!L12</f>
        <v>0.98</v>
      </c>
      <c r="M44">
        <f>'式(16)Asf0p'!M12</f>
        <v>2.0499999999999998</v>
      </c>
      <c r="N44">
        <f>'式(16)Asf0p'!N12</f>
        <v>1.02</v>
      </c>
      <c r="O44" s="1">
        <f>'式(16)Asf0p'!P12</f>
        <v>0.92</v>
      </c>
      <c r="P44" s="1">
        <f>'式(16)Asf0p'!O12</f>
        <v>0.96</v>
      </c>
      <c r="Q44" s="1">
        <f>'式(16)Asf0p'!R12</f>
        <v>0.97</v>
      </c>
      <c r="R44" s="1">
        <f>'式(16)Asf0p'!Q12</f>
        <v>1.01</v>
      </c>
      <c r="S44">
        <f>'式(16)Asf0p'!T12</f>
        <v>0.52</v>
      </c>
      <c r="T44">
        <f>'式(16)Asf0p'!S12</f>
        <v>0.48</v>
      </c>
      <c r="U44">
        <f>'式(16)Asf0p'!U12</f>
        <v>0.55000000000000004</v>
      </c>
      <c r="V44">
        <f>'式(16)Asf0p'!V12</f>
        <v>0.6</v>
      </c>
      <c r="W44">
        <f>-'式(16)Asf0p'!W12</f>
        <v>45</v>
      </c>
      <c r="X44">
        <f>'式(16)Asf0p'!X12</f>
        <v>10</v>
      </c>
      <c r="Z44">
        <f t="shared" si="19"/>
        <v>3.01</v>
      </c>
      <c r="AA44">
        <f t="shared" si="20"/>
        <v>3</v>
      </c>
      <c r="AB44">
        <f t="shared" si="21"/>
        <v>0.11969472361450091</v>
      </c>
      <c r="AC44">
        <f t="shared" si="22"/>
        <v>0.47999999999999993</v>
      </c>
      <c r="AD44">
        <f t="shared" si="23"/>
        <v>4</v>
      </c>
      <c r="AE44" s="11">
        <f t="shared" si="24"/>
        <v>1.4160732663325195</v>
      </c>
      <c r="AF44" s="4">
        <f t="shared" si="25"/>
        <v>1.4160732663325195</v>
      </c>
      <c r="AG44">
        <f t="shared" si="26"/>
        <v>18.166414812094271</v>
      </c>
      <c r="AH44">
        <f t="shared" si="27"/>
        <v>7.9078619661140532</v>
      </c>
      <c r="AI44">
        <f t="shared" si="28"/>
        <v>1.4160732663325195</v>
      </c>
      <c r="AK44">
        <f t="shared" si="29"/>
        <v>0</v>
      </c>
      <c r="AL44">
        <f>AE44-'式(16)Asf0p'!AE12</f>
        <v>0</v>
      </c>
    </row>
    <row r="45" spans="1:38" x14ac:dyDescent="0.2">
      <c r="B45" t="str">
        <f>"["&amp;ROW(B45)-ROW($B$3)&amp;", "&amp;C45&amp;", "&amp;D45&amp;", "&amp;E45&amp;", "&amp;F45&amp;", "&amp;G45&amp;", "&amp;H45&amp;", "&amp;I45&amp;", "&amp;J45&amp;", "&amp;K45&amp;", "&amp;L45&amp;", "&amp;M45&amp;", "&amp;N45&amp;", "&amp;O45&amp;", "&amp;P45&amp;", "&amp;Q45&amp;", "&amp;R45&amp;", "&amp;S45&amp;", "&amp;T45&amp;", "&amp;U45&amp;", "&amp;V45&amp;", "&amp;W45&amp;", "&amp;X45&amp;", "&amp;AE45&amp;"]"</f>
        <v>[42, 1.05, -1.025, 0.9, 2.1, 1.1, 0.88, 0.85, 1.05, 1.07, 0.98, 2.05, 1.02, 0.92, 0.96, 0.97, 1.01, 0.52, 0.48, 0.55, 0.6, 30, 10, 0.820613756806761]</v>
      </c>
      <c r="C45" s="2">
        <f t="shared" si="17"/>
        <v>1.05</v>
      </c>
      <c r="D45" s="2">
        <f t="shared" si="18"/>
        <v>-1.0249999999999999</v>
      </c>
      <c r="E45">
        <f>'式(16)Asf0p'!G13</f>
        <v>0.9</v>
      </c>
      <c r="F45">
        <f>'式(16)Asf0p'!F13</f>
        <v>2.1</v>
      </c>
      <c r="G45">
        <f>'式(16)Asf0p'!E13</f>
        <v>1.1000000000000001</v>
      </c>
      <c r="H45" s="1">
        <f>'式(16)Asf0p'!J13</f>
        <v>0.88</v>
      </c>
      <c r="I45" s="1">
        <f>'式(16)Asf0p'!K13</f>
        <v>0.85</v>
      </c>
      <c r="J45" s="1">
        <f>'式(16)Asf0p'!H13</f>
        <v>1.05</v>
      </c>
      <c r="K45" s="1">
        <f>'式(16)Asf0p'!I13</f>
        <v>1.07</v>
      </c>
      <c r="L45">
        <f>'式(16)Asf0p'!L13</f>
        <v>0.98</v>
      </c>
      <c r="M45">
        <f>'式(16)Asf0p'!M13</f>
        <v>2.0499999999999998</v>
      </c>
      <c r="N45">
        <f>'式(16)Asf0p'!N13</f>
        <v>1.02</v>
      </c>
      <c r="O45" s="1">
        <f>'式(16)Asf0p'!P13</f>
        <v>0.92</v>
      </c>
      <c r="P45" s="1">
        <f>'式(16)Asf0p'!O13</f>
        <v>0.96</v>
      </c>
      <c r="Q45" s="1">
        <f>'式(16)Asf0p'!R13</f>
        <v>0.97</v>
      </c>
      <c r="R45" s="1">
        <f>'式(16)Asf0p'!Q13</f>
        <v>1.01</v>
      </c>
      <c r="S45">
        <f>'式(16)Asf0p'!T13</f>
        <v>0.52</v>
      </c>
      <c r="T45">
        <f>'式(16)Asf0p'!S13</f>
        <v>0.48</v>
      </c>
      <c r="U45">
        <f>'式(16)Asf0p'!U13</f>
        <v>0.55000000000000004</v>
      </c>
      <c r="V45">
        <f>'式(16)Asf0p'!V13</f>
        <v>0.6</v>
      </c>
      <c r="W45">
        <f>-'式(16)Asf0p'!W13</f>
        <v>30</v>
      </c>
      <c r="X45">
        <f>'式(16)Asf0p'!X13</f>
        <v>10</v>
      </c>
      <c r="Z45">
        <f t="shared" si="19"/>
        <v>3.01</v>
      </c>
      <c r="AA45">
        <f t="shared" si="20"/>
        <v>3</v>
      </c>
      <c r="AB45">
        <f t="shared" si="21"/>
        <v>9.7730332586329141E-2</v>
      </c>
      <c r="AC45">
        <f t="shared" si="22"/>
        <v>0.27712812921102031</v>
      </c>
      <c r="AD45">
        <f t="shared" si="23"/>
        <v>4</v>
      </c>
      <c r="AE45" s="11">
        <f t="shared" si="24"/>
        <v>0.82061375680676107</v>
      </c>
      <c r="AF45" s="4">
        <f t="shared" si="25"/>
        <v>0.82061375680676107</v>
      </c>
      <c r="AG45">
        <f t="shared" si="26"/>
        <v>12.845595103479601</v>
      </c>
      <c r="AH45">
        <f t="shared" si="27"/>
        <v>7.4430571736238154</v>
      </c>
      <c r="AI45">
        <f t="shared" si="28"/>
        <v>0.82061375680676096</v>
      </c>
      <c r="AK45">
        <f t="shared" si="29"/>
        <v>0</v>
      </c>
      <c r="AL45">
        <f>AE45-'式(16)Asf0p'!AE13</f>
        <v>0</v>
      </c>
    </row>
    <row r="46" spans="1:38" x14ac:dyDescent="0.2">
      <c r="B46" t="str">
        <f>"["&amp;ROW(B46)-ROW($B$3)&amp;", "&amp;C46&amp;", "&amp;D46&amp;", "&amp;E46&amp;", "&amp;F46&amp;", "&amp;G46&amp;", "&amp;H46&amp;", "&amp;I46&amp;", "&amp;J46&amp;", "&amp;K46&amp;", "&amp;L46&amp;", "&amp;M46&amp;", "&amp;N46&amp;", "&amp;O46&amp;", "&amp;P46&amp;", "&amp;Q46&amp;", "&amp;R46&amp;", "&amp;S46&amp;", "&amp;T46&amp;", "&amp;U46&amp;", "&amp;V46&amp;", "&amp;W46&amp;", "&amp;X46&amp;", "&amp;AE46&amp;"]"</f>
        <v>[43, 1.05, -1.025, 0.9, 2.1, 1.1, 0.88, 0.85, 1.05, 1.07, 0.98, 2.05, 1.02, 0.92, 0.96, 0.97, 1.01, 0.52, 0.48, 0.55, 0.6, 1, 10, 0.0248644613655683]</v>
      </c>
      <c r="C46" s="2">
        <f t="shared" si="17"/>
        <v>1.05</v>
      </c>
      <c r="D46" s="2">
        <f t="shared" si="18"/>
        <v>-1.0249999999999999</v>
      </c>
      <c r="E46">
        <f>'式(16)Asf0p'!G14</f>
        <v>0.9</v>
      </c>
      <c r="F46">
        <f>'式(16)Asf0p'!F14</f>
        <v>2.1</v>
      </c>
      <c r="G46">
        <f>'式(16)Asf0p'!E14</f>
        <v>1.1000000000000001</v>
      </c>
      <c r="H46" s="1">
        <f>'式(16)Asf0p'!J14</f>
        <v>0.88</v>
      </c>
      <c r="I46" s="1">
        <f>'式(16)Asf0p'!K14</f>
        <v>0.85</v>
      </c>
      <c r="J46" s="1">
        <f>'式(16)Asf0p'!H14</f>
        <v>1.05</v>
      </c>
      <c r="K46" s="1">
        <f>'式(16)Asf0p'!I14</f>
        <v>1.07</v>
      </c>
      <c r="L46">
        <f>'式(16)Asf0p'!L14</f>
        <v>0.98</v>
      </c>
      <c r="M46">
        <f>'式(16)Asf0p'!M14</f>
        <v>2.0499999999999998</v>
      </c>
      <c r="N46">
        <f>'式(16)Asf0p'!N14</f>
        <v>1.02</v>
      </c>
      <c r="O46" s="1">
        <f>'式(16)Asf0p'!P14</f>
        <v>0.92</v>
      </c>
      <c r="P46" s="1">
        <f>'式(16)Asf0p'!O14</f>
        <v>0.96</v>
      </c>
      <c r="Q46" s="1">
        <f>'式(16)Asf0p'!R14</f>
        <v>0.97</v>
      </c>
      <c r="R46" s="1">
        <f>'式(16)Asf0p'!Q14</f>
        <v>1.01</v>
      </c>
      <c r="S46">
        <f>'式(16)Asf0p'!T14</f>
        <v>0.52</v>
      </c>
      <c r="T46">
        <f>'式(16)Asf0p'!S14</f>
        <v>0.48</v>
      </c>
      <c r="U46">
        <f>'式(16)Asf0p'!U14</f>
        <v>0.55000000000000004</v>
      </c>
      <c r="V46">
        <f>'式(16)Asf0p'!V14</f>
        <v>0.6</v>
      </c>
      <c r="W46">
        <f>-'式(16)Asf0p'!W14</f>
        <v>1</v>
      </c>
      <c r="X46">
        <f>'式(16)Asf0p'!X14</f>
        <v>10</v>
      </c>
      <c r="Z46">
        <f t="shared" si="19"/>
        <v>3.01</v>
      </c>
      <c r="AA46">
        <f t="shared" si="20"/>
        <v>3</v>
      </c>
      <c r="AB46">
        <f t="shared" si="21"/>
        <v>8.4649843321211726E-2</v>
      </c>
      <c r="AC46">
        <f t="shared" si="22"/>
        <v>8.3784311655444414E-3</v>
      </c>
      <c r="AD46">
        <f t="shared" si="23"/>
        <v>4</v>
      </c>
      <c r="AE46" s="11">
        <f t="shared" si="24"/>
        <v>2.486446136556832E-2</v>
      </c>
      <c r="AF46" s="4">
        <f t="shared" si="25"/>
        <v>2.486446136556832E-2</v>
      </c>
      <c r="AG46">
        <f t="shared" si="26"/>
        <v>0.44837309334940995</v>
      </c>
      <c r="AH46">
        <f t="shared" si="27"/>
        <v>-36.434871336768907</v>
      </c>
      <c r="AI46">
        <f t="shared" si="28"/>
        <v>2.486446136556832E-2</v>
      </c>
      <c r="AK46">
        <f t="shared" si="29"/>
        <v>0</v>
      </c>
      <c r="AL46">
        <f>AE46-'式(16)Asf0p'!AE14</f>
        <v>0</v>
      </c>
    </row>
    <row r="47" spans="1:38" x14ac:dyDescent="0.2">
      <c r="B47" t="str">
        <f>"["&amp;ROW(B47)-ROW($B$3)&amp;", "&amp;C47&amp;", "&amp;D47&amp;", "&amp;E47&amp;", "&amp;F47&amp;", "&amp;G47&amp;", "&amp;H47&amp;", "&amp;I47&amp;", "&amp;J47&amp;", "&amp;K47&amp;", "&amp;L47&amp;", "&amp;M47&amp;", "&amp;N47&amp;", "&amp;O47&amp;", "&amp;P47&amp;", "&amp;Q47&amp;", "&amp;R47&amp;", "&amp;S47&amp;", "&amp;T47&amp;", "&amp;U47&amp;", "&amp;V47&amp;", "&amp;W47&amp;", "&amp;X47&amp;", "&amp;AE47&amp;"]"</f>
        <v>[44, 1.05, -1.025, 0.9, 2.1, 1.1, 0.88, 0.85, 1.05, 1.07, 0.98, 2.05, 1.02, 0.92, 0.96, 0.97, 1.01, 0.52, 0.48, 0.55, 0.6, 89, 30, 6.43152802877949]</v>
      </c>
      <c r="C47" s="2">
        <f t="shared" si="17"/>
        <v>1.05</v>
      </c>
      <c r="D47" s="2">
        <f t="shared" si="18"/>
        <v>-1.0249999999999999</v>
      </c>
      <c r="E47">
        <f>'式(16)Asf0p'!G15</f>
        <v>0.9</v>
      </c>
      <c r="F47">
        <f>'式(16)Asf0p'!F15</f>
        <v>2.1</v>
      </c>
      <c r="G47">
        <f>'式(16)Asf0p'!E15</f>
        <v>1.1000000000000001</v>
      </c>
      <c r="H47" s="1">
        <f>'式(16)Asf0p'!J15</f>
        <v>0.88</v>
      </c>
      <c r="I47" s="1">
        <f>'式(16)Asf0p'!K15</f>
        <v>0.85</v>
      </c>
      <c r="J47" s="1">
        <f>'式(16)Asf0p'!H15</f>
        <v>1.05</v>
      </c>
      <c r="K47" s="1">
        <f>'式(16)Asf0p'!I15</f>
        <v>1.07</v>
      </c>
      <c r="L47">
        <f>'式(16)Asf0p'!L15</f>
        <v>0.98</v>
      </c>
      <c r="M47">
        <f>'式(16)Asf0p'!M15</f>
        <v>2.0499999999999998</v>
      </c>
      <c r="N47">
        <f>'式(16)Asf0p'!N15</f>
        <v>1.02</v>
      </c>
      <c r="O47" s="1">
        <f>'式(16)Asf0p'!P15</f>
        <v>0.92</v>
      </c>
      <c r="P47" s="1">
        <f>'式(16)Asf0p'!O15</f>
        <v>0.96</v>
      </c>
      <c r="Q47" s="1">
        <f>'式(16)Asf0p'!R15</f>
        <v>0.97</v>
      </c>
      <c r="R47" s="1">
        <f>'式(16)Asf0p'!Q15</f>
        <v>1.01</v>
      </c>
      <c r="S47">
        <f>'式(16)Asf0p'!T15</f>
        <v>0.52</v>
      </c>
      <c r="T47">
        <f>'式(16)Asf0p'!S15</f>
        <v>0.48</v>
      </c>
      <c r="U47">
        <f>'式(16)Asf0p'!U15</f>
        <v>0.55000000000000004</v>
      </c>
      <c r="V47">
        <f>'式(16)Asf0p'!V15</f>
        <v>0.6</v>
      </c>
      <c r="W47">
        <f>-'式(16)Asf0p'!W15</f>
        <v>89</v>
      </c>
      <c r="X47">
        <f>'式(16)Asf0p'!X15</f>
        <v>30</v>
      </c>
      <c r="Z47">
        <f t="shared" si="19"/>
        <v>3.01</v>
      </c>
      <c r="AA47">
        <f t="shared" si="20"/>
        <v>3</v>
      </c>
      <c r="AB47">
        <f t="shared" si="21"/>
        <v>15.879078349848141</v>
      </c>
      <c r="AC47">
        <f t="shared" si="22"/>
        <v>27.49918158276439</v>
      </c>
      <c r="AD47">
        <f t="shared" si="23"/>
        <v>3</v>
      </c>
      <c r="AE47" s="11">
        <f t="shared" si="24"/>
        <v>6.4315280287794856</v>
      </c>
      <c r="AF47" s="4">
        <f t="shared" si="25"/>
        <v>6.4315280287794856</v>
      </c>
      <c r="AG47">
        <f t="shared" si="26"/>
        <v>7.8450817348724238</v>
      </c>
      <c r="AH47">
        <f t="shared" si="27"/>
        <v>6.4315280287794856</v>
      </c>
      <c r="AI47">
        <f t="shared" si="28"/>
        <v>-135.55829289058758</v>
      </c>
      <c r="AK47">
        <f t="shared" si="29"/>
        <v>0</v>
      </c>
      <c r="AL47">
        <f>AE47-'式(16)Asf0p'!AE15</f>
        <v>0</v>
      </c>
    </row>
    <row r="48" spans="1:38" x14ac:dyDescent="0.2">
      <c r="B48" t="str">
        <f>"["&amp;ROW(B48)-ROW($B$3)&amp;", "&amp;C48&amp;", "&amp;D48&amp;", "&amp;E48&amp;", "&amp;F48&amp;", "&amp;G48&amp;", "&amp;H48&amp;", "&amp;I48&amp;", "&amp;J48&amp;", "&amp;K48&amp;", "&amp;L48&amp;", "&amp;M48&amp;", "&amp;N48&amp;", "&amp;O48&amp;", "&amp;P48&amp;", "&amp;Q48&amp;", "&amp;R48&amp;", "&amp;S48&amp;", "&amp;T48&amp;", "&amp;U48&amp;", "&amp;V48&amp;", "&amp;W48&amp;", "&amp;X48&amp;", "&amp;AE48&amp;"]"</f>
        <v>[45, 1.05, -1.025, 0.9, 2.1, 1.1, 0.88, 0.85, 1.05, 1.07, 0.98, 2.05, 1.02, 0.92, 0.96, 0.97, 1.01, 0.52, 0.48, 0.55, 0.6, 85, 30, 6.42199955959408]</v>
      </c>
      <c r="C48" s="2">
        <f t="shared" si="17"/>
        <v>1.05</v>
      </c>
      <c r="D48" s="2">
        <f t="shared" si="18"/>
        <v>-1.0249999999999999</v>
      </c>
      <c r="E48">
        <f>'式(16)Asf0p'!G16</f>
        <v>0.9</v>
      </c>
      <c r="F48">
        <f>'式(16)Asf0p'!F16</f>
        <v>2.1</v>
      </c>
      <c r="G48">
        <f>'式(16)Asf0p'!E16</f>
        <v>1.1000000000000001</v>
      </c>
      <c r="H48" s="1">
        <f>'式(16)Asf0p'!J16</f>
        <v>0.88</v>
      </c>
      <c r="I48" s="1">
        <f>'式(16)Asf0p'!K16</f>
        <v>0.85</v>
      </c>
      <c r="J48" s="1">
        <f>'式(16)Asf0p'!H16</f>
        <v>1.05</v>
      </c>
      <c r="K48" s="1">
        <f>'式(16)Asf0p'!I16</f>
        <v>1.07</v>
      </c>
      <c r="L48">
        <f>'式(16)Asf0p'!L16</f>
        <v>0.98</v>
      </c>
      <c r="M48">
        <f>'式(16)Asf0p'!M16</f>
        <v>2.0499999999999998</v>
      </c>
      <c r="N48">
        <f>'式(16)Asf0p'!N16</f>
        <v>1.02</v>
      </c>
      <c r="O48" s="1">
        <f>'式(16)Asf0p'!P16</f>
        <v>0.92</v>
      </c>
      <c r="P48" s="1">
        <f>'式(16)Asf0p'!O16</f>
        <v>0.96</v>
      </c>
      <c r="Q48" s="1">
        <f>'式(16)Asf0p'!R16</f>
        <v>0.97</v>
      </c>
      <c r="R48" s="1">
        <f>'式(16)Asf0p'!Q16</f>
        <v>1.01</v>
      </c>
      <c r="S48">
        <f>'式(16)Asf0p'!T16</f>
        <v>0.52</v>
      </c>
      <c r="T48">
        <f>'式(16)Asf0p'!S16</f>
        <v>0.48</v>
      </c>
      <c r="U48">
        <f>'式(16)Asf0p'!U16</f>
        <v>0.55000000000000004</v>
      </c>
      <c r="V48">
        <f>'式(16)Asf0p'!V16</f>
        <v>0.6</v>
      </c>
      <c r="W48">
        <f>-'式(16)Asf0p'!W16</f>
        <v>85</v>
      </c>
      <c r="X48">
        <f>'式(16)Asf0p'!X16</f>
        <v>30</v>
      </c>
      <c r="Z48">
        <f t="shared" si="19"/>
        <v>3.01</v>
      </c>
      <c r="AA48">
        <f t="shared" si="20"/>
        <v>3</v>
      </c>
      <c r="AB48">
        <f t="shared" si="21"/>
        <v>3.179688686876192</v>
      </c>
      <c r="AC48">
        <f t="shared" si="22"/>
        <v>5.4864251053254467</v>
      </c>
      <c r="AD48">
        <f t="shared" si="23"/>
        <v>3</v>
      </c>
      <c r="AE48" s="11">
        <f t="shared" si="24"/>
        <v>6.4219995595940791</v>
      </c>
      <c r="AF48" s="4">
        <f t="shared" si="25"/>
        <v>6.4219995595940791</v>
      </c>
      <c r="AG48">
        <f t="shared" si="26"/>
        <v>7.8164193088967231</v>
      </c>
      <c r="AH48">
        <f t="shared" si="27"/>
        <v>6.4219995595940791</v>
      </c>
      <c r="AI48">
        <f t="shared" si="28"/>
        <v>7.791577647631172</v>
      </c>
      <c r="AK48">
        <f t="shared" si="29"/>
        <v>0</v>
      </c>
      <c r="AL48">
        <f>AE48-'式(16)Asf0p'!AE16</f>
        <v>0</v>
      </c>
    </row>
    <row r="49" spans="2:38" x14ac:dyDescent="0.2">
      <c r="B49" t="str">
        <f>"["&amp;ROW(B49)-ROW($B$3)&amp;", "&amp;C49&amp;", "&amp;D49&amp;", "&amp;E49&amp;", "&amp;F49&amp;", "&amp;G49&amp;", "&amp;H49&amp;", "&amp;I49&amp;", "&amp;J49&amp;", "&amp;K49&amp;", "&amp;L49&amp;", "&amp;M49&amp;", "&amp;N49&amp;", "&amp;O49&amp;", "&amp;P49&amp;", "&amp;Q49&amp;", "&amp;R49&amp;", "&amp;S49&amp;", "&amp;T49&amp;", "&amp;U49&amp;", "&amp;V49&amp;", "&amp;W49&amp;", "&amp;X49&amp;", "&amp;AE49&amp;"]"</f>
        <v>[46, 1.05, -1.025, 0.9, 2.1, 1.1, 0.88, 0.85, 1.05, 1.07, 0.98, 2.05, 1.02, 0.92, 0.96, 0.97, 1.01, 0.52, 0.48, 0.55, 0.6, 45, 30, 1.35073959387713]</v>
      </c>
      <c r="C49" s="2">
        <f t="shared" si="17"/>
        <v>1.05</v>
      </c>
      <c r="D49" s="2">
        <f t="shared" si="18"/>
        <v>-1.0249999999999999</v>
      </c>
      <c r="E49">
        <f>'式(16)Asf0p'!G17</f>
        <v>0.9</v>
      </c>
      <c r="F49">
        <f>'式(16)Asf0p'!F17</f>
        <v>2.1</v>
      </c>
      <c r="G49">
        <f>'式(16)Asf0p'!E17</f>
        <v>1.1000000000000001</v>
      </c>
      <c r="H49" s="1">
        <f>'式(16)Asf0p'!J17</f>
        <v>0.88</v>
      </c>
      <c r="I49" s="1">
        <f>'式(16)Asf0p'!K17</f>
        <v>0.85</v>
      </c>
      <c r="J49" s="1">
        <f>'式(16)Asf0p'!H17</f>
        <v>1.05</v>
      </c>
      <c r="K49" s="1">
        <f>'式(16)Asf0p'!I17</f>
        <v>1.07</v>
      </c>
      <c r="L49">
        <f>'式(16)Asf0p'!L17</f>
        <v>0.98</v>
      </c>
      <c r="M49">
        <f>'式(16)Asf0p'!M17</f>
        <v>2.0499999999999998</v>
      </c>
      <c r="N49">
        <f>'式(16)Asf0p'!N17</f>
        <v>1.02</v>
      </c>
      <c r="O49" s="1">
        <f>'式(16)Asf0p'!P17</f>
        <v>0.92</v>
      </c>
      <c r="P49" s="1">
        <f>'式(16)Asf0p'!O17</f>
        <v>0.96</v>
      </c>
      <c r="Q49" s="1">
        <f>'式(16)Asf0p'!R17</f>
        <v>0.97</v>
      </c>
      <c r="R49" s="1">
        <f>'式(16)Asf0p'!Q17</f>
        <v>1.01</v>
      </c>
      <c r="S49">
        <f>'式(16)Asf0p'!T17</f>
        <v>0.52</v>
      </c>
      <c r="T49">
        <f>'式(16)Asf0p'!S17</f>
        <v>0.48</v>
      </c>
      <c r="U49">
        <f>'式(16)Asf0p'!U17</f>
        <v>0.55000000000000004</v>
      </c>
      <c r="V49">
        <f>'式(16)Asf0p'!V17</f>
        <v>0.6</v>
      </c>
      <c r="W49">
        <f>-'式(16)Asf0p'!W17</f>
        <v>45</v>
      </c>
      <c r="X49">
        <f>'式(16)Asf0p'!X17</f>
        <v>30</v>
      </c>
      <c r="Z49">
        <f t="shared" si="19"/>
        <v>3.01</v>
      </c>
      <c r="AA49">
        <f t="shared" si="20"/>
        <v>3</v>
      </c>
      <c r="AB49">
        <f t="shared" si="21"/>
        <v>0.3919183588453084</v>
      </c>
      <c r="AC49">
        <f t="shared" si="22"/>
        <v>0.47999999999999993</v>
      </c>
      <c r="AD49">
        <f t="shared" si="23"/>
        <v>4</v>
      </c>
      <c r="AE49" s="11">
        <f t="shared" si="24"/>
        <v>1.3507395938771256</v>
      </c>
      <c r="AF49" s="4">
        <f t="shared" si="25"/>
        <v>1.3507395938771256</v>
      </c>
      <c r="AG49">
        <f t="shared" si="26"/>
        <v>5.5481555046474673</v>
      </c>
      <c r="AH49">
        <f t="shared" si="27"/>
        <v>5.355765385825233</v>
      </c>
      <c r="AI49">
        <f t="shared" si="28"/>
        <v>1.3507395938771256</v>
      </c>
      <c r="AK49">
        <f t="shared" si="29"/>
        <v>0</v>
      </c>
      <c r="AL49">
        <f>AE49-'式(16)Asf0p'!AE17</f>
        <v>0</v>
      </c>
    </row>
    <row r="50" spans="2:38" x14ac:dyDescent="0.2">
      <c r="B50" t="str">
        <f>"["&amp;ROW(B50)-ROW($B$3)&amp;", "&amp;C50&amp;", "&amp;D50&amp;", "&amp;E50&amp;", "&amp;F50&amp;", "&amp;G50&amp;", "&amp;H50&amp;", "&amp;I50&amp;", "&amp;J50&amp;", "&amp;K50&amp;", "&amp;L50&amp;", "&amp;M50&amp;", "&amp;N50&amp;", "&amp;O50&amp;", "&amp;P50&amp;", "&amp;Q50&amp;", "&amp;R50&amp;", "&amp;S50&amp;", "&amp;T50&amp;", "&amp;U50&amp;", "&amp;V50&amp;", "&amp;W50&amp;", "&amp;X50&amp;", "&amp;AE50&amp;"]"</f>
        <v>[47, 1.05, -1.025, 0.9, 2.1, 1.1, 0.88, 0.85, 1.05, 1.07, 0.98, 2.05, 1.02, 0.92, 0.96, 0.97, 1.01, 0.52, 0.48, 0.55, 0.6, 30, 30, 0.789815168251408]</v>
      </c>
      <c r="C50" s="2">
        <f t="shared" si="17"/>
        <v>1.05</v>
      </c>
      <c r="D50" s="2">
        <f t="shared" si="18"/>
        <v>-1.0249999999999999</v>
      </c>
      <c r="E50">
        <f>'式(16)Asf0p'!G18</f>
        <v>0.9</v>
      </c>
      <c r="F50">
        <f>'式(16)Asf0p'!F18</f>
        <v>2.1</v>
      </c>
      <c r="G50">
        <f>'式(16)Asf0p'!E18</f>
        <v>1.1000000000000001</v>
      </c>
      <c r="H50" s="1">
        <f>'式(16)Asf0p'!J18</f>
        <v>0.88</v>
      </c>
      <c r="I50" s="1">
        <f>'式(16)Asf0p'!K18</f>
        <v>0.85</v>
      </c>
      <c r="J50" s="1">
        <f>'式(16)Asf0p'!H18</f>
        <v>1.05</v>
      </c>
      <c r="K50" s="1">
        <f>'式(16)Asf0p'!I18</f>
        <v>1.07</v>
      </c>
      <c r="L50">
        <f>'式(16)Asf0p'!L18</f>
        <v>0.98</v>
      </c>
      <c r="M50">
        <f>'式(16)Asf0p'!M18</f>
        <v>2.0499999999999998</v>
      </c>
      <c r="N50">
        <f>'式(16)Asf0p'!N18</f>
        <v>1.02</v>
      </c>
      <c r="O50" s="1">
        <f>'式(16)Asf0p'!P18</f>
        <v>0.92</v>
      </c>
      <c r="P50" s="1">
        <f>'式(16)Asf0p'!O18</f>
        <v>0.96</v>
      </c>
      <c r="Q50" s="1">
        <f>'式(16)Asf0p'!R18</f>
        <v>0.97</v>
      </c>
      <c r="R50" s="1">
        <f>'式(16)Asf0p'!Q18</f>
        <v>1.01</v>
      </c>
      <c r="S50">
        <f>'式(16)Asf0p'!T18</f>
        <v>0.52</v>
      </c>
      <c r="T50">
        <f>'式(16)Asf0p'!S18</f>
        <v>0.48</v>
      </c>
      <c r="U50">
        <f>'式(16)Asf0p'!U18</f>
        <v>0.55000000000000004</v>
      </c>
      <c r="V50">
        <f>'式(16)Asf0p'!V18</f>
        <v>0.6</v>
      </c>
      <c r="W50">
        <f>-'式(16)Asf0p'!W18</f>
        <v>30</v>
      </c>
      <c r="X50">
        <f>'式(16)Asf0p'!X18</f>
        <v>30</v>
      </c>
      <c r="Z50">
        <f t="shared" si="19"/>
        <v>3.01</v>
      </c>
      <c r="AA50">
        <f t="shared" si="20"/>
        <v>3</v>
      </c>
      <c r="AB50">
        <f t="shared" si="21"/>
        <v>0.3199999999999999</v>
      </c>
      <c r="AC50">
        <f t="shared" si="22"/>
        <v>0.27712812921102031</v>
      </c>
      <c r="AD50">
        <f t="shared" si="23"/>
        <v>4</v>
      </c>
      <c r="AE50" s="11">
        <f t="shared" si="24"/>
        <v>0.78981516825140774</v>
      </c>
      <c r="AF50" s="4">
        <f t="shared" si="25"/>
        <v>0.78981516825140774</v>
      </c>
      <c r="AG50">
        <f t="shared" si="26"/>
        <v>3.9231383804136963</v>
      </c>
      <c r="AH50">
        <f t="shared" si="27"/>
        <v>3.8338475772933678</v>
      </c>
      <c r="AI50">
        <f t="shared" si="28"/>
        <v>0.78981516825140774</v>
      </c>
      <c r="AK50">
        <f t="shared" si="29"/>
        <v>0</v>
      </c>
      <c r="AL50">
        <f>AE50-'式(16)Asf0p'!AE18</f>
        <v>0</v>
      </c>
    </row>
    <row r="51" spans="2:38" x14ac:dyDescent="0.2">
      <c r="B51" t="str">
        <f>"["&amp;ROW(B51)-ROW($B$3)&amp;", "&amp;C51&amp;", "&amp;D51&amp;", "&amp;E51&amp;", "&amp;F51&amp;", "&amp;G51&amp;", "&amp;H51&amp;", "&amp;I51&amp;", "&amp;J51&amp;", "&amp;K51&amp;", "&amp;L51&amp;", "&amp;M51&amp;", "&amp;N51&amp;", "&amp;O51&amp;", "&amp;P51&amp;", "&amp;Q51&amp;", "&amp;R51&amp;", "&amp;S51&amp;", "&amp;T51&amp;", "&amp;U51&amp;", "&amp;V51&amp;", "&amp;W51&amp;", "&amp;X51&amp;", "&amp;AE51&amp;"]"</f>
        <v>[48, 1.05, -1.025, 0.9, 2.1, 1.1, 0.88, 0.85, 1.05, 1.07, 0.98, 2.05, 1.02, 0.92, 0.96, 0.97, 1.01, 0.52, 0.48, 0.55, 0.6, 1, 30, 0.0240579514858105]</v>
      </c>
      <c r="C51" s="2">
        <f t="shared" si="17"/>
        <v>1.05</v>
      </c>
      <c r="D51" s="2">
        <f t="shared" si="18"/>
        <v>-1.0249999999999999</v>
      </c>
      <c r="E51">
        <f>'式(16)Asf0p'!G19</f>
        <v>0.9</v>
      </c>
      <c r="F51">
        <f>'式(16)Asf0p'!F19</f>
        <v>2.1</v>
      </c>
      <c r="G51">
        <f>'式(16)Asf0p'!E19</f>
        <v>1.1000000000000001</v>
      </c>
      <c r="H51" s="1">
        <f>'式(16)Asf0p'!J19</f>
        <v>0.88</v>
      </c>
      <c r="I51" s="1">
        <f>'式(16)Asf0p'!K19</f>
        <v>0.85</v>
      </c>
      <c r="J51" s="1">
        <f>'式(16)Asf0p'!H19</f>
        <v>1.05</v>
      </c>
      <c r="K51" s="1">
        <f>'式(16)Asf0p'!I19</f>
        <v>1.07</v>
      </c>
      <c r="L51">
        <f>'式(16)Asf0p'!L19</f>
        <v>0.98</v>
      </c>
      <c r="M51">
        <f>'式(16)Asf0p'!M19</f>
        <v>2.0499999999999998</v>
      </c>
      <c r="N51">
        <f>'式(16)Asf0p'!N19</f>
        <v>1.02</v>
      </c>
      <c r="O51" s="1">
        <f>'式(16)Asf0p'!P19</f>
        <v>0.92</v>
      </c>
      <c r="P51" s="1">
        <f>'式(16)Asf0p'!O19</f>
        <v>0.96</v>
      </c>
      <c r="Q51" s="1">
        <f>'式(16)Asf0p'!R19</f>
        <v>0.97</v>
      </c>
      <c r="R51" s="1">
        <f>'式(16)Asf0p'!Q19</f>
        <v>1.01</v>
      </c>
      <c r="S51">
        <f>'式(16)Asf0p'!T19</f>
        <v>0.52</v>
      </c>
      <c r="T51">
        <f>'式(16)Asf0p'!S19</f>
        <v>0.48</v>
      </c>
      <c r="U51">
        <f>'式(16)Asf0p'!U19</f>
        <v>0.55000000000000004</v>
      </c>
      <c r="V51">
        <f>'式(16)Asf0p'!V19</f>
        <v>0.6</v>
      </c>
      <c r="W51">
        <f>-'式(16)Asf0p'!W19</f>
        <v>1</v>
      </c>
      <c r="X51">
        <f>'式(16)Asf0p'!X19</f>
        <v>30</v>
      </c>
      <c r="Z51">
        <f t="shared" si="19"/>
        <v>3.01</v>
      </c>
      <c r="AA51">
        <f t="shared" si="20"/>
        <v>3</v>
      </c>
      <c r="AB51">
        <f t="shared" si="21"/>
        <v>0.27717034359685483</v>
      </c>
      <c r="AC51">
        <f t="shared" si="22"/>
        <v>8.3784311655444414E-3</v>
      </c>
      <c r="AD51">
        <f t="shared" si="23"/>
        <v>4</v>
      </c>
      <c r="AE51" s="11">
        <f t="shared" si="24"/>
        <v>2.405795148581049E-2</v>
      </c>
      <c r="AF51" s="4">
        <f t="shared" si="25"/>
        <v>2.405795148581049E-2</v>
      </c>
      <c r="AG51">
        <f t="shared" si="26"/>
        <v>0.13693641104937201</v>
      </c>
      <c r="AH51">
        <f t="shared" si="27"/>
        <v>-139.83635952982706</v>
      </c>
      <c r="AI51">
        <f t="shared" si="28"/>
        <v>2.405795148581049E-2</v>
      </c>
      <c r="AK51">
        <f t="shared" si="29"/>
        <v>0</v>
      </c>
      <c r="AL51">
        <f>AE51-'式(16)Asf0p'!AE19</f>
        <v>0</v>
      </c>
    </row>
    <row r="52" spans="2:38" x14ac:dyDescent="0.2">
      <c r="B52" t="str">
        <f>"["&amp;ROW(B52)-ROW($B$3)&amp;", "&amp;C52&amp;", "&amp;D52&amp;", "&amp;E52&amp;", "&amp;F52&amp;", "&amp;G52&amp;", "&amp;H52&amp;", "&amp;I52&amp;", "&amp;J52&amp;", "&amp;K52&amp;", "&amp;L52&amp;", "&amp;M52&amp;", "&amp;N52&amp;", "&amp;O52&amp;", "&amp;P52&amp;", "&amp;Q52&amp;", "&amp;R52&amp;", "&amp;S52&amp;", "&amp;T52&amp;", "&amp;U52&amp;", "&amp;V52&amp;", "&amp;W52&amp;", "&amp;X52&amp;", "&amp;AE52&amp;"]"</f>
        <v>[49, 1.05, -1.025, 0.9, 2.1, 1.1, 0.88, 0.85, 1.05, 1.07, 0.98, 2.05, 1.02, 0.92, 0.96, 0.97, 1.01, 0.52, 0.48, 0.55, 0.6, 89, 60, 2.61502724495748]</v>
      </c>
      <c r="C52" s="2">
        <f t="shared" si="17"/>
        <v>1.05</v>
      </c>
      <c r="D52" s="2">
        <f t="shared" si="18"/>
        <v>-1.0249999999999999</v>
      </c>
      <c r="E52">
        <f>'式(16)Asf0p'!G20</f>
        <v>0.9</v>
      </c>
      <c r="F52">
        <f>'式(16)Asf0p'!F20</f>
        <v>2.1</v>
      </c>
      <c r="G52">
        <f>'式(16)Asf0p'!E20</f>
        <v>1.1000000000000001</v>
      </c>
      <c r="H52" s="1">
        <f>'式(16)Asf0p'!J20</f>
        <v>0.88</v>
      </c>
      <c r="I52" s="1">
        <f>'式(16)Asf0p'!K20</f>
        <v>0.85</v>
      </c>
      <c r="J52" s="1">
        <f>'式(16)Asf0p'!H20</f>
        <v>1.05</v>
      </c>
      <c r="K52" s="1">
        <f>'式(16)Asf0p'!I20</f>
        <v>1.07</v>
      </c>
      <c r="L52">
        <f>'式(16)Asf0p'!L20</f>
        <v>0.98</v>
      </c>
      <c r="M52">
        <f>'式(16)Asf0p'!M20</f>
        <v>2.0499999999999998</v>
      </c>
      <c r="N52">
        <f>'式(16)Asf0p'!N20</f>
        <v>1.02</v>
      </c>
      <c r="O52" s="1">
        <f>'式(16)Asf0p'!P20</f>
        <v>0.92</v>
      </c>
      <c r="P52" s="1">
        <f>'式(16)Asf0p'!O20</f>
        <v>0.96</v>
      </c>
      <c r="Q52" s="1">
        <f>'式(16)Asf0p'!R20</f>
        <v>0.97</v>
      </c>
      <c r="R52" s="1">
        <f>'式(16)Asf0p'!Q20</f>
        <v>1.01</v>
      </c>
      <c r="S52">
        <f>'式(16)Asf0p'!T20</f>
        <v>0.52</v>
      </c>
      <c r="T52">
        <f>'式(16)Asf0p'!S20</f>
        <v>0.48</v>
      </c>
      <c r="U52">
        <f>'式(16)Asf0p'!U20</f>
        <v>0.55000000000000004</v>
      </c>
      <c r="V52">
        <f>'式(16)Asf0p'!V20</f>
        <v>0.6</v>
      </c>
      <c r="W52">
        <f>-'式(16)Asf0p'!W20</f>
        <v>89</v>
      </c>
      <c r="X52">
        <f>'式(16)Asf0p'!X20</f>
        <v>60</v>
      </c>
      <c r="Z52">
        <f t="shared" si="19"/>
        <v>3.01</v>
      </c>
      <c r="AA52">
        <f t="shared" si="20"/>
        <v>3</v>
      </c>
      <c r="AB52">
        <f t="shared" si="21"/>
        <v>47.637235049544415</v>
      </c>
      <c r="AC52">
        <f t="shared" si="22"/>
        <v>27.49918158276439</v>
      </c>
      <c r="AD52">
        <f t="shared" si="23"/>
        <v>2</v>
      </c>
      <c r="AE52" s="11">
        <f t="shared" si="24"/>
        <v>2.6150272449574752</v>
      </c>
      <c r="AF52" s="4">
        <f t="shared" si="25"/>
        <v>2.6150272449574752</v>
      </c>
      <c r="AG52">
        <f t="shared" si="26"/>
        <v>2.6150272449574752</v>
      </c>
      <c r="AH52">
        <f t="shared" si="27"/>
        <v>1.2345840863384581</v>
      </c>
      <c r="AI52">
        <f t="shared" si="28"/>
        <v>-572.21995180000431</v>
      </c>
      <c r="AK52">
        <f t="shared" si="29"/>
        <v>0</v>
      </c>
      <c r="AL52">
        <f>AE52-'式(16)Asf0p'!AE20</f>
        <v>0</v>
      </c>
    </row>
    <row r="53" spans="2:38" x14ac:dyDescent="0.2">
      <c r="B53" t="str">
        <f>"["&amp;ROW(B53)-ROW($B$3)&amp;", "&amp;C53&amp;", "&amp;D53&amp;", "&amp;E53&amp;", "&amp;F53&amp;", "&amp;G53&amp;", "&amp;H53&amp;", "&amp;I53&amp;", "&amp;J53&amp;", "&amp;K53&amp;", "&amp;L53&amp;", "&amp;M53&amp;", "&amp;N53&amp;", "&amp;O53&amp;", "&amp;P53&amp;", "&amp;Q53&amp;", "&amp;R53&amp;", "&amp;S53&amp;", "&amp;T53&amp;", "&amp;U53&amp;", "&amp;V53&amp;", "&amp;W53&amp;", "&amp;X53&amp;", "&amp;AE53&amp;"]"</f>
        <v>[50, 1.05, -1.025, 0.9, 2.1, 1.1, 0.88, 0.85, 1.05, 1.07, 0.98, 2.05, 1.02, 0.92, 0.96, 0.97, 1.01, 0.52, 0.48, 0.55, 0.6, 85, 60, 2.60547310296558]</v>
      </c>
      <c r="C53" s="2">
        <f t="shared" si="17"/>
        <v>1.05</v>
      </c>
      <c r="D53" s="2">
        <f t="shared" si="18"/>
        <v>-1.0249999999999999</v>
      </c>
      <c r="E53">
        <f>'式(16)Asf0p'!G21</f>
        <v>0.9</v>
      </c>
      <c r="F53">
        <f>'式(16)Asf0p'!F21</f>
        <v>2.1</v>
      </c>
      <c r="G53">
        <f>'式(16)Asf0p'!E21</f>
        <v>1.1000000000000001</v>
      </c>
      <c r="H53" s="1">
        <f>'式(16)Asf0p'!J21</f>
        <v>0.88</v>
      </c>
      <c r="I53" s="1">
        <f>'式(16)Asf0p'!K21</f>
        <v>0.85</v>
      </c>
      <c r="J53" s="1">
        <f>'式(16)Asf0p'!H21</f>
        <v>1.05</v>
      </c>
      <c r="K53" s="1">
        <f>'式(16)Asf0p'!I21</f>
        <v>1.07</v>
      </c>
      <c r="L53">
        <f>'式(16)Asf0p'!L21</f>
        <v>0.98</v>
      </c>
      <c r="M53">
        <f>'式(16)Asf0p'!M21</f>
        <v>2.0499999999999998</v>
      </c>
      <c r="N53">
        <f>'式(16)Asf0p'!N21</f>
        <v>1.02</v>
      </c>
      <c r="O53" s="1">
        <f>'式(16)Asf0p'!P21</f>
        <v>0.92</v>
      </c>
      <c r="P53" s="1">
        <f>'式(16)Asf0p'!O21</f>
        <v>0.96</v>
      </c>
      <c r="Q53" s="1">
        <f>'式(16)Asf0p'!R21</f>
        <v>0.97</v>
      </c>
      <c r="R53" s="1">
        <f>'式(16)Asf0p'!Q21</f>
        <v>1.01</v>
      </c>
      <c r="S53">
        <f>'式(16)Asf0p'!T21</f>
        <v>0.52</v>
      </c>
      <c r="T53">
        <f>'式(16)Asf0p'!S21</f>
        <v>0.48</v>
      </c>
      <c r="U53">
        <f>'式(16)Asf0p'!U21</f>
        <v>0.55000000000000004</v>
      </c>
      <c r="V53">
        <f>'式(16)Asf0p'!V21</f>
        <v>0.6</v>
      </c>
      <c r="W53">
        <f>-'式(16)Asf0p'!W21</f>
        <v>85</v>
      </c>
      <c r="X53">
        <f>'式(16)Asf0p'!X21</f>
        <v>60</v>
      </c>
      <c r="Z53">
        <f t="shared" si="19"/>
        <v>3.01</v>
      </c>
      <c r="AA53">
        <f t="shared" si="20"/>
        <v>3</v>
      </c>
      <c r="AB53">
        <f t="shared" si="21"/>
        <v>9.5390660606285742</v>
      </c>
      <c r="AC53">
        <f t="shared" si="22"/>
        <v>5.4864251053254467</v>
      </c>
      <c r="AD53">
        <f t="shared" si="23"/>
        <v>2</v>
      </c>
      <c r="AE53" s="11">
        <f t="shared" si="24"/>
        <v>2.6054731029655755</v>
      </c>
      <c r="AF53" s="4">
        <f t="shared" si="25"/>
        <v>2.6054731029655755</v>
      </c>
      <c r="AG53">
        <f t="shared" si="26"/>
        <v>2.6054731029655755</v>
      </c>
      <c r="AH53">
        <f t="shared" si="27"/>
        <v>1.2059986787822399</v>
      </c>
      <c r="AI53">
        <f t="shared" si="28"/>
        <v>-9.6535461911656668</v>
      </c>
      <c r="AK53">
        <f t="shared" si="29"/>
        <v>0</v>
      </c>
      <c r="AL53">
        <f>AE53-'式(16)Asf0p'!AE21</f>
        <v>0</v>
      </c>
    </row>
    <row r="54" spans="2:38" x14ac:dyDescent="0.2">
      <c r="B54" t="str">
        <f>"["&amp;ROW(B54)-ROW($B$3)&amp;", "&amp;C54&amp;", "&amp;D54&amp;", "&amp;E54&amp;", "&amp;F54&amp;", "&amp;G54&amp;", "&amp;H54&amp;", "&amp;I54&amp;", "&amp;J54&amp;", "&amp;K54&amp;", "&amp;L54&amp;", "&amp;M54&amp;", "&amp;N54&amp;", "&amp;O54&amp;", "&amp;P54&amp;", "&amp;Q54&amp;", "&amp;R54&amp;", "&amp;S54&amp;", "&amp;T54&amp;", "&amp;U54&amp;", "&amp;V54&amp;", "&amp;W54&amp;", "&amp;X54&amp;", "&amp;AE54&amp;"]"</f>
        <v>[51, 1.05, -1.025, 0.9, 2.1, 1.1, 0.88, 0.85, 1.05, 1.07, 0.98, 2.05, 1.02, 0.92, 0.96, 0.97, 1.01, 0.52, 0.48, 0.55, 0.6, 45, 60, 1.16261878163138]</v>
      </c>
      <c r="C54" s="2">
        <f t="shared" si="17"/>
        <v>1.05</v>
      </c>
      <c r="D54" s="2">
        <f t="shared" si="18"/>
        <v>-1.0249999999999999</v>
      </c>
      <c r="E54">
        <f>'式(16)Asf0p'!G22</f>
        <v>0.9</v>
      </c>
      <c r="F54">
        <f>'式(16)Asf0p'!F22</f>
        <v>2.1</v>
      </c>
      <c r="G54">
        <f>'式(16)Asf0p'!E22</f>
        <v>1.1000000000000001</v>
      </c>
      <c r="H54" s="1">
        <f>'式(16)Asf0p'!J22</f>
        <v>0.88</v>
      </c>
      <c r="I54" s="1">
        <f>'式(16)Asf0p'!K22</f>
        <v>0.85</v>
      </c>
      <c r="J54" s="1">
        <f>'式(16)Asf0p'!H22</f>
        <v>1.05</v>
      </c>
      <c r="K54" s="1">
        <f>'式(16)Asf0p'!I22</f>
        <v>1.07</v>
      </c>
      <c r="L54">
        <f>'式(16)Asf0p'!L22</f>
        <v>0.98</v>
      </c>
      <c r="M54">
        <f>'式(16)Asf0p'!M22</f>
        <v>2.0499999999999998</v>
      </c>
      <c r="N54">
        <f>'式(16)Asf0p'!N22</f>
        <v>1.02</v>
      </c>
      <c r="O54" s="1">
        <f>'式(16)Asf0p'!P22</f>
        <v>0.92</v>
      </c>
      <c r="P54" s="1">
        <f>'式(16)Asf0p'!O22</f>
        <v>0.96</v>
      </c>
      <c r="Q54" s="1">
        <f>'式(16)Asf0p'!R22</f>
        <v>0.97</v>
      </c>
      <c r="R54" s="1">
        <f>'式(16)Asf0p'!Q22</f>
        <v>1.01</v>
      </c>
      <c r="S54">
        <f>'式(16)Asf0p'!T22</f>
        <v>0.52</v>
      </c>
      <c r="T54">
        <f>'式(16)Asf0p'!S22</f>
        <v>0.48</v>
      </c>
      <c r="U54">
        <f>'式(16)Asf0p'!U22</f>
        <v>0.55000000000000004</v>
      </c>
      <c r="V54">
        <f>'式(16)Asf0p'!V22</f>
        <v>0.6</v>
      </c>
      <c r="W54">
        <f>-'式(16)Asf0p'!W22</f>
        <v>45</v>
      </c>
      <c r="X54">
        <f>'式(16)Asf0p'!X22</f>
        <v>60</v>
      </c>
      <c r="Z54">
        <f t="shared" si="19"/>
        <v>3.01</v>
      </c>
      <c r="AA54">
        <f t="shared" si="20"/>
        <v>3</v>
      </c>
      <c r="AB54">
        <f>T54*TAN(RADIANS(X54))/COS(RADIANS(W54))</f>
        <v>1.175755076535925</v>
      </c>
      <c r="AC54">
        <f t="shared" si="22"/>
        <v>0.47999999999999993</v>
      </c>
      <c r="AD54">
        <f t="shared" si="23"/>
        <v>4</v>
      </c>
      <c r="AE54" s="11">
        <f t="shared" si="24"/>
        <v>1.1626187816313778</v>
      </c>
      <c r="AF54" s="4">
        <f t="shared" si="25"/>
        <v>1.1626187816313778</v>
      </c>
      <c r="AG54">
        <f t="shared" si="26"/>
        <v>1.8493851682158227</v>
      </c>
      <c r="AH54">
        <f t="shared" si="27"/>
        <v>-1.9927038425242998</v>
      </c>
      <c r="AI54">
        <f t="shared" si="28"/>
        <v>1.1626187816313778</v>
      </c>
      <c r="AK54">
        <f t="shared" si="29"/>
        <v>0</v>
      </c>
      <c r="AL54">
        <f>AE54-'式(16)Asf0p'!AE22</f>
        <v>0</v>
      </c>
    </row>
    <row r="55" spans="2:38" x14ac:dyDescent="0.2">
      <c r="B55" t="str">
        <f>"["&amp;ROW(B55)-ROW($B$3)&amp;", "&amp;C55&amp;", "&amp;D55&amp;", "&amp;E55&amp;", "&amp;F55&amp;", "&amp;G55&amp;", "&amp;H55&amp;", "&amp;I55&amp;", "&amp;J55&amp;", "&amp;K55&amp;", "&amp;L55&amp;", "&amp;M55&amp;", "&amp;N55&amp;", "&amp;O55&amp;", "&amp;P55&amp;", "&amp;Q55&amp;", "&amp;R55&amp;", "&amp;S55&amp;", "&amp;T55&amp;", "&amp;U55&amp;", "&amp;V55&amp;", "&amp;W55&amp;", "&amp;X55&amp;", "&amp;AE55&amp;"]"</f>
        <v>[52, 1.05, -1.025, 0.9, 2.1, 1.1, 0.88, 0.85, 1.05, 1.07, 0.98, 2.05, 1.02, 0.92, 0.96, 0.97, 1.01, 0.52, 0.48, 0.55, 0.6, 30, 60, 0.701134166903881]</v>
      </c>
      <c r="C55" s="2">
        <f t="shared" si="17"/>
        <v>1.05</v>
      </c>
      <c r="D55" s="2">
        <f t="shared" si="18"/>
        <v>-1.0249999999999999</v>
      </c>
      <c r="E55">
        <f>'式(16)Asf0p'!G23</f>
        <v>0.9</v>
      </c>
      <c r="F55">
        <f>'式(16)Asf0p'!F23</f>
        <v>2.1</v>
      </c>
      <c r="G55">
        <f>'式(16)Asf0p'!E23</f>
        <v>1.1000000000000001</v>
      </c>
      <c r="H55" s="1">
        <f>'式(16)Asf0p'!J23</f>
        <v>0.88</v>
      </c>
      <c r="I55" s="1">
        <f>'式(16)Asf0p'!K23</f>
        <v>0.85</v>
      </c>
      <c r="J55" s="1">
        <f>'式(16)Asf0p'!H23</f>
        <v>1.05</v>
      </c>
      <c r="K55" s="1">
        <f>'式(16)Asf0p'!I23</f>
        <v>1.07</v>
      </c>
      <c r="L55">
        <f>'式(16)Asf0p'!L23</f>
        <v>0.98</v>
      </c>
      <c r="M55">
        <f>'式(16)Asf0p'!M23</f>
        <v>2.0499999999999998</v>
      </c>
      <c r="N55">
        <f>'式(16)Asf0p'!N23</f>
        <v>1.02</v>
      </c>
      <c r="O55" s="1">
        <f>'式(16)Asf0p'!P23</f>
        <v>0.92</v>
      </c>
      <c r="P55" s="1">
        <f>'式(16)Asf0p'!O23</f>
        <v>0.96</v>
      </c>
      <c r="Q55" s="1">
        <f>'式(16)Asf0p'!R23</f>
        <v>0.97</v>
      </c>
      <c r="R55" s="1">
        <f>'式(16)Asf0p'!Q23</f>
        <v>1.01</v>
      </c>
      <c r="S55">
        <f>'式(16)Asf0p'!T23</f>
        <v>0.52</v>
      </c>
      <c r="T55">
        <f>'式(16)Asf0p'!S23</f>
        <v>0.48</v>
      </c>
      <c r="U55">
        <f>'式(16)Asf0p'!U23</f>
        <v>0.55000000000000004</v>
      </c>
      <c r="V55">
        <f>'式(16)Asf0p'!V23</f>
        <v>0.6</v>
      </c>
      <c r="W55">
        <f>-'式(16)Asf0p'!W23</f>
        <v>30</v>
      </c>
      <c r="X55">
        <f>'式(16)Asf0p'!X23</f>
        <v>60</v>
      </c>
      <c r="Z55">
        <f t="shared" si="19"/>
        <v>3.01</v>
      </c>
      <c r="AA55">
        <f t="shared" si="20"/>
        <v>3</v>
      </c>
      <c r="AB55">
        <f>T55*TAN(RADIANS(X55))/COS(RADIANS(W55))</f>
        <v>0.95999999999999952</v>
      </c>
      <c r="AC55">
        <f>T55*TAN(RADIANS(ABS(W55)))</f>
        <v>0.27712812921102031</v>
      </c>
      <c r="AD55">
        <f t="shared" si="23"/>
        <v>4</v>
      </c>
      <c r="AE55" s="11">
        <f t="shared" si="24"/>
        <v>0.70113416690388142</v>
      </c>
      <c r="AF55" s="4">
        <f t="shared" si="25"/>
        <v>0.70113416690388142</v>
      </c>
      <c r="AG55">
        <f t="shared" si="26"/>
        <v>1.3077127934712323</v>
      </c>
      <c r="AH55">
        <f t="shared" si="27"/>
        <v>-6.5584572681198914</v>
      </c>
      <c r="AI55">
        <f t="shared" si="28"/>
        <v>0.70113416690388142</v>
      </c>
      <c r="AK55">
        <f t="shared" si="29"/>
        <v>0</v>
      </c>
      <c r="AL55">
        <f>AE55-'式(16)Asf0p'!AE23</f>
        <v>0</v>
      </c>
    </row>
    <row r="56" spans="2:38" x14ac:dyDescent="0.2">
      <c r="B56" t="str">
        <f>"["&amp;ROW(B56)-ROW($B$3)&amp;", "&amp;C56&amp;", "&amp;D56&amp;", "&amp;E56&amp;", "&amp;F56&amp;", "&amp;G56&amp;", "&amp;H56&amp;", "&amp;I56&amp;", "&amp;J56&amp;", "&amp;K56&amp;", "&amp;L56&amp;", "&amp;M56&amp;", "&amp;N56&amp;", "&amp;O56&amp;", "&amp;P56&amp;", "&amp;Q56&amp;", "&amp;R56&amp;", "&amp;S56&amp;", "&amp;T56&amp;", "&amp;U56&amp;", "&amp;V56&amp;", "&amp;W56&amp;", "&amp;X56&amp;", "&amp;AE56&amp;"]"</f>
        <v>[53, 1.05, -1.025, 0.9, 2.1, 1.1, 0.88, 0.85, 1.05, 1.07, 0.98, 2.05, 1.02, 0.92, 0.96, 0.97, 1.01, 0.52, 0.48, 0.55, 0.6, 1, 60, 0.0217356988408539]</v>
      </c>
      <c r="C56" s="2">
        <f t="shared" si="17"/>
        <v>1.05</v>
      </c>
      <c r="D56" s="2">
        <f t="shared" si="18"/>
        <v>-1.0249999999999999</v>
      </c>
      <c r="E56">
        <f>'式(16)Asf0p'!G24</f>
        <v>0.9</v>
      </c>
      <c r="F56">
        <f>'式(16)Asf0p'!F24</f>
        <v>2.1</v>
      </c>
      <c r="G56">
        <f>'式(16)Asf0p'!E24</f>
        <v>1.1000000000000001</v>
      </c>
      <c r="H56" s="1">
        <f>'式(16)Asf0p'!J24</f>
        <v>0.88</v>
      </c>
      <c r="I56" s="1">
        <f>'式(16)Asf0p'!K24</f>
        <v>0.85</v>
      </c>
      <c r="J56" s="1">
        <f>'式(16)Asf0p'!H24</f>
        <v>1.05</v>
      </c>
      <c r="K56" s="1">
        <f>'式(16)Asf0p'!I24</f>
        <v>1.07</v>
      </c>
      <c r="L56">
        <f>'式(16)Asf0p'!L24</f>
        <v>0.98</v>
      </c>
      <c r="M56">
        <f>'式(16)Asf0p'!M24</f>
        <v>2.0499999999999998</v>
      </c>
      <c r="N56">
        <f>'式(16)Asf0p'!N24</f>
        <v>1.02</v>
      </c>
      <c r="O56" s="1">
        <f>'式(16)Asf0p'!P24</f>
        <v>0.92</v>
      </c>
      <c r="P56" s="1">
        <f>'式(16)Asf0p'!O24</f>
        <v>0.96</v>
      </c>
      <c r="Q56" s="1">
        <f>'式(16)Asf0p'!R24</f>
        <v>0.97</v>
      </c>
      <c r="R56" s="1">
        <f>'式(16)Asf0p'!Q24</f>
        <v>1.01</v>
      </c>
      <c r="S56">
        <f>'式(16)Asf0p'!T24</f>
        <v>0.52</v>
      </c>
      <c r="T56">
        <f>'式(16)Asf0p'!S24</f>
        <v>0.48</v>
      </c>
      <c r="U56">
        <f>'式(16)Asf0p'!U24</f>
        <v>0.55000000000000004</v>
      </c>
      <c r="V56">
        <f>'式(16)Asf0p'!V24</f>
        <v>0.6</v>
      </c>
      <c r="W56">
        <f>-'式(16)Asf0p'!W24</f>
        <v>1</v>
      </c>
      <c r="X56">
        <f>'式(16)Asf0p'!X24</f>
        <v>60</v>
      </c>
      <c r="Z56">
        <f t="shared" si="19"/>
        <v>3.01</v>
      </c>
      <c r="AA56">
        <f t="shared" si="20"/>
        <v>3</v>
      </c>
      <c r="AB56">
        <f t="shared" ref="AB56:AB66" si="30">T56*TAN(RADIANS(X56))/COS(RADIANS(W56))</f>
        <v>0.83151103079056421</v>
      </c>
      <c r="AC56">
        <f t="shared" ref="AC56:AC66" si="31">T56*TAN(RADIANS(ABS(W56)))</f>
        <v>8.3784311655444414E-3</v>
      </c>
      <c r="AD56">
        <f t="shared" si="23"/>
        <v>4</v>
      </c>
      <c r="AE56" s="11">
        <f t="shared" si="24"/>
        <v>2.1735698840853947E-2</v>
      </c>
      <c r="AF56" s="4">
        <f t="shared" si="25"/>
        <v>2.1735698840853947E-2</v>
      </c>
      <c r="AG56">
        <f t="shared" si="26"/>
        <v>4.564547034979069E-2</v>
      </c>
      <c r="AH56">
        <f t="shared" si="27"/>
        <v>-437.56907858948102</v>
      </c>
      <c r="AI56">
        <f t="shared" si="28"/>
        <v>2.1735698840853947E-2</v>
      </c>
      <c r="AK56">
        <f t="shared" si="29"/>
        <v>0</v>
      </c>
      <c r="AL56">
        <f>AE56-'式(16)Asf0p'!AE24</f>
        <v>0</v>
      </c>
    </row>
    <row r="57" spans="2:38" x14ac:dyDescent="0.2">
      <c r="B57" t="str">
        <f>"["&amp;ROW(B57)-ROW($B$3)&amp;", "&amp;C57&amp;", "&amp;D57&amp;", "&amp;E57&amp;", "&amp;F57&amp;", "&amp;G57&amp;", "&amp;H57&amp;", "&amp;I57&amp;", "&amp;J57&amp;", "&amp;K57&amp;", "&amp;L57&amp;", "&amp;M57&amp;", "&amp;N57&amp;", "&amp;O57&amp;", "&amp;P57&amp;", "&amp;Q57&amp;", "&amp;R57&amp;", "&amp;S57&amp;", "&amp;T57&amp;", "&amp;U57&amp;", "&amp;V57&amp;", "&amp;W57&amp;", "&amp;X57&amp;", "&amp;AE57&amp;"]"</f>
        <v>[54, 1.05, -1.025, 0.9, 2.1, 1.1, 0.88, 0.85, 1.05, 1.07, 0.98, 2.05, 1.02, 0.92, 0.96, 0.97, 1.01, 0.52, 0.48, 0.55, 0.6, 89, 85, 0.396267657528477]</v>
      </c>
      <c r="C57" s="2">
        <f t="shared" si="17"/>
        <v>1.05</v>
      </c>
      <c r="D57" s="2">
        <f t="shared" si="18"/>
        <v>-1.0249999999999999</v>
      </c>
      <c r="E57">
        <f>'式(16)Asf0p'!G25</f>
        <v>0.9</v>
      </c>
      <c r="F57">
        <f>'式(16)Asf0p'!F25</f>
        <v>2.1</v>
      </c>
      <c r="G57">
        <f>'式(16)Asf0p'!E25</f>
        <v>1.1000000000000001</v>
      </c>
      <c r="H57" s="1">
        <f>'式(16)Asf0p'!J25</f>
        <v>0.88</v>
      </c>
      <c r="I57" s="1">
        <f>'式(16)Asf0p'!K25</f>
        <v>0.85</v>
      </c>
      <c r="J57" s="1">
        <f>'式(16)Asf0p'!H25</f>
        <v>1.05</v>
      </c>
      <c r="K57" s="1">
        <f>'式(16)Asf0p'!I25</f>
        <v>1.07</v>
      </c>
      <c r="L57">
        <f>'式(16)Asf0p'!L25</f>
        <v>0.98</v>
      </c>
      <c r="M57">
        <f>'式(16)Asf0p'!M25</f>
        <v>2.0499999999999998</v>
      </c>
      <c r="N57">
        <f>'式(16)Asf0p'!N25</f>
        <v>1.02</v>
      </c>
      <c r="O57" s="1">
        <f>'式(16)Asf0p'!P25</f>
        <v>0.92</v>
      </c>
      <c r="P57" s="1">
        <f>'式(16)Asf0p'!O25</f>
        <v>0.96</v>
      </c>
      <c r="Q57" s="1">
        <f>'式(16)Asf0p'!R25</f>
        <v>0.97</v>
      </c>
      <c r="R57" s="1">
        <f>'式(16)Asf0p'!Q25</f>
        <v>1.01</v>
      </c>
      <c r="S57">
        <f>'式(16)Asf0p'!T25</f>
        <v>0.52</v>
      </c>
      <c r="T57">
        <f>'式(16)Asf0p'!S25</f>
        <v>0.48</v>
      </c>
      <c r="U57">
        <f>'式(16)Asf0p'!U25</f>
        <v>0.55000000000000004</v>
      </c>
      <c r="V57">
        <f>'式(16)Asf0p'!V25</f>
        <v>0.6</v>
      </c>
      <c r="W57">
        <f>-'式(16)Asf0p'!W25</f>
        <v>89</v>
      </c>
      <c r="X57">
        <f>'式(16)Asf0p'!X25</f>
        <v>85</v>
      </c>
      <c r="Z57">
        <f t="shared" si="19"/>
        <v>3.01</v>
      </c>
      <c r="AA57">
        <f t="shared" si="20"/>
        <v>3</v>
      </c>
      <c r="AB57">
        <f t="shared" si="30"/>
        <v>314.3649630806666</v>
      </c>
      <c r="AC57">
        <f t="shared" si="31"/>
        <v>27.49918158276439</v>
      </c>
      <c r="AD57">
        <f t="shared" si="23"/>
        <v>2</v>
      </c>
      <c r="AE57" s="11">
        <f t="shared" si="24"/>
        <v>0.39626765752847676</v>
      </c>
      <c r="AF57" s="4">
        <f t="shared" si="25"/>
        <v>0.39626765752847676</v>
      </c>
      <c r="AG57">
        <f t="shared" si="26"/>
        <v>0.39626765752847665</v>
      </c>
      <c r="AH57">
        <f t="shared" si="27"/>
        <v>-42.413070391216749</v>
      </c>
      <c r="AI57">
        <f t="shared" si="28"/>
        <v>-4239.6170649430169</v>
      </c>
      <c r="AK57">
        <f t="shared" si="29"/>
        <v>0</v>
      </c>
      <c r="AL57">
        <f>AE57-'式(16)Asf0p'!AE25</f>
        <v>0</v>
      </c>
    </row>
    <row r="58" spans="2:38" x14ac:dyDescent="0.2">
      <c r="B58" t="str">
        <f>"["&amp;ROW(B58)-ROW($B$3)&amp;", "&amp;C58&amp;", "&amp;D58&amp;", "&amp;E58&amp;", "&amp;F58&amp;", "&amp;G58&amp;", "&amp;H58&amp;", "&amp;I58&amp;", "&amp;J58&amp;", "&amp;K58&amp;", "&amp;L58&amp;", "&amp;M58&amp;", "&amp;N58&amp;", "&amp;O58&amp;", "&amp;P58&amp;", "&amp;Q58&amp;", "&amp;R58&amp;", "&amp;S58&amp;", "&amp;T58&amp;", "&amp;U58&amp;", "&amp;V58&amp;", "&amp;W58&amp;", "&amp;X58&amp;", "&amp;AE58&amp;"]"</f>
        <v>[55, 1.05, -1.025, 0.9, 2.1, 1.1, 0.88, 0.85, 1.05, 1.07, 0.98, 2.05, 1.02, 0.92, 0.96, 0.97, 1.01, 0.52, 0.48, 0.55, 0.6, 85, 85, 0.394819872434029]</v>
      </c>
      <c r="C58" s="2">
        <f t="shared" si="17"/>
        <v>1.05</v>
      </c>
      <c r="D58" s="2">
        <f t="shared" si="18"/>
        <v>-1.0249999999999999</v>
      </c>
      <c r="E58">
        <f>'式(16)Asf0p'!G26</f>
        <v>0.9</v>
      </c>
      <c r="F58">
        <f>'式(16)Asf0p'!F26</f>
        <v>2.1</v>
      </c>
      <c r="G58">
        <f>'式(16)Asf0p'!E26</f>
        <v>1.1000000000000001</v>
      </c>
      <c r="H58" s="1">
        <f>'式(16)Asf0p'!J26</f>
        <v>0.88</v>
      </c>
      <c r="I58" s="1">
        <f>'式(16)Asf0p'!K26</f>
        <v>0.85</v>
      </c>
      <c r="J58" s="1">
        <f>'式(16)Asf0p'!H26</f>
        <v>1.05</v>
      </c>
      <c r="K58" s="1">
        <f>'式(16)Asf0p'!I26</f>
        <v>1.07</v>
      </c>
      <c r="L58">
        <f>'式(16)Asf0p'!L26</f>
        <v>0.98</v>
      </c>
      <c r="M58">
        <f>'式(16)Asf0p'!M26</f>
        <v>2.0499999999999998</v>
      </c>
      <c r="N58">
        <f>'式(16)Asf0p'!N26</f>
        <v>1.02</v>
      </c>
      <c r="O58" s="1">
        <f>'式(16)Asf0p'!P26</f>
        <v>0.92</v>
      </c>
      <c r="P58" s="1">
        <f>'式(16)Asf0p'!O26</f>
        <v>0.96</v>
      </c>
      <c r="Q58" s="1">
        <f>'式(16)Asf0p'!R26</f>
        <v>0.97</v>
      </c>
      <c r="R58" s="1">
        <f>'式(16)Asf0p'!Q26</f>
        <v>1.01</v>
      </c>
      <c r="S58">
        <f>'式(16)Asf0p'!T26</f>
        <v>0.52</v>
      </c>
      <c r="T58">
        <f>'式(16)Asf0p'!S26</f>
        <v>0.48</v>
      </c>
      <c r="U58">
        <f>'式(16)Asf0p'!U26</f>
        <v>0.55000000000000004</v>
      </c>
      <c r="V58">
        <f>'式(16)Asf0p'!V26</f>
        <v>0.6</v>
      </c>
      <c r="W58">
        <f>-'式(16)Asf0p'!W26</f>
        <v>85</v>
      </c>
      <c r="X58">
        <f>'式(16)Asf0p'!X26</f>
        <v>85</v>
      </c>
      <c r="Z58">
        <f t="shared" si="19"/>
        <v>3.01</v>
      </c>
      <c r="AA58">
        <f t="shared" si="20"/>
        <v>3</v>
      </c>
      <c r="AB58">
        <f t="shared" si="30"/>
        <v>62.94966840234823</v>
      </c>
      <c r="AC58">
        <f t="shared" si="31"/>
        <v>5.4864251053254467</v>
      </c>
      <c r="AD58">
        <f t="shared" si="23"/>
        <v>2</v>
      </c>
      <c r="AE58" s="11">
        <f t="shared" si="24"/>
        <v>0.39481987243402872</v>
      </c>
      <c r="AF58" s="4">
        <f t="shared" si="25"/>
        <v>0.39481987243402872</v>
      </c>
      <c r="AG58">
        <f t="shared" si="26"/>
        <v>0.39481987243402872</v>
      </c>
      <c r="AH58">
        <f t="shared" si="27"/>
        <v>-42.601709605514372</v>
      </c>
      <c r="AI58">
        <f t="shared" si="28"/>
        <v>-156.17018098024806</v>
      </c>
      <c r="AK58">
        <f t="shared" si="29"/>
        <v>0</v>
      </c>
      <c r="AL58">
        <f>AE58-'式(16)Asf0p'!AE26</f>
        <v>0</v>
      </c>
    </row>
    <row r="59" spans="2:38" x14ac:dyDescent="0.2">
      <c r="B59" t="str">
        <f>"["&amp;ROW(B59)-ROW($B$3)&amp;", "&amp;C59&amp;", "&amp;D59&amp;", "&amp;E59&amp;", "&amp;F59&amp;", "&amp;G59&amp;", "&amp;H59&amp;", "&amp;I59&amp;", "&amp;J59&amp;", "&amp;K59&amp;", "&amp;L59&amp;", "&amp;M59&amp;", "&amp;N59&amp;", "&amp;O59&amp;", "&amp;P59&amp;", "&amp;Q59&amp;", "&amp;R59&amp;", "&amp;S59&amp;", "&amp;T59&amp;", "&amp;U59&amp;", "&amp;V59&amp;", "&amp;W59&amp;", "&amp;X59&amp;", "&amp;AE59&amp;"]"</f>
        <v>[56, 1.05, -1.025, 0.9, 2.1, 1.1, 0.88, 0.85, 1.05, 1.07, 0.98, 2.05, 1.02, 0.92, 0.96, 0.97, 1.01, 0.52, 0.48, 0.55, 0.6, 45, 85, 0.280246230661627]</v>
      </c>
      <c r="C59" s="2">
        <f t="shared" si="17"/>
        <v>1.05</v>
      </c>
      <c r="D59" s="2">
        <f t="shared" si="18"/>
        <v>-1.0249999999999999</v>
      </c>
      <c r="E59">
        <f>'式(16)Asf0p'!G27</f>
        <v>0.9</v>
      </c>
      <c r="F59">
        <f>'式(16)Asf0p'!F27</f>
        <v>2.1</v>
      </c>
      <c r="G59">
        <f>'式(16)Asf0p'!E27</f>
        <v>1.1000000000000001</v>
      </c>
      <c r="H59" s="1">
        <f>'式(16)Asf0p'!J27</f>
        <v>0.88</v>
      </c>
      <c r="I59" s="1">
        <f>'式(16)Asf0p'!K27</f>
        <v>0.85</v>
      </c>
      <c r="J59" s="1">
        <f>'式(16)Asf0p'!H27</f>
        <v>1.05</v>
      </c>
      <c r="K59" s="1">
        <f>'式(16)Asf0p'!I27</f>
        <v>1.07</v>
      </c>
      <c r="L59">
        <f>'式(16)Asf0p'!L27</f>
        <v>0.98</v>
      </c>
      <c r="M59">
        <f>'式(16)Asf0p'!M27</f>
        <v>2.0499999999999998</v>
      </c>
      <c r="N59">
        <f>'式(16)Asf0p'!N27</f>
        <v>1.02</v>
      </c>
      <c r="O59" s="1">
        <f>'式(16)Asf0p'!P27</f>
        <v>0.92</v>
      </c>
      <c r="P59" s="1">
        <f>'式(16)Asf0p'!O27</f>
        <v>0.96</v>
      </c>
      <c r="Q59" s="1">
        <f>'式(16)Asf0p'!R27</f>
        <v>0.97</v>
      </c>
      <c r="R59" s="1">
        <f>'式(16)Asf0p'!Q27</f>
        <v>1.01</v>
      </c>
      <c r="S59">
        <f>'式(16)Asf0p'!T27</f>
        <v>0.52</v>
      </c>
      <c r="T59">
        <f>'式(16)Asf0p'!S27</f>
        <v>0.48</v>
      </c>
      <c r="U59">
        <f>'式(16)Asf0p'!U27</f>
        <v>0.55000000000000004</v>
      </c>
      <c r="V59">
        <f>'式(16)Asf0p'!V27</f>
        <v>0.6</v>
      </c>
      <c r="W59">
        <f>-'式(16)Asf0p'!W27</f>
        <v>45</v>
      </c>
      <c r="X59">
        <f>'式(16)Asf0p'!X27</f>
        <v>85</v>
      </c>
      <c r="Z59">
        <f t="shared" si="19"/>
        <v>3.01</v>
      </c>
      <c r="AA59">
        <f t="shared" si="20"/>
        <v>3</v>
      </c>
      <c r="AB59">
        <f t="shared" si="30"/>
        <v>7.7589767928954823</v>
      </c>
      <c r="AC59">
        <f t="shared" si="31"/>
        <v>0.47999999999999993</v>
      </c>
      <c r="AD59">
        <f t="shared" si="23"/>
        <v>2</v>
      </c>
      <c r="AE59" s="11">
        <f t="shared" si="24"/>
        <v>0.28024623066162713</v>
      </c>
      <c r="AF59" s="4">
        <f t="shared" si="25"/>
        <v>0.28024623066162713</v>
      </c>
      <c r="AG59">
        <f t="shared" si="26"/>
        <v>0.28024623066162718</v>
      </c>
      <c r="AH59">
        <f t="shared" si="27"/>
        <v>-63.710407433395154</v>
      </c>
      <c r="AI59">
        <f t="shared" si="28"/>
        <v>-0.41735443029491576</v>
      </c>
      <c r="AK59">
        <f t="shared" si="29"/>
        <v>0</v>
      </c>
      <c r="AL59">
        <f>AE59-'式(16)Asf0p'!AE27</f>
        <v>0</v>
      </c>
    </row>
    <row r="60" spans="2:38" x14ac:dyDescent="0.2">
      <c r="B60" t="str">
        <f>"["&amp;ROW(B60)-ROW($B$3)&amp;", "&amp;C60&amp;", "&amp;D60&amp;", "&amp;E60&amp;", "&amp;F60&amp;", "&amp;G60&amp;", "&amp;H60&amp;", "&amp;I60&amp;", "&amp;J60&amp;", "&amp;K60&amp;", "&amp;L60&amp;", "&amp;M60&amp;", "&amp;N60&amp;", "&amp;O60&amp;", "&amp;P60&amp;", "&amp;Q60&amp;", "&amp;R60&amp;", "&amp;S60&amp;", "&amp;T60&amp;", "&amp;U60&amp;", "&amp;V60&amp;", "&amp;W60&amp;", "&amp;X60&amp;", "&amp;AE60&amp;"]"</f>
        <v>[57, 1.05, -1.025, 0.9, 2.1, 1.1, 0.88, 0.85, 1.05, 1.07, 0.98, 2.05, 1.02, 0.92, 0.96, 0.97, 1.01, 0.52, 0.48, 0.55, 0.6, 30, 85, 0.198164010102806]</v>
      </c>
      <c r="C60" s="2">
        <f t="shared" si="17"/>
        <v>1.05</v>
      </c>
      <c r="D60" s="2">
        <f t="shared" si="18"/>
        <v>-1.0249999999999999</v>
      </c>
      <c r="E60">
        <f>'式(16)Asf0p'!G28</f>
        <v>0.9</v>
      </c>
      <c r="F60">
        <f>'式(16)Asf0p'!F28</f>
        <v>2.1</v>
      </c>
      <c r="G60">
        <f>'式(16)Asf0p'!E28</f>
        <v>1.1000000000000001</v>
      </c>
      <c r="H60" s="1">
        <f>'式(16)Asf0p'!J28</f>
        <v>0.88</v>
      </c>
      <c r="I60" s="1">
        <f>'式(16)Asf0p'!K28</f>
        <v>0.85</v>
      </c>
      <c r="J60" s="1">
        <f>'式(16)Asf0p'!H28</f>
        <v>1.05</v>
      </c>
      <c r="K60" s="1">
        <f>'式(16)Asf0p'!I28</f>
        <v>1.07</v>
      </c>
      <c r="L60">
        <f>'式(16)Asf0p'!L28</f>
        <v>0.98</v>
      </c>
      <c r="M60">
        <f>'式(16)Asf0p'!M28</f>
        <v>2.0499999999999998</v>
      </c>
      <c r="N60">
        <f>'式(16)Asf0p'!N28</f>
        <v>1.02</v>
      </c>
      <c r="O60" s="1">
        <f>'式(16)Asf0p'!P28</f>
        <v>0.92</v>
      </c>
      <c r="P60" s="1">
        <f>'式(16)Asf0p'!O28</f>
        <v>0.96</v>
      </c>
      <c r="Q60" s="1">
        <f>'式(16)Asf0p'!R28</f>
        <v>0.97</v>
      </c>
      <c r="R60" s="1">
        <f>'式(16)Asf0p'!Q28</f>
        <v>1.01</v>
      </c>
      <c r="S60">
        <f>'式(16)Asf0p'!T28</f>
        <v>0.52</v>
      </c>
      <c r="T60">
        <f>'式(16)Asf0p'!S28</f>
        <v>0.48</v>
      </c>
      <c r="U60">
        <f>'式(16)Asf0p'!U28</f>
        <v>0.55000000000000004</v>
      </c>
      <c r="V60">
        <f>'式(16)Asf0p'!V28</f>
        <v>0.6</v>
      </c>
      <c r="W60">
        <f>-'式(16)Asf0p'!W28</f>
        <v>30</v>
      </c>
      <c r="X60">
        <f>'式(16)Asf0p'!X28</f>
        <v>85</v>
      </c>
      <c r="Z60">
        <f t="shared" si="19"/>
        <v>3.01</v>
      </c>
      <c r="AA60">
        <f t="shared" si="20"/>
        <v>3</v>
      </c>
      <c r="AB60">
        <f t="shared" si="30"/>
        <v>6.3351780228967343</v>
      </c>
      <c r="AC60">
        <f t="shared" si="31"/>
        <v>0.27712812921102031</v>
      </c>
      <c r="AD60">
        <f t="shared" si="23"/>
        <v>2</v>
      </c>
      <c r="AE60" s="11">
        <f t="shared" si="24"/>
        <v>0.1981640101028059</v>
      </c>
      <c r="AF60" s="4">
        <f t="shared" si="25"/>
        <v>0.1981640101028059</v>
      </c>
      <c r="AG60">
        <f t="shared" si="26"/>
        <v>0.1981640101028059</v>
      </c>
      <c r="AH60">
        <f t="shared" si="27"/>
        <v>-93.840470724852139</v>
      </c>
      <c r="AI60">
        <f t="shared" si="28"/>
        <v>-4.3672347926900106E-2</v>
      </c>
      <c r="AK60">
        <f t="shared" si="29"/>
        <v>0</v>
      </c>
      <c r="AL60">
        <f>AE60-'式(16)Asf0p'!AE28</f>
        <v>0</v>
      </c>
    </row>
    <row r="61" spans="2:38" x14ac:dyDescent="0.2">
      <c r="B61" t="str">
        <f>"["&amp;ROW(B61)-ROW($B$3)&amp;", "&amp;C61&amp;", "&amp;D61&amp;", "&amp;E61&amp;", "&amp;F61&amp;", "&amp;G61&amp;", "&amp;H61&amp;", "&amp;I61&amp;", "&amp;J61&amp;", "&amp;K61&amp;", "&amp;L61&amp;", "&amp;M61&amp;", "&amp;N61&amp;", "&amp;O61&amp;", "&amp;P61&amp;", "&amp;Q61&amp;", "&amp;R61&amp;", "&amp;S61&amp;", "&amp;T61&amp;", "&amp;U61&amp;", "&amp;V61&amp;", "&amp;W61&amp;", "&amp;X61&amp;", "&amp;AE61&amp;"]"</f>
        <v>[58, 1.05, -1.025, 0.9, 2.1, 1.1, 0.88, 0.85, 1.05, 1.07, 0.98, 2.05, 1.02, 0.92, 0.96, 0.97, 1.01, 0.52, 0.48, 0.55, 0.6, 1, 85, 0.00691687769111225]</v>
      </c>
      <c r="C61" s="2">
        <f t="shared" si="17"/>
        <v>1.05</v>
      </c>
      <c r="D61" s="2">
        <f t="shared" si="18"/>
        <v>-1.0249999999999999</v>
      </c>
      <c r="E61">
        <f>'式(16)Asf0p'!G29</f>
        <v>0.9</v>
      </c>
      <c r="F61">
        <f>'式(16)Asf0p'!F29</f>
        <v>2.1</v>
      </c>
      <c r="G61">
        <f>'式(16)Asf0p'!E29</f>
        <v>1.1000000000000001</v>
      </c>
      <c r="H61" s="1">
        <f>'式(16)Asf0p'!J29</f>
        <v>0.88</v>
      </c>
      <c r="I61" s="1">
        <f>'式(16)Asf0p'!K29</f>
        <v>0.85</v>
      </c>
      <c r="J61" s="1">
        <f>'式(16)Asf0p'!H29</f>
        <v>1.05</v>
      </c>
      <c r="K61" s="1">
        <f>'式(16)Asf0p'!I29</f>
        <v>1.07</v>
      </c>
      <c r="L61">
        <f>'式(16)Asf0p'!L29</f>
        <v>0.98</v>
      </c>
      <c r="M61">
        <f>'式(16)Asf0p'!M29</f>
        <v>2.0499999999999998</v>
      </c>
      <c r="N61">
        <f>'式(16)Asf0p'!N29</f>
        <v>1.02</v>
      </c>
      <c r="O61" s="1">
        <f>'式(16)Asf0p'!P29</f>
        <v>0.92</v>
      </c>
      <c r="P61" s="1">
        <f>'式(16)Asf0p'!O29</f>
        <v>0.96</v>
      </c>
      <c r="Q61" s="1">
        <f>'式(16)Asf0p'!R29</f>
        <v>0.97</v>
      </c>
      <c r="R61" s="1">
        <f>'式(16)Asf0p'!Q29</f>
        <v>1.01</v>
      </c>
      <c r="S61">
        <f>'式(16)Asf0p'!T29</f>
        <v>0.52</v>
      </c>
      <c r="T61">
        <f>'式(16)Asf0p'!S29</f>
        <v>0.48</v>
      </c>
      <c r="U61">
        <f>'式(16)Asf0p'!U29</f>
        <v>0.55000000000000004</v>
      </c>
      <c r="V61">
        <f>'式(16)Asf0p'!V29</f>
        <v>0.6</v>
      </c>
      <c r="W61">
        <f>-'式(16)Asf0p'!W29</f>
        <v>1</v>
      </c>
      <c r="X61">
        <f>'式(16)Asf0p'!X29</f>
        <v>85</v>
      </c>
      <c r="Z61">
        <f t="shared" si="19"/>
        <v>3.01</v>
      </c>
      <c r="AA61">
        <f t="shared" si="20"/>
        <v>3</v>
      </c>
      <c r="AB61">
        <f t="shared" si="30"/>
        <v>5.4872608417297863</v>
      </c>
      <c r="AC61">
        <f t="shared" si="31"/>
        <v>8.3784311655444414E-3</v>
      </c>
      <c r="AD61">
        <f t="shared" si="23"/>
        <v>2</v>
      </c>
      <c r="AE61" s="11">
        <f t="shared" si="24"/>
        <v>6.91687769111225E-3</v>
      </c>
      <c r="AF61" s="4">
        <f t="shared" si="25"/>
        <v>6.91687769111225E-3</v>
      </c>
      <c r="AG61">
        <f t="shared" si="26"/>
        <v>6.9168776911122517E-3</v>
      </c>
      <c r="AH61">
        <f t="shared" si="27"/>
        <v>-2938.1415288812632</v>
      </c>
      <c r="AI61">
        <f t="shared" si="28"/>
        <v>2.2317591833785335E-3</v>
      </c>
      <c r="AK61">
        <f t="shared" si="29"/>
        <v>0</v>
      </c>
      <c r="AL61">
        <f>AE61-'式(16)Asf0p'!AE29</f>
        <v>0</v>
      </c>
    </row>
    <row r="62" spans="2:38" x14ac:dyDescent="0.2">
      <c r="B62" t="str">
        <f>"["&amp;ROW(B62)-ROW($B$3)&amp;", "&amp;C62&amp;", "&amp;D62&amp;", "&amp;E62&amp;", "&amp;F62&amp;", "&amp;G62&amp;", "&amp;H62&amp;", "&amp;I62&amp;", "&amp;J62&amp;", "&amp;K62&amp;", "&amp;L62&amp;", "&amp;M62&amp;", "&amp;N62&amp;", "&amp;O62&amp;", "&amp;P62&amp;", "&amp;Q62&amp;", "&amp;R62&amp;", "&amp;S62&amp;", "&amp;T62&amp;", "&amp;U62&amp;", "&amp;V62&amp;", "&amp;W62&amp;", "&amp;X62&amp;", "&amp;AE62&amp;"]"</f>
        <v>[59, 1.05, -1.025, 0.9, 2.1, 1.1, 0.88, 0.85, 1.05, 1.07, 0.98, 2.05, 1.02, 0.92, 0.96, 0.97, 1.01, 0.52, 0.48, 0.55, 0.6, 89, 89, 0.0790602737812166]</v>
      </c>
      <c r="C62" s="2">
        <f t="shared" si="17"/>
        <v>1.05</v>
      </c>
      <c r="D62" s="2">
        <f t="shared" si="18"/>
        <v>-1.0249999999999999</v>
      </c>
      <c r="E62">
        <f>'式(16)Asf0p'!G30</f>
        <v>0.9</v>
      </c>
      <c r="F62">
        <f>'式(16)Asf0p'!F30</f>
        <v>2.1</v>
      </c>
      <c r="G62">
        <f>'式(16)Asf0p'!E30</f>
        <v>1.1000000000000001</v>
      </c>
      <c r="H62" s="1">
        <f>'式(16)Asf0p'!J30</f>
        <v>0.88</v>
      </c>
      <c r="I62" s="1">
        <f>'式(16)Asf0p'!K30</f>
        <v>0.85</v>
      </c>
      <c r="J62" s="1">
        <f>'式(16)Asf0p'!H30</f>
        <v>1.05</v>
      </c>
      <c r="K62" s="1">
        <f>'式(16)Asf0p'!I30</f>
        <v>1.07</v>
      </c>
      <c r="L62">
        <f>'式(16)Asf0p'!L30</f>
        <v>0.98</v>
      </c>
      <c r="M62">
        <f>'式(16)Asf0p'!M30</f>
        <v>2.0499999999999998</v>
      </c>
      <c r="N62">
        <f>'式(16)Asf0p'!N30</f>
        <v>1.02</v>
      </c>
      <c r="O62" s="1">
        <f>'式(16)Asf0p'!P30</f>
        <v>0.92</v>
      </c>
      <c r="P62" s="1">
        <f>'式(16)Asf0p'!O30</f>
        <v>0.96</v>
      </c>
      <c r="Q62" s="1">
        <f>'式(16)Asf0p'!R30</f>
        <v>0.97</v>
      </c>
      <c r="R62" s="1">
        <f>'式(16)Asf0p'!Q30</f>
        <v>1.01</v>
      </c>
      <c r="S62">
        <f>'式(16)Asf0p'!T30</f>
        <v>0.52</v>
      </c>
      <c r="T62">
        <f>'式(16)Asf0p'!S30</f>
        <v>0.48</v>
      </c>
      <c r="U62">
        <f>'式(16)Asf0p'!U30</f>
        <v>0.55000000000000004</v>
      </c>
      <c r="V62">
        <f>'式(16)Asf0p'!V30</f>
        <v>0.6</v>
      </c>
      <c r="W62">
        <f>-'式(16)Asf0p'!W30</f>
        <v>89</v>
      </c>
      <c r="X62">
        <f>'式(16)Asf0p'!X30</f>
        <v>89</v>
      </c>
      <c r="Z62">
        <f t="shared" si="19"/>
        <v>3.01</v>
      </c>
      <c r="AA62">
        <f t="shared" si="20"/>
        <v>3</v>
      </c>
      <c r="AB62">
        <f t="shared" si="30"/>
        <v>1575.6670394758773</v>
      </c>
      <c r="AC62">
        <f t="shared" si="31"/>
        <v>27.49918158276439</v>
      </c>
      <c r="AD62">
        <f t="shared" si="23"/>
        <v>2</v>
      </c>
      <c r="AE62" s="11">
        <f t="shared" si="24"/>
        <v>7.906027378121655E-2</v>
      </c>
      <c r="AF62" s="4">
        <f t="shared" si="25"/>
        <v>7.906027378121655E-2</v>
      </c>
      <c r="AG62">
        <f t="shared" si="26"/>
        <v>7.906027378121655E-2</v>
      </c>
      <c r="AH62">
        <f t="shared" si="27"/>
        <v>-248.81409824347458</v>
      </c>
      <c r="AI62">
        <f t="shared" si="28"/>
        <v>-21582.004479697847</v>
      </c>
      <c r="AK62">
        <f t="shared" si="29"/>
        <v>0</v>
      </c>
      <c r="AL62">
        <f>AE62-'式(16)Asf0p'!AE30</f>
        <v>0</v>
      </c>
    </row>
    <row r="63" spans="2:38" x14ac:dyDescent="0.2">
      <c r="B63" t="str">
        <f>"["&amp;ROW(B63)-ROW($B$3)&amp;", "&amp;C63&amp;", "&amp;D63&amp;", "&amp;E63&amp;", "&amp;F63&amp;", "&amp;G63&amp;", "&amp;H63&amp;", "&amp;I63&amp;", "&amp;J63&amp;", "&amp;K63&amp;", "&amp;L63&amp;", "&amp;M63&amp;", "&amp;N63&amp;", "&amp;O63&amp;", "&amp;P63&amp;", "&amp;Q63&amp;", "&amp;R63&amp;", "&amp;S63&amp;", "&amp;T63&amp;", "&amp;U63&amp;", "&amp;V63&amp;", "&amp;W63&amp;", "&amp;X63&amp;", "&amp;AE63&amp;"]"</f>
        <v>[60, 1.05, -1.025, 0.9, 2.1, 1.1, 0.88, 0.85, 1.05, 1.07, 0.98, 2.05, 1.02, 0.92, 0.96, 0.97, 1.01, 0.52, 0.48, 0.55, 0.6, 85, 89, 0.0787714228397662]</v>
      </c>
      <c r="C63" s="2">
        <f t="shared" si="17"/>
        <v>1.05</v>
      </c>
      <c r="D63" s="2">
        <f t="shared" si="18"/>
        <v>-1.0249999999999999</v>
      </c>
      <c r="E63">
        <f>'式(16)Asf0p'!G31</f>
        <v>0.9</v>
      </c>
      <c r="F63">
        <f>'式(16)Asf0p'!F31</f>
        <v>2.1</v>
      </c>
      <c r="G63">
        <f>'式(16)Asf0p'!E31</f>
        <v>1.1000000000000001</v>
      </c>
      <c r="H63" s="1">
        <f>'式(16)Asf0p'!J31</f>
        <v>0.88</v>
      </c>
      <c r="I63" s="1">
        <f>'式(16)Asf0p'!K31</f>
        <v>0.85</v>
      </c>
      <c r="J63" s="1">
        <f>'式(16)Asf0p'!H31</f>
        <v>1.05</v>
      </c>
      <c r="K63" s="1">
        <f>'式(16)Asf0p'!I31</f>
        <v>1.07</v>
      </c>
      <c r="L63">
        <f>'式(16)Asf0p'!L31</f>
        <v>0.98</v>
      </c>
      <c r="M63">
        <f>'式(16)Asf0p'!M31</f>
        <v>2.0499999999999998</v>
      </c>
      <c r="N63">
        <f>'式(16)Asf0p'!N31</f>
        <v>1.02</v>
      </c>
      <c r="O63" s="1">
        <f>'式(16)Asf0p'!P31</f>
        <v>0.92</v>
      </c>
      <c r="P63" s="1">
        <f>'式(16)Asf0p'!O31</f>
        <v>0.96</v>
      </c>
      <c r="Q63" s="1">
        <f>'式(16)Asf0p'!R31</f>
        <v>0.97</v>
      </c>
      <c r="R63" s="1">
        <f>'式(16)Asf0p'!Q31</f>
        <v>1.01</v>
      </c>
      <c r="S63">
        <f>'式(16)Asf0p'!T31</f>
        <v>0.52</v>
      </c>
      <c r="T63">
        <f>'式(16)Asf0p'!S31</f>
        <v>0.48</v>
      </c>
      <c r="U63">
        <f>'式(16)Asf0p'!U31</f>
        <v>0.55000000000000004</v>
      </c>
      <c r="V63">
        <f>'式(16)Asf0p'!V31</f>
        <v>0.6</v>
      </c>
      <c r="W63">
        <f>-'式(16)Asf0p'!W31</f>
        <v>85</v>
      </c>
      <c r="X63">
        <f>'式(16)Asf0p'!X31</f>
        <v>89</v>
      </c>
      <c r="Z63">
        <f t="shared" si="19"/>
        <v>3.01</v>
      </c>
      <c r="AA63">
        <f t="shared" si="20"/>
        <v>3</v>
      </c>
      <c r="AB63">
        <f t="shared" si="30"/>
        <v>315.51772397124444</v>
      </c>
      <c r="AC63">
        <f t="shared" si="31"/>
        <v>5.4864251053254467</v>
      </c>
      <c r="AD63">
        <f t="shared" si="23"/>
        <v>2</v>
      </c>
      <c r="AE63" s="11">
        <f t="shared" si="24"/>
        <v>7.8771422839766223E-2</v>
      </c>
      <c r="AF63" s="4">
        <f t="shared" si="25"/>
        <v>7.8771422839766223E-2</v>
      </c>
      <c r="AG63">
        <f t="shared" si="26"/>
        <v>7.8771422839766209E-2</v>
      </c>
      <c r="AH63">
        <f t="shared" si="27"/>
        <v>-249.75959989673959</v>
      </c>
      <c r="AI63">
        <f t="shared" si="28"/>
        <v>-849.01804141846048</v>
      </c>
      <c r="AK63">
        <f t="shared" si="29"/>
        <v>0</v>
      </c>
      <c r="AL63">
        <f>AE63-'式(16)Asf0p'!AE31</f>
        <v>0</v>
      </c>
    </row>
    <row r="64" spans="2:38" x14ac:dyDescent="0.2">
      <c r="B64" t="str">
        <f>"["&amp;ROW(B64)-ROW($B$3)&amp;", "&amp;C64&amp;", "&amp;D64&amp;", "&amp;E64&amp;", "&amp;F64&amp;", "&amp;G64&amp;", "&amp;H64&amp;", "&amp;I64&amp;", "&amp;J64&amp;", "&amp;K64&amp;", "&amp;L64&amp;", "&amp;M64&amp;", "&amp;N64&amp;", "&amp;O64&amp;", "&amp;P64&amp;", "&amp;Q64&amp;", "&amp;R64&amp;", "&amp;S64&amp;", "&amp;T64&amp;", "&amp;U64&amp;", "&amp;V64&amp;", "&amp;W64&amp;", "&amp;X64&amp;", "&amp;AE64&amp;"]"</f>
        <v>[61, 1.05, -1.025, 0.9, 2.1, 1.1, 0.88, 0.85, 1.05, 1.07, 0.98, 2.05, 1.02, 0.92, 0.96, 0.97, 1.01, 0.52, 0.48, 0.55, 0.6, 45, 89, 0.0559125714686165]</v>
      </c>
      <c r="C64" s="2">
        <f t="shared" si="17"/>
        <v>1.05</v>
      </c>
      <c r="D64" s="2">
        <f t="shared" si="18"/>
        <v>-1.0249999999999999</v>
      </c>
      <c r="E64">
        <f>'式(16)Asf0p'!G32</f>
        <v>0.9</v>
      </c>
      <c r="F64">
        <f>'式(16)Asf0p'!F32</f>
        <v>2.1</v>
      </c>
      <c r="G64">
        <f>'式(16)Asf0p'!E32</f>
        <v>1.1000000000000001</v>
      </c>
      <c r="H64" s="1">
        <f>'式(16)Asf0p'!J32</f>
        <v>0.88</v>
      </c>
      <c r="I64" s="1">
        <f>'式(16)Asf0p'!K32</f>
        <v>0.85</v>
      </c>
      <c r="J64" s="1">
        <f>'式(16)Asf0p'!H32</f>
        <v>1.05</v>
      </c>
      <c r="K64" s="1">
        <f>'式(16)Asf0p'!I32</f>
        <v>1.07</v>
      </c>
      <c r="L64">
        <f>'式(16)Asf0p'!L32</f>
        <v>0.98</v>
      </c>
      <c r="M64">
        <f>'式(16)Asf0p'!M32</f>
        <v>2.0499999999999998</v>
      </c>
      <c r="N64">
        <f>'式(16)Asf0p'!N32</f>
        <v>1.02</v>
      </c>
      <c r="O64" s="1">
        <f>'式(16)Asf0p'!P32</f>
        <v>0.92</v>
      </c>
      <c r="P64" s="1">
        <f>'式(16)Asf0p'!O32</f>
        <v>0.96</v>
      </c>
      <c r="Q64" s="1">
        <f>'式(16)Asf0p'!R32</f>
        <v>0.97</v>
      </c>
      <c r="R64" s="1">
        <f>'式(16)Asf0p'!Q32</f>
        <v>1.01</v>
      </c>
      <c r="S64">
        <f>'式(16)Asf0p'!T32</f>
        <v>0.52</v>
      </c>
      <c r="T64">
        <f>'式(16)Asf0p'!S32</f>
        <v>0.48</v>
      </c>
      <c r="U64">
        <f>'式(16)Asf0p'!U32</f>
        <v>0.55000000000000004</v>
      </c>
      <c r="V64">
        <f>'式(16)Asf0p'!V32</f>
        <v>0.6</v>
      </c>
      <c r="W64">
        <f>-'式(16)Asf0p'!W32</f>
        <v>45</v>
      </c>
      <c r="X64">
        <f>'式(16)Asf0p'!X32</f>
        <v>89</v>
      </c>
      <c r="Z64">
        <f t="shared" si="19"/>
        <v>3.01</v>
      </c>
      <c r="AA64">
        <f t="shared" si="20"/>
        <v>3</v>
      </c>
      <c r="AB64">
        <f t="shared" si="30"/>
        <v>38.889715548505833</v>
      </c>
      <c r="AC64">
        <f t="shared" si="31"/>
        <v>0.47999999999999993</v>
      </c>
      <c r="AD64">
        <f t="shared" si="23"/>
        <v>2</v>
      </c>
      <c r="AE64" s="11">
        <f t="shared" si="24"/>
        <v>5.5912571468616522E-2</v>
      </c>
      <c r="AF64" s="4">
        <f t="shared" si="25"/>
        <v>5.5912571468616522E-2</v>
      </c>
      <c r="AG64">
        <f t="shared" si="26"/>
        <v>5.5912571468616522E-2</v>
      </c>
      <c r="AH64">
        <f t="shared" si="27"/>
        <v>-355.56108326724222</v>
      </c>
      <c r="AI64">
        <f t="shared" si="28"/>
        <v>-7.8887317316413998</v>
      </c>
      <c r="AK64">
        <f t="shared" si="29"/>
        <v>0</v>
      </c>
      <c r="AL64">
        <f>AE64-'式(16)Asf0p'!AE32</f>
        <v>0</v>
      </c>
    </row>
    <row r="65" spans="1:38" x14ac:dyDescent="0.2">
      <c r="B65" t="str">
        <f>"["&amp;ROW(B65)-ROW($B$3)&amp;", "&amp;C65&amp;", "&amp;D65&amp;", "&amp;E65&amp;", "&amp;F65&amp;", "&amp;G65&amp;", "&amp;H65&amp;", "&amp;I65&amp;", "&amp;J65&amp;", "&amp;K65&amp;", "&amp;L65&amp;", "&amp;M65&amp;", "&amp;N65&amp;", "&amp;O65&amp;", "&amp;P65&amp;", "&amp;Q65&amp;", "&amp;R65&amp;", "&amp;S65&amp;", "&amp;T65&amp;", "&amp;U65&amp;", "&amp;V65&amp;", "&amp;W65&amp;", "&amp;X65&amp;", "&amp;AE65&amp;"]"</f>
        <v>[62, 1.05, -1.025, 0.9, 2.1, 1.1, 0.88, 0.85, 1.05, 1.07, 0.98, 2.05, 1.02, 0.92, 0.96, 0.97, 1.01, 0.52, 0.48, 0.55, 0.6, 30, 89, 0.0395361584390362]</v>
      </c>
      <c r="C65" s="2">
        <f t="shared" si="17"/>
        <v>1.05</v>
      </c>
      <c r="D65" s="2">
        <f t="shared" si="18"/>
        <v>-1.0249999999999999</v>
      </c>
      <c r="E65">
        <f>'式(16)Asf0p'!G33</f>
        <v>0.9</v>
      </c>
      <c r="F65">
        <f>'式(16)Asf0p'!F33</f>
        <v>2.1</v>
      </c>
      <c r="G65">
        <f>'式(16)Asf0p'!E33</f>
        <v>1.1000000000000001</v>
      </c>
      <c r="H65" s="1">
        <f>'式(16)Asf0p'!J33</f>
        <v>0.88</v>
      </c>
      <c r="I65" s="1">
        <f>'式(16)Asf0p'!K33</f>
        <v>0.85</v>
      </c>
      <c r="J65" s="1">
        <f>'式(16)Asf0p'!H33</f>
        <v>1.05</v>
      </c>
      <c r="K65" s="1">
        <f>'式(16)Asf0p'!I33</f>
        <v>1.07</v>
      </c>
      <c r="L65">
        <f>'式(16)Asf0p'!L33</f>
        <v>0.98</v>
      </c>
      <c r="M65">
        <f>'式(16)Asf0p'!M33</f>
        <v>2.0499999999999998</v>
      </c>
      <c r="N65">
        <f>'式(16)Asf0p'!N33</f>
        <v>1.02</v>
      </c>
      <c r="O65" s="1">
        <f>'式(16)Asf0p'!P33</f>
        <v>0.92</v>
      </c>
      <c r="P65" s="1">
        <f>'式(16)Asf0p'!O33</f>
        <v>0.96</v>
      </c>
      <c r="Q65" s="1">
        <f>'式(16)Asf0p'!R33</f>
        <v>0.97</v>
      </c>
      <c r="R65" s="1">
        <f>'式(16)Asf0p'!Q33</f>
        <v>1.01</v>
      </c>
      <c r="S65">
        <f>'式(16)Asf0p'!T33</f>
        <v>0.52</v>
      </c>
      <c r="T65">
        <f>'式(16)Asf0p'!S33</f>
        <v>0.48</v>
      </c>
      <c r="U65">
        <f>'式(16)Asf0p'!U33</f>
        <v>0.55000000000000004</v>
      </c>
      <c r="V65">
        <f>'式(16)Asf0p'!V33</f>
        <v>0.6</v>
      </c>
      <c r="W65">
        <f>-'式(16)Asf0p'!W33</f>
        <v>30</v>
      </c>
      <c r="X65">
        <f>'式(16)Asf0p'!X33</f>
        <v>89</v>
      </c>
      <c r="Z65">
        <f t="shared" si="19"/>
        <v>3.01</v>
      </c>
      <c r="AA65">
        <f t="shared" si="20"/>
        <v>3</v>
      </c>
      <c r="AB65">
        <f t="shared" si="30"/>
        <v>31.753319778606837</v>
      </c>
      <c r="AC65">
        <f t="shared" si="31"/>
        <v>0.27712812921102031</v>
      </c>
      <c r="AD65">
        <f t="shared" si="23"/>
        <v>2</v>
      </c>
      <c r="AE65" s="11">
        <f t="shared" si="24"/>
        <v>3.9536158439036219E-2</v>
      </c>
      <c r="AF65" s="4">
        <f t="shared" si="25"/>
        <v>3.9536158439036219E-2</v>
      </c>
      <c r="AG65">
        <f t="shared" si="26"/>
        <v>3.9536158439036219E-2</v>
      </c>
      <c r="AH65">
        <f t="shared" si="27"/>
        <v>-506.57965467683243</v>
      </c>
      <c r="AI65">
        <f t="shared" si="28"/>
        <v>-3.5657133843171303</v>
      </c>
      <c r="AK65">
        <f t="shared" si="29"/>
        <v>0</v>
      </c>
      <c r="AL65">
        <f>AE65-'式(16)Asf0p'!AE33</f>
        <v>0</v>
      </c>
    </row>
    <row r="66" spans="1:38" x14ac:dyDescent="0.2">
      <c r="B66" t="str">
        <f>"["&amp;ROW(B66)-ROW($B$3)&amp;", "&amp;C66&amp;", "&amp;D66&amp;", "&amp;E66&amp;", "&amp;F66&amp;", "&amp;G66&amp;", "&amp;H66&amp;", "&amp;I66&amp;", "&amp;J66&amp;", "&amp;K66&amp;", "&amp;L66&amp;", "&amp;M66&amp;", "&amp;N66&amp;", "&amp;O66&amp;", "&amp;P66&amp;", "&amp;Q66&amp;", "&amp;R66&amp;", "&amp;S66&amp;", "&amp;T66&amp;", "&amp;U66&amp;", "&amp;V66&amp;", "&amp;W66&amp;", "&amp;X66&amp;", "&amp;AE66&amp;"]"</f>
        <v>[63, 1.05, -1.025, 0.9, 2.1, 1.1, 0.88, 0.85, 1.05, 1.07, 0.98, 2.05, 1.02, 0.92, 0.96, 0.97, 1.01, 0.52, 0.48, 0.55, 0.6, 1, 89, 0.00138000221209379]</v>
      </c>
      <c r="C66" s="2">
        <f t="shared" si="17"/>
        <v>1.05</v>
      </c>
      <c r="D66" s="2">
        <f t="shared" si="18"/>
        <v>-1.0249999999999999</v>
      </c>
      <c r="E66">
        <f>'式(16)Asf0p'!G34</f>
        <v>0.9</v>
      </c>
      <c r="F66">
        <f>'式(16)Asf0p'!F34</f>
        <v>2.1</v>
      </c>
      <c r="G66">
        <f>'式(16)Asf0p'!E34</f>
        <v>1.1000000000000001</v>
      </c>
      <c r="H66" s="1">
        <f>'式(16)Asf0p'!J34</f>
        <v>0.88</v>
      </c>
      <c r="I66" s="1">
        <f>'式(16)Asf0p'!K34</f>
        <v>0.85</v>
      </c>
      <c r="J66" s="1">
        <f>'式(16)Asf0p'!H34</f>
        <v>1.05</v>
      </c>
      <c r="K66" s="1">
        <f>'式(16)Asf0p'!I34</f>
        <v>1.07</v>
      </c>
      <c r="L66">
        <f>'式(16)Asf0p'!L34</f>
        <v>0.98</v>
      </c>
      <c r="M66">
        <f>'式(16)Asf0p'!M34</f>
        <v>2.0499999999999998</v>
      </c>
      <c r="N66">
        <f>'式(16)Asf0p'!N34</f>
        <v>1.02</v>
      </c>
      <c r="O66" s="1">
        <f>'式(16)Asf0p'!P34</f>
        <v>0.92</v>
      </c>
      <c r="P66" s="1">
        <f>'式(16)Asf0p'!O34</f>
        <v>0.96</v>
      </c>
      <c r="Q66" s="1">
        <f>'式(16)Asf0p'!R34</f>
        <v>0.97</v>
      </c>
      <c r="R66" s="1">
        <f>'式(16)Asf0p'!Q34</f>
        <v>1.01</v>
      </c>
      <c r="S66">
        <f>'式(16)Asf0p'!T34</f>
        <v>0.52</v>
      </c>
      <c r="T66">
        <f>'式(16)Asf0p'!S34</f>
        <v>0.48</v>
      </c>
      <c r="U66">
        <f>'式(16)Asf0p'!U34</f>
        <v>0.55000000000000004</v>
      </c>
      <c r="V66">
        <f>'式(16)Asf0p'!V34</f>
        <v>0.6</v>
      </c>
      <c r="W66">
        <f>-'式(16)Asf0p'!W34</f>
        <v>1</v>
      </c>
      <c r="X66">
        <f>'式(16)Asf0p'!X34</f>
        <v>89</v>
      </c>
      <c r="Z66">
        <f t="shared" si="19"/>
        <v>3.01</v>
      </c>
      <c r="AA66">
        <f t="shared" si="20"/>
        <v>3</v>
      </c>
      <c r="AB66">
        <f t="shared" si="30"/>
        <v>27.503370479303953</v>
      </c>
      <c r="AC66">
        <f t="shared" si="31"/>
        <v>8.3784311655444414E-3</v>
      </c>
      <c r="AD66">
        <f t="shared" si="23"/>
        <v>2</v>
      </c>
      <c r="AE66" s="11">
        <f t="shared" si="24"/>
        <v>1.3800022120937934E-3</v>
      </c>
      <c r="AF66" s="4">
        <f t="shared" si="25"/>
        <v>1.3800022120937934E-3</v>
      </c>
      <c r="AG66">
        <f t="shared" si="26"/>
        <v>1.3800022120937934E-3</v>
      </c>
      <c r="AH66">
        <f t="shared" si="27"/>
        <v>-14762.848495086422</v>
      </c>
      <c r="AI66">
        <f t="shared" si="28"/>
        <v>-8.9998470382368828E-2</v>
      </c>
      <c r="AK66">
        <f t="shared" si="29"/>
        <v>0</v>
      </c>
      <c r="AL66">
        <f>AE66-'式(16)Asf0p'!AE34</f>
        <v>0</v>
      </c>
    </row>
    <row r="67" spans="1:38" x14ac:dyDescent="0.2">
      <c r="C67" s="2"/>
      <c r="D67" s="2"/>
      <c r="AE67" s="11"/>
    </row>
    <row r="68" spans="1:38" x14ac:dyDescent="0.2">
      <c r="B68" s="9" t="s">
        <v>39</v>
      </c>
    </row>
    <row r="70" spans="1:38" x14ac:dyDescent="0.2">
      <c r="B70" t="s">
        <v>62</v>
      </c>
    </row>
    <row r="71" spans="1:38" x14ac:dyDescent="0.2">
      <c r="A71">
        <f>ROW(B4)</f>
        <v>4</v>
      </c>
      <c r="B71" t="str">
        <f ca="1">INDIRECT(ADDRESS(A71,COLUMN($B$3)))</f>
        <v>[1, -1.05, -1.025, 1.1, 2.1, 0.9, 1.05, 1.07, 0.88, 0.85, 0.98, 2.05, 1.02, 0.96, 0.92, 1.01, 0.97, 0.48, 0, 0.55, 0.6, 89, 10, 0]</v>
      </c>
    </row>
    <row r="72" spans="1:38" x14ac:dyDescent="0.2">
      <c r="B72" t="s">
        <v>63</v>
      </c>
    </row>
    <row r="73" spans="1:38" x14ac:dyDescent="0.2">
      <c r="B73" t="s">
        <v>64</v>
      </c>
    </row>
    <row r="75" spans="1:38" x14ac:dyDescent="0.2">
      <c r="B75" s="1" t="str">
        <f>B70</f>
        <v>[case, XX, YY, X1, X2, X3, X1yp, X1ym, X3yp, X3ym, Y1, Y2, Y3, Y1xp, Y1xm, Y3xp, Y3xm, Zxp, Zxm, Zyp, Zym, Azw, hs, Asf0mA] = \</v>
      </c>
    </row>
    <row r="76" spans="1:38" x14ac:dyDescent="0.2">
      <c r="A76">
        <f>A71+1</f>
        <v>5</v>
      </c>
      <c r="B76" t="str">
        <f ca="1">INDIRECT(ADDRESS(A76,COLUMN($B$3)))</f>
        <v>[2, -1.05, -1.025, 1.1, 2.1, 0.9, 1.05, 1.07, 0.88, 0.85, 0.98, 2.05, 1.02, 0.96, 0.92, 1.01, 0.97, 0.48, 0.52, 0.55, 0.6, 89, 1, 3.25643807708641]</v>
      </c>
    </row>
    <row r="77" spans="1:38" x14ac:dyDescent="0.2">
      <c r="B77" s="1" t="str">
        <f>B72</f>
        <v>Asf0m = calc_Asf0m(XX, YY, X1, X2, X3, X1yp, X1ym, X3yp, X3ym, Y1, Y2, Y3, Y1xp, Y1xm, Y3xp, Y3xm, Zxp, Zxm, Zyp, Zym, Azw, hs)</v>
      </c>
    </row>
    <row r="78" spans="1:38" x14ac:dyDescent="0.2">
      <c r="B78" s="1" t="str">
        <f>B73</f>
        <v>print('case{}: Asfom = {}, 期待値 = {}, 残差 = {}'.format( case, Asf0m, Asf0mA, Asf0m - Asf0mA ))</v>
      </c>
    </row>
    <row r="80" spans="1:38" x14ac:dyDescent="0.2">
      <c r="B80" s="1" t="str">
        <f t="shared" ref="B80" si="32">B75</f>
        <v>[case, XX, YY, X1, X2, X3, X1yp, X1ym, X3yp, X3ym, Y1, Y2, Y3, Y1xp, Y1xm, Y3xp, Y3xm, Zxp, Zxm, Zyp, Zym, Azw, hs, Asf0mA] = \</v>
      </c>
    </row>
    <row r="81" spans="1:2" x14ac:dyDescent="0.2">
      <c r="A81">
        <f t="shared" ref="A81" si="33">A76+1</f>
        <v>6</v>
      </c>
      <c r="B81" t="str">
        <f t="shared" ref="B81" ca="1" si="34">INDIRECT(ADDRESS(A81,COLUMN($B$3)))</f>
        <v>[3, -1.05, -1.025, 1.1, 2.1, 0.9, 1.05, 1.07, 0.88, 0.85, 0.98, 2.05, 1.02, 0.96, 0.92, 1.01, 0.97, 0.48, 0.52, 0.55, 0.6, 85, 1, 3.25639934703347]</v>
      </c>
    </row>
    <row r="82" spans="1:2" x14ac:dyDescent="0.2">
      <c r="B82" s="1" t="str">
        <f t="shared" ref="B82:B83" si="35">B77</f>
        <v>Asf0m = calc_Asf0m(XX, YY, X1, X2, X3, X1yp, X1ym, X3yp, X3ym, Y1, Y2, Y3, Y1xp, Y1xm, Y3xp, Y3xm, Zxp, Zxm, Zyp, Zym, Azw, hs)</v>
      </c>
    </row>
    <row r="83" spans="1:2" x14ac:dyDescent="0.2">
      <c r="B83" s="1" t="str">
        <f t="shared" si="35"/>
        <v>print('case{}: Asfom = {}, 期待値 = {}, 残差 = {}'.format( case, Asf0m, Asf0mA, Asf0m - Asf0mA ))</v>
      </c>
    </row>
    <row r="85" spans="1:2" x14ac:dyDescent="0.2">
      <c r="B85" s="1" t="str">
        <f t="shared" ref="B85" si="36">B80</f>
        <v>[case, XX, YY, X1, X2, X3, X1yp, X1ym, X3yp, X3ym, Y1, Y2, Y3, Y1xp, Y1xm, Y3xp, Y3xm, Zxp, Zxm, Zyp, Zym, Azw, hs, Asf0mA] = \</v>
      </c>
    </row>
    <row r="86" spans="1:2" x14ac:dyDescent="0.2">
      <c r="A86">
        <f t="shared" ref="A86" si="37">A81+1</f>
        <v>7</v>
      </c>
      <c r="B86" t="str">
        <f t="shared" ref="B86" ca="1" si="38">INDIRECT(ADDRESS(A86,COLUMN($B$3)))</f>
        <v>[4, -1.05, -1.025, 1.1, 2.1, 0.9, 1.05, 1.07, 0.88, 0.85, 0.98, 2.05, 1.02, 0.96, 0.92, 1.01, 0.97, 0.48, 0.52, 0.55, 0.6, 45, 1, 1.54106256237235]</v>
      </c>
    </row>
    <row r="87" spans="1:2" x14ac:dyDescent="0.2">
      <c r="B87" s="1" t="str">
        <f t="shared" ref="B87:B88" si="39">B82</f>
        <v>Asf0m = calc_Asf0m(XX, YY, X1, X2, X3, X1yp, X1ym, X3yp, X3ym, Y1, Y2, Y3, Y1xp, Y1xm, Y3xp, Y3xm, Zxp, Zxm, Zyp, Zym, Azw, hs)</v>
      </c>
    </row>
    <row r="88" spans="1:2" x14ac:dyDescent="0.2">
      <c r="B88" s="1" t="str">
        <f t="shared" si="39"/>
        <v>print('case{}: Asfom = {}, 期待値 = {}, 残差 = {}'.format( case, Asf0m, Asf0mA, Asf0m - Asf0mA ))</v>
      </c>
    </row>
    <row r="90" spans="1:2" x14ac:dyDescent="0.2">
      <c r="B90" s="1" t="str">
        <f t="shared" ref="B90" si="40">B85</f>
        <v>[case, XX, YY, X1, X2, X3, X1yp, X1ym, X3yp, X3ym, Y1, Y2, Y3, Y1xp, Y1xm, Y3xp, Y3xm, Zxp, Zxm, Zyp, Zym, Azw, hs, Asf0mA] = \</v>
      </c>
    </row>
    <row r="91" spans="1:2" x14ac:dyDescent="0.2">
      <c r="A91">
        <f t="shared" ref="A91" si="41">A86+1</f>
        <v>8</v>
      </c>
      <c r="B91" t="str">
        <f t="shared" ref="B91" ca="1" si="42">INDIRECT(ADDRESS(A91,COLUMN($B$3)))</f>
        <v>[5, -1.05, -1.025, 1.1, 2.1, 0.9, 1.05, 1.07, 0.88, 0.85, 0.98, 2.05, 1.02, 0.96, 0.92, 1.01, 0.97, 0.48, 0.52, 0.55, 0.6, 30, 1, 0.890086472550928]</v>
      </c>
    </row>
    <row r="92" spans="1:2" x14ac:dyDescent="0.2">
      <c r="B92" s="1" t="str">
        <f t="shared" ref="B92:B93" si="43">B87</f>
        <v>Asf0m = calc_Asf0m(XX, YY, X1, X2, X3, X1yp, X1ym, X3yp, X3ym, Y1, Y2, Y3, Y1xp, Y1xm, Y3xp, Y3xm, Zxp, Zxm, Zyp, Zym, Azw, hs)</v>
      </c>
    </row>
    <row r="93" spans="1:2" x14ac:dyDescent="0.2">
      <c r="B93" s="1" t="str">
        <f t="shared" si="43"/>
        <v>print('case{}: Asfom = {}, 期待値 = {}, 残差 = {}'.format( case, Asf0m, Asf0mA, Asf0m - Asf0mA ))</v>
      </c>
    </row>
    <row r="95" spans="1:2" x14ac:dyDescent="0.2">
      <c r="B95" s="1" t="str">
        <f t="shared" ref="B95" si="44">B90</f>
        <v>[case, XX, YY, X1, X2, X3, X1yp, X1ym, X3yp, X3ym, Y1, Y2, Y3, Y1xp, Y1xm, Y3xp, Y3xm, Zxp, Zxm, Zyp, Zym, Azw, hs, Asf0mA] = \</v>
      </c>
    </row>
    <row r="96" spans="1:2" x14ac:dyDescent="0.2">
      <c r="A96">
        <f t="shared" ref="A96" si="45">A91+1</f>
        <v>9</v>
      </c>
      <c r="B96" t="str">
        <f t="shared" ref="B96" ca="1" si="46">INDIRECT(ADDRESS(A96,COLUMN($B$3)))</f>
        <v>[6, -1.05, -1.025, 1.1, 2.1, 0.9, 1.05, 1.07, 0.88, 0.85, 0.98, 2.05, 1.02, 0.96, 0.92, 1.01, 0.97, 0.48, 0.52, 0.55, 0.6, 1, 1, 0.0269164033601141]</v>
      </c>
    </row>
    <row r="97" spans="1:2" x14ac:dyDescent="0.2">
      <c r="B97" s="1" t="str">
        <f t="shared" ref="B97:B98" si="47">B92</f>
        <v>Asf0m = calc_Asf0m(XX, YY, X1, X2, X3, X1yp, X1ym, X3yp, X3ym, Y1, Y2, Y3, Y1xp, Y1xm, Y3xp, Y3xm, Zxp, Zxm, Zyp, Zym, Azw, hs)</v>
      </c>
    </row>
    <row r="98" spans="1:2" x14ac:dyDescent="0.2">
      <c r="B98" s="1" t="str">
        <f t="shared" si="47"/>
        <v>print('case{}: Asfom = {}, 期待値 = {}, 残差 = {}'.format( case, Asf0m, Asf0mA, Asf0m - Asf0mA ))</v>
      </c>
    </row>
    <row r="100" spans="1:2" x14ac:dyDescent="0.2">
      <c r="B100" s="1" t="str">
        <f t="shared" ref="B100" si="48">B95</f>
        <v>[case, XX, YY, X1, X2, X3, X1yp, X1ym, X3yp, X3ym, Y1, Y2, Y3, Y1xp, Y1xm, Y3xp, Y3xm, Zxp, Zxm, Zyp, Zym, Azw, hs, Asf0mA] = \</v>
      </c>
    </row>
    <row r="101" spans="1:2" x14ac:dyDescent="0.2">
      <c r="A101">
        <f t="shared" ref="A101" si="49">A96+1</f>
        <v>10</v>
      </c>
      <c r="B101" t="str">
        <f t="shared" ref="B101" ca="1" si="50">INDIRECT(ADDRESS(A101,COLUMN($B$3)))</f>
        <v>[7, -1.05, -1.025, 1.1, 2.1, 0.9, 1.05, 1.07, 0.88, 0.85, 0.98, 2.05, 1.02, 0.96, 0.92, 1.01, 0.97, 0.48, 0.52, 0.55, 0.6, 89, 10, 3.16030592664722]</v>
      </c>
    </row>
    <row r="102" spans="1:2" x14ac:dyDescent="0.2">
      <c r="B102" s="1" t="str">
        <f t="shared" ref="B102:B103" si="51">B97</f>
        <v>Asf0m = calc_Asf0m(XX, YY, X1, X2, X3, X1yp, X1ym, X3yp, X3ym, Y1, Y2, Y3, Y1xp, Y1xm, Y3xp, Y3xm, Zxp, Zxm, Zyp, Zym, Azw, hs)</v>
      </c>
    </row>
    <row r="103" spans="1:2" x14ac:dyDescent="0.2">
      <c r="B103" s="1" t="str">
        <f t="shared" si="51"/>
        <v>print('case{}: Asfom = {}, 期待値 = {}, 残差 = {}'.format( case, Asf0m, Asf0mA, Asf0m - Asf0mA ))</v>
      </c>
    </row>
    <row r="105" spans="1:2" x14ac:dyDescent="0.2">
      <c r="B105" s="1" t="str">
        <f t="shared" ref="B105" si="52">B100</f>
        <v>[case, XX, YY, X1, X2, X3, X1yp, X1ym, X3yp, X3ym, Y1, Y2, Y3, Y1xp, Y1xm, Y3xp, Y3xm, Zxp, Zxm, Zyp, Zym, Azw, hs, Asf0mA] = \</v>
      </c>
    </row>
    <row r="106" spans="1:2" x14ac:dyDescent="0.2">
      <c r="A106">
        <f t="shared" ref="A106" si="53">A101+1</f>
        <v>11</v>
      </c>
      <c r="B106" t="str">
        <f t="shared" ref="B106" ca="1" si="54">INDIRECT(ADDRESS(A106,COLUMN($B$3)))</f>
        <v>[8, -1.05, -1.025, 1.1, 2.1, 0.9, 1.05, 1.07, 0.88, 0.85, 0.98, 2.05, 1.02, 0.96, 0.92, 1.01, 0.97, 0.48, 0.52, 0.55, 0.6, 85, 10, 3.15991468471679]</v>
      </c>
    </row>
    <row r="107" spans="1:2" x14ac:dyDescent="0.2">
      <c r="B107" s="1" t="str">
        <f t="shared" ref="B107:B108" si="55">B102</f>
        <v>Asf0m = calc_Asf0m(XX, YY, X1, X2, X3, X1yp, X1ym, X3yp, X3ym, Y1, Y2, Y3, Y1xp, Y1xm, Y3xp, Y3xm, Zxp, Zxm, Zyp, Zym, Azw, hs)</v>
      </c>
    </row>
    <row r="108" spans="1:2" x14ac:dyDescent="0.2">
      <c r="B108" s="1" t="str">
        <f t="shared" si="55"/>
        <v>print('case{}: Asfom = {}, 期待値 = {}, 残差 = {}'.format( case, Asf0m, Asf0mA, Asf0m - Asf0mA ))</v>
      </c>
    </row>
    <row r="110" spans="1:2" x14ac:dyDescent="0.2">
      <c r="B110" s="1" t="str">
        <f t="shared" ref="B110" si="56">B105</f>
        <v>[case, XX, YY, X1, X2, X3, X1yp, X1ym, X3yp, X3ym, Y1, Y2, Y3, Y1xp, Y1xm, Y3xp, Y3xm, Zxp, Zxm, Zyp, Zym, Azw, hs, Asf0mA] = \</v>
      </c>
    </row>
    <row r="111" spans="1:2" x14ac:dyDescent="0.2">
      <c r="A111">
        <f t="shared" ref="A111" si="57">A106+1</f>
        <v>12</v>
      </c>
      <c r="B111" t="str">
        <f t="shared" ref="B111" ca="1" si="58">INDIRECT(ADDRESS(A111,COLUMN($B$3)))</f>
        <v>[9, -1.05, -1.025, 1.1, 2.1, 0.9, 1.05, 1.07, 0.88, 0.85, 0.98, 2.05, 1.02, 0.96, 0.92, 1.01, 0.97, 0.48, 0.52, 0.55, 0.6, 45, 10, 1.51068598618192]</v>
      </c>
    </row>
    <row r="112" spans="1:2" x14ac:dyDescent="0.2">
      <c r="B112" s="1" t="str">
        <f t="shared" ref="B112:B113" si="59">B107</f>
        <v>Asf0m = calc_Asf0m(XX, YY, X1, X2, X3, X1yp, X1ym, X3yp, X3ym, Y1, Y2, Y3, Y1xp, Y1xm, Y3xp, Y3xm, Zxp, Zxm, Zyp, Zym, Azw, hs)</v>
      </c>
    </row>
    <row r="113" spans="1:2" x14ac:dyDescent="0.2">
      <c r="B113" s="1" t="str">
        <f t="shared" si="59"/>
        <v>print('case{}: Asfom = {}, 期待値 = {}, 残差 = {}'.format( case, Asf0m, Asf0mA, Asf0m - Asf0mA ))</v>
      </c>
    </row>
    <row r="115" spans="1:2" x14ac:dyDescent="0.2">
      <c r="B115" s="1" t="str">
        <f t="shared" ref="B115" si="60">B110</f>
        <v>[case, XX, YY, X1, X2, X3, X1yp, X1ym, X3yp, X3ym, Y1, Y2, Y3, Y1xp, Y1xm, Y3xp, Y3xm, Zxp, Zxm, Zyp, Zym, Azw, hs, Asf0mA] = \</v>
      </c>
    </row>
    <row r="116" spans="1:2" x14ac:dyDescent="0.2">
      <c r="A116">
        <f t="shared" ref="A116" si="61">A111+1</f>
        <v>13</v>
      </c>
      <c r="B116" t="str">
        <f t="shared" ref="B116" ca="1" si="62">INDIRECT(ADDRESS(A116,COLUMN($B$3)))</f>
        <v>[10, -1.05, -1.025, 1.1, 2.1, 0.9, 1.05, 1.07, 0.88, 0.85, 0.98, 2.05, 1.02, 0.96, 0.92, 1.01, 0.97, 0.48, 0.52, 0.55, 0.6, 30, 10, 0.875766817208602]</v>
      </c>
    </row>
    <row r="117" spans="1:2" x14ac:dyDescent="0.2">
      <c r="B117" s="1" t="str">
        <f t="shared" ref="B117:B118" si="63">B112</f>
        <v>Asf0m = calc_Asf0m(XX, YY, X1, X2, X3, X1yp, X1ym, X3yp, X3ym, Y1, Y2, Y3, Y1xp, Y1xm, Y3xp, Y3xm, Zxp, Zxm, Zyp, Zym, Azw, hs)</v>
      </c>
    </row>
    <row r="118" spans="1:2" x14ac:dyDescent="0.2">
      <c r="B118" s="1" t="str">
        <f t="shared" si="63"/>
        <v>print('case{}: Asfom = {}, 期待値 = {}, 残差 = {}'.format( case, Asf0m, Asf0mA, Asf0m - Asf0mA ))</v>
      </c>
    </row>
    <row r="120" spans="1:2" x14ac:dyDescent="0.2">
      <c r="B120" s="1" t="str">
        <f t="shared" ref="B120" si="64">B115</f>
        <v>[case, XX, YY, X1, X2, X3, X1yp, X1ym, X3yp, X3ym, Y1, Y2, Y3, Y1xp, Y1xm, Y3xp, Y3xm, Zxp, Zxm, Zyp, Zym, Azw, hs, Asf0mA] = \</v>
      </c>
    </row>
    <row r="121" spans="1:2" x14ac:dyDescent="0.2">
      <c r="A121">
        <f t="shared" ref="A121" si="65">A116+1</f>
        <v>14</v>
      </c>
      <c r="B121" t="str">
        <f t="shared" ref="B121" ca="1" si="66">INDIRECT(ADDRESS(A121,COLUMN($B$3)))</f>
        <v>[11, -1.05, -1.025, 1.1, 2.1, 0.9, 1.05, 1.07, 0.88, 0.85, 0.98, 2.05, 1.02, 0.96, 0.92, 1.01, 0.97, 0.48, 0.52, 0.55, 0.6, 1, 10, 0.0265414204777798]</v>
      </c>
    </row>
    <row r="122" spans="1:2" x14ac:dyDescent="0.2">
      <c r="B122" s="1" t="str">
        <f t="shared" ref="B122:B123" si="67">B117</f>
        <v>Asf0m = calc_Asf0m(XX, YY, X1, X2, X3, X1yp, X1ym, X3yp, X3ym, Y1, Y2, Y3, Y1xp, Y1xm, Y3xp, Y3xm, Zxp, Zxm, Zyp, Zym, Azw, hs)</v>
      </c>
    </row>
    <row r="123" spans="1:2" x14ac:dyDescent="0.2">
      <c r="B123" s="1" t="str">
        <f t="shared" si="67"/>
        <v>print('case{}: Asfom = {}, 期待値 = {}, 残差 = {}'.format( case, Asf0m, Asf0mA, Asf0m - Asf0mA ))</v>
      </c>
    </row>
    <row r="125" spans="1:2" x14ac:dyDescent="0.2">
      <c r="B125" s="1" t="str">
        <f t="shared" ref="B125" si="68">B120</f>
        <v>[case, XX, YY, X1, X2, X3, X1yp, X1ym, X3yp, X3ym, Y1, Y2, Y3, Y1xp, Y1xm, Y3xp, Y3xm, Zxp, Zxm, Zyp, Zym, Azw, hs, Asf0mA] = \</v>
      </c>
    </row>
    <row r="126" spans="1:2" x14ac:dyDescent="0.2">
      <c r="A126">
        <f t="shared" ref="A126" si="69">A121+1</f>
        <v>15</v>
      </c>
      <c r="B126" t="str">
        <f t="shared" ref="B126" ca="1" si="70">INDIRECT(ADDRESS(A126,COLUMN($B$3)))</f>
        <v>[12, -1.05, -1.025, 1.1, 2.1, 0.9, 1.05, 1.07, 0.88, 0.85, 0.98, 2.05, 1.02, 0.96, 0.92, 1.01, 0.97, 0.48, 0.52, 0.55, 0.6, 89, 30, 2.9176498794248]</v>
      </c>
    </row>
    <row r="127" spans="1:2" x14ac:dyDescent="0.2">
      <c r="B127" s="1" t="str">
        <f t="shared" ref="B127:B128" si="71">B122</f>
        <v>Asf0m = calc_Asf0m(XX, YY, X1, X2, X3, X1yp, X1ym, X3yp, X3ym, Y1, Y2, Y3, Y1xp, Y1xm, Y3xp, Y3xm, Zxp, Zxm, Zyp, Zym, Azw, hs)</v>
      </c>
    </row>
    <row r="128" spans="1:2" x14ac:dyDescent="0.2">
      <c r="B128" s="1" t="str">
        <f t="shared" si="71"/>
        <v>print('case{}: Asfom = {}, 期待値 = {}, 残差 = {}'.format( case, Asf0m, Asf0mA, Asf0m - Asf0mA ))</v>
      </c>
    </row>
    <row r="130" spans="1:2" x14ac:dyDescent="0.2">
      <c r="B130" s="1" t="str">
        <f t="shared" ref="B130" si="72">B125</f>
        <v>[case, XX, YY, X1, X2, X3, X1yp, X1ym, X3yp, X3ym, Y1, Y2, Y3, Y1xp, Y1xm, Y3xp, Y3xm, Zxp, Zxm, Zyp, Zym, Azw, hs, Asf0mA] = \</v>
      </c>
    </row>
    <row r="131" spans="1:2" x14ac:dyDescent="0.2">
      <c r="A131">
        <f t="shared" ref="A131" si="73">A126+1</f>
        <v>16</v>
      </c>
      <c r="B131" t="str">
        <f t="shared" ref="B131" ca="1" si="74">INDIRECT(ADDRESS(A131,COLUMN($B$3)))</f>
        <v>[13, -1.05, -1.025, 1.1, 2.1, 0.9, 1.05, 1.07, 0.88, 0.85, 0.98, 2.05, 1.02, 0.96, 0.92, 1.01, 0.97, 0.48, 0.52, 0.55, 0.6, 85, 30, 2.91636882967876]</v>
      </c>
    </row>
    <row r="132" spans="1:2" x14ac:dyDescent="0.2">
      <c r="B132" s="1" t="str">
        <f t="shared" ref="B132:B133" si="75">B127</f>
        <v>Asf0m = calc_Asf0m(XX, YY, X1, X2, X3, X1yp, X1ym, X3yp, X3ym, Y1, Y2, Y3, Y1xp, Y1xm, Y3xp, Y3xm, Zxp, Zxm, Zyp, Zym, Azw, hs)</v>
      </c>
    </row>
    <row r="133" spans="1:2" x14ac:dyDescent="0.2">
      <c r="B133" s="1" t="str">
        <f t="shared" si="75"/>
        <v>print('case{}: Asfom = {}, 期待値 = {}, 残差 = {}'.format( case, Asf0m, Asf0mA, Asf0m - Asf0mA ))</v>
      </c>
    </row>
    <row r="135" spans="1:2" x14ac:dyDescent="0.2">
      <c r="B135" s="1" t="str">
        <f t="shared" ref="B135" si="76">B130</f>
        <v>[case, XX, YY, X1, X2, X3, X1yp, X1ym, X3yp, X3ym, Y1, Y2, Y3, Y1xp, Y1xm, Y3xp, Y3xm, Zxp, Zxm, Zyp, Zym, Azw, hs, Asf0mA] = \</v>
      </c>
    </row>
    <row r="136" spans="1:2" x14ac:dyDescent="0.2">
      <c r="A136">
        <f t="shared" ref="A136" si="77">A131+1</f>
        <v>17</v>
      </c>
      <c r="B136" t="str">
        <f t="shared" ref="B136" ca="1" si="78">INDIRECT(ADDRESS(A136,COLUMN($B$3)))</f>
        <v>[14, -1.05, -1.025, 1.1, 2.1, 0.9, 1.05, 1.07, 0.88, 0.85, 0.98, 2.05, 1.02, 0.96, 0.92, 1.01, 0.97, 0.48, 0.52, 0.55, 0.6, 45, 30, 1.43400966225857]</v>
      </c>
    </row>
    <row r="137" spans="1:2" x14ac:dyDescent="0.2">
      <c r="B137" s="1" t="str">
        <f t="shared" ref="B137:B138" si="79">B132</f>
        <v>Asf0m = calc_Asf0m(XX, YY, X1, X2, X3, X1yp, X1ym, X3yp, X3ym, Y1, Y2, Y3, Y1xp, Y1xm, Y3xp, Y3xm, Zxp, Zxm, Zyp, Zym, Azw, hs)</v>
      </c>
    </row>
    <row r="138" spans="1:2" x14ac:dyDescent="0.2">
      <c r="B138" s="1" t="str">
        <f t="shared" si="79"/>
        <v>print('case{}: Asfom = {}, 期待値 = {}, 残差 = {}'.format( case, Asf0m, Asf0mA, Asf0m - Asf0mA ))</v>
      </c>
    </row>
    <row r="140" spans="1:2" x14ac:dyDescent="0.2">
      <c r="B140" s="1" t="str">
        <f t="shared" ref="B140" si="80">B135</f>
        <v>[case, XX, YY, X1, X2, X3, X1yp, X1ym, X3yp, X3ym, Y1, Y2, Y3, Y1xp, Y1xm, Y3xp, Y3xm, Zxp, Zxm, Zyp, Zym, Azw, hs, Asf0mA] = \</v>
      </c>
    </row>
    <row r="141" spans="1:2" x14ac:dyDescent="0.2">
      <c r="A141">
        <f t="shared" ref="A141" si="81">A136+1</f>
        <v>18</v>
      </c>
      <c r="B141" t="str">
        <f t="shared" ref="B141" ca="1" si="82">INDIRECT(ADDRESS(A141,COLUMN($B$3)))</f>
        <v>[15, -1.05, -1.025, 1.1, 2.1, 0.9, 1.05, 1.07, 0.88, 0.85, 0.98, 2.05, 1.02, 0.96, 0.92, 1.01, 0.97, 0.48, 0.52, 0.55, 0.6, 30, 30, 0.8396212514735]</v>
      </c>
    </row>
    <row r="142" spans="1:2" x14ac:dyDescent="0.2">
      <c r="B142" s="1" t="str">
        <f t="shared" ref="B142:B143" si="83">B137</f>
        <v>Asf0m = calc_Asf0m(XX, YY, X1, X2, X3, X1yp, X1ym, X3yp, X3ym, Y1, Y2, Y3, Y1xp, Y1xm, Y3xp, Y3xm, Zxp, Zxm, Zyp, Zym, Azw, hs)</v>
      </c>
    </row>
    <row r="143" spans="1:2" x14ac:dyDescent="0.2">
      <c r="B143" s="1" t="str">
        <f t="shared" si="83"/>
        <v>print('case{}: Asfom = {}, 期待値 = {}, 残差 = {}'.format( case, Asf0m, Asf0mA, Asf0m - Asf0mA ))</v>
      </c>
    </row>
    <row r="145" spans="1:2" x14ac:dyDescent="0.2">
      <c r="B145" s="1" t="str">
        <f t="shared" ref="B145" si="84">B140</f>
        <v>[case, XX, YY, X1, X2, X3, X1yp, X1ym, X3yp, X3ym, Y1, Y2, Y3, Y1xp, Y1xm, Y3xp, Y3xm, Zxp, Zxm, Zyp, Zym, Azw, hs, Asf0mA] = \</v>
      </c>
    </row>
    <row r="146" spans="1:2" x14ac:dyDescent="0.2">
      <c r="A146">
        <f t="shared" ref="A146" si="85">A141+1</f>
        <v>19</v>
      </c>
      <c r="B146" t="str">
        <f t="shared" ref="B146" ca="1" si="86">INDIRECT(ADDRESS(A146,COLUMN($B$3)))</f>
        <v>[16, -1.05, -1.025, 1.1, 2.1, 0.9, 1.05, 1.07, 0.88, 0.85, 0.98, 2.05, 1.02, 0.96, 0.92, 1.01, 0.97, 0.48, 0.52, 0.55, 0.6, 1, 30, 0.0255948915216751]</v>
      </c>
    </row>
    <row r="147" spans="1:2" x14ac:dyDescent="0.2">
      <c r="B147" s="1" t="str">
        <f t="shared" ref="B147:B148" si="87">B142</f>
        <v>Asf0m = calc_Asf0m(XX, YY, X1, X2, X3, X1yp, X1ym, X3yp, X3ym, Y1, Y2, Y3, Y1xp, Y1xm, Y3xp, Y3xm, Zxp, Zxm, Zyp, Zym, Azw, hs)</v>
      </c>
    </row>
    <row r="148" spans="1:2" x14ac:dyDescent="0.2">
      <c r="B148" s="1" t="str">
        <f t="shared" si="87"/>
        <v>print('case{}: Asfom = {}, 期待値 = {}, 残差 = {}'.format( case, Asf0m, Asf0mA, Asf0m - Asf0mA ))</v>
      </c>
    </row>
    <row r="150" spans="1:2" x14ac:dyDescent="0.2">
      <c r="B150" s="1" t="str">
        <f t="shared" ref="B150" si="88">B145</f>
        <v>[case, XX, YY, X1, X2, X3, X1yp, X1ym, X3yp, X3ym, Y1, Y2, Y3, Y1xp, Y1xm, Y3xp, Y3xm, Zxp, Zxm, Zyp, Zym, Azw, hs, Asf0mA] = \</v>
      </c>
    </row>
    <row r="151" spans="1:2" x14ac:dyDescent="0.2">
      <c r="A151">
        <f t="shared" ref="A151" si="89">A146+1</f>
        <v>20</v>
      </c>
      <c r="B151" t="str">
        <f t="shared" ref="B151" ca="1" si="90">INDIRECT(ADDRESS(A151,COLUMN($B$3)))</f>
        <v>[17, -1.05, -1.025, 1.1, 2.1, 0.9, 1.05, 1.07, 0.88, 0.85, 0.98, 2.05, 1.02, 0.96, 0.92, 1.01, 0.97, 0.48, 0.52, 0.55, 0.6, 89, 60, 2.21894963827439]</v>
      </c>
    </row>
    <row r="152" spans="1:2" x14ac:dyDescent="0.2">
      <c r="B152" s="1" t="str">
        <f t="shared" ref="B152:B153" si="91">B147</f>
        <v>Asf0m = calc_Asf0m(XX, YY, X1, X2, X3, X1yp, X1ym, X3yp, X3ym, Y1, Y2, Y3, Y1xp, Y1xm, Y3xp, Y3xm, Zxp, Zxm, Zyp, Zym, Azw, hs)</v>
      </c>
    </row>
    <row r="153" spans="1:2" x14ac:dyDescent="0.2">
      <c r="B153" s="1" t="str">
        <f t="shared" si="91"/>
        <v>print('case{}: Asfom = {}, 期待値 = {}, 残差 = {}'.format( case, Asf0m, Asf0mA, Asf0m - Asf0mA ))</v>
      </c>
    </row>
    <row r="155" spans="1:2" x14ac:dyDescent="0.2">
      <c r="B155" s="1" t="str">
        <f t="shared" ref="B155" si="92">B150</f>
        <v>[case, XX, YY, X1, X2, X3, X1yp, X1ym, X3yp, X3ym, Y1, Y2, Y3, Y1xp, Y1xm, Y3xp, Y3xm, Zxp, Zxm, Zyp, Zym, Azw, hs, Asf0mA] = \</v>
      </c>
    </row>
    <row r="156" spans="1:2" x14ac:dyDescent="0.2">
      <c r="A156">
        <f t="shared" ref="A156" si="93">A151+1</f>
        <v>21</v>
      </c>
      <c r="B156" t="str">
        <f t="shared" ref="B156" ca="1" si="94">INDIRECT(ADDRESS(A156,COLUMN($B$3)))</f>
        <v>[18, -1.05, -1.025, 1.1, 2.1, 0.9, 1.05, 1.07, 0.88, 0.85, 0.98, 2.05, 1.02, 0.96, 0.92, 1.01, 0.97, 0.48, 0.52, 0.55, 0.6, 85, 60, 2.21510648903628]</v>
      </c>
    </row>
    <row r="157" spans="1:2" x14ac:dyDescent="0.2">
      <c r="B157" s="1" t="str">
        <f t="shared" ref="B157:B158" si="95">B152</f>
        <v>Asf0m = calc_Asf0m(XX, YY, X1, X2, X3, X1yp, X1ym, X3yp, X3ym, Y1, Y2, Y3, Y1xp, Y1xm, Y3xp, Y3xm, Zxp, Zxm, Zyp, Zym, Azw, hs)</v>
      </c>
    </row>
    <row r="158" spans="1:2" x14ac:dyDescent="0.2">
      <c r="B158" s="1" t="str">
        <f t="shared" si="95"/>
        <v>print('case{}: Asfom = {}, 期待値 = {}, 残差 = {}'.format( case, Asf0m, Asf0mA, Asf0m - Asf0mA ))</v>
      </c>
    </row>
    <row r="160" spans="1:2" x14ac:dyDescent="0.2">
      <c r="B160" s="1" t="str">
        <f t="shared" ref="B160" si="96">B155</f>
        <v>[case, XX, YY, X1, X2, X3, X1yp, X1ym, X3yp, X3ym, Y1, Y2, Y3, Y1xp, Y1xm, Y3xp, Y3xm, Zxp, Zxm, Zyp, Zym, Azw, hs, Asf0mA] = \</v>
      </c>
    </row>
    <row r="161" spans="1:2" x14ac:dyDescent="0.2">
      <c r="A161">
        <f t="shared" ref="A161" si="97">A156+1</f>
        <v>22</v>
      </c>
      <c r="B161" t="str">
        <f t="shared" ref="B161" ca="1" si="98">INDIRECT(ADDRESS(A161,COLUMN($B$3)))</f>
        <v>[19, -1.05, -1.025, 1.1, 2.1, 0.9, 1.05, 1.07, 0.88, 0.85, 0.98, 2.05, 1.02, 0.96, 0.92, 1.01, 0.97, 0.48, 0.52, 0.55, 0.6, 45, 60, 1.21322898677571]</v>
      </c>
    </row>
    <row r="162" spans="1:2" x14ac:dyDescent="0.2">
      <c r="B162" s="1" t="str">
        <f t="shared" ref="B162:B163" si="99">B157</f>
        <v>Asf0m = calc_Asf0m(XX, YY, X1, X2, X3, X1yp, X1ym, X3yp, X3ym, Y1, Y2, Y3, Y1xp, Y1xm, Y3xp, Y3xm, Zxp, Zxm, Zyp, Zym, Azw, hs)</v>
      </c>
    </row>
    <row r="163" spans="1:2" x14ac:dyDescent="0.2">
      <c r="B163" s="1" t="str">
        <f t="shared" si="99"/>
        <v>print('case{}: Asfom = {}, 期待値 = {}, 残差 = {}'.format( case, Asf0m, Asf0mA, Asf0m - Asf0mA ))</v>
      </c>
    </row>
    <row r="165" spans="1:2" x14ac:dyDescent="0.2">
      <c r="B165" s="1" t="str">
        <f t="shared" ref="B165" si="100">B160</f>
        <v>[case, XX, YY, X1, X2, X3, X1yp, X1ym, X3yp, X3ym, Y1, Y2, Y3, Y1xp, Y1xm, Y3xp, Y3xm, Zxp, Zxm, Zyp, Zym, Azw, hs, Asf0mA] = \</v>
      </c>
    </row>
    <row r="166" spans="1:2" x14ac:dyDescent="0.2">
      <c r="A166">
        <f t="shared" ref="A166" si="101">A161+1</f>
        <v>23</v>
      </c>
      <c r="B166" t="str">
        <f t="shared" ref="B166" ca="1" si="102">INDIRECT(ADDRESS(A166,COLUMN($B$3)))</f>
        <v>[20, -1.05, -1.025, 1.1, 2.1, 0.9, 1.05, 1.07, 0.88, 0.85, 0.98, 2.05, 1.02, 0.96, 0.92, 1.01, 0.97, 0.48, 0.52, 0.55, 0.6, 30, 60, 0.735544242947583]</v>
      </c>
    </row>
    <row r="167" spans="1:2" x14ac:dyDescent="0.2">
      <c r="B167" s="1" t="str">
        <f t="shared" ref="B167:B168" si="103">B162</f>
        <v>Asf0m = calc_Asf0m(XX, YY, X1, X2, X3, X1yp, X1ym, X3yp, X3ym, Y1, Y2, Y3, Y1xp, Y1xm, Y3xp, Y3xm, Zxp, Zxm, Zyp, Zym, Azw, hs)</v>
      </c>
    </row>
    <row r="168" spans="1:2" x14ac:dyDescent="0.2">
      <c r="B168" s="1" t="str">
        <f t="shared" si="103"/>
        <v>print('case{}: Asfom = {}, 期待値 = {}, 残差 = {}'.format( case, Asf0m, Asf0mA, Asf0m - Asf0mA ))</v>
      </c>
    </row>
    <row r="170" spans="1:2" x14ac:dyDescent="0.2">
      <c r="B170" s="1" t="str">
        <f t="shared" ref="B170" si="104">B165</f>
        <v>[case, XX, YY, X1, X2, X3, X1yp, X1ym, X3yp, X3ym, Y1, Y2, Y3, Y1xp, Y1xm, Y3xp, Y3xm, Zxp, Zxm, Zyp, Zym, Azw, hs, Asf0mA] = \</v>
      </c>
    </row>
    <row r="171" spans="1:2" x14ac:dyDescent="0.2">
      <c r="A171">
        <f t="shared" ref="A171" si="105">A166+1</f>
        <v>24</v>
      </c>
      <c r="B171" t="str">
        <f t="shared" ref="B171" ca="1" si="106">INDIRECT(ADDRESS(A171,COLUMN($B$3)))</f>
        <v>[21, -1.05, -1.025, 1.1, 2.1, 0.9, 1.05, 1.07, 0.88, 0.85, 0.98, 2.05, 1.02, 0.96, 0.92, 1.01, 0.97, 0.48, 0.52, 0.55, 0.6, 1, 60, 0.022869470014747]</v>
      </c>
    </row>
    <row r="172" spans="1:2" x14ac:dyDescent="0.2">
      <c r="B172" s="1" t="str">
        <f t="shared" ref="B172:B173" si="107">B167</f>
        <v>Asf0m = calc_Asf0m(XX, YY, X1, X2, X3, X1yp, X1ym, X3yp, X3ym, Y1, Y2, Y3, Y1xp, Y1xm, Y3xp, Y3xm, Zxp, Zxm, Zyp, Zym, Azw, hs)</v>
      </c>
    </row>
    <row r="173" spans="1:2" x14ac:dyDescent="0.2">
      <c r="B173" s="1" t="str">
        <f t="shared" si="107"/>
        <v>print('case{}: Asfom = {}, 期待値 = {}, 残差 = {}'.format( case, Asf0m, Asf0mA, Asf0m - Asf0mA ))</v>
      </c>
    </row>
    <row r="175" spans="1:2" x14ac:dyDescent="0.2">
      <c r="B175" s="1" t="str">
        <f t="shared" ref="B175" si="108">B170</f>
        <v>[case, XX, YY, X1, X2, X3, X1yp, X1ym, X3yp, X3ym, Y1, Y2, Y3, Y1xp, Y1xm, Y3xp, Y3xm, Zxp, Zxm, Zyp, Zym, Azw, hs, Asf0mA] = \</v>
      </c>
    </row>
    <row r="176" spans="1:2" x14ac:dyDescent="0.2">
      <c r="A176">
        <f t="shared" ref="A176" si="109">A171+1</f>
        <v>25</v>
      </c>
      <c r="B176" t="str">
        <f t="shared" ref="B176" ca="1" si="110">INDIRECT(ADDRESS(A176,COLUMN($B$3)))</f>
        <v>[22, -1.05, -1.025, 1.1, 2.1, 0.9, 1.05, 1.07, 0.88, 0.85, 0.98, 2.05, 1.02, 0.96, 0.92, 1.01, 0.97, 0.48, 0.52, 0.55, 0.6, 89, 85, 0.385805607034463]</v>
      </c>
    </row>
    <row r="177" spans="1:2" x14ac:dyDescent="0.2">
      <c r="B177" s="1" t="str">
        <f t="shared" ref="B177:B178" si="111">B172</f>
        <v>Asf0m = calc_Asf0m(XX, YY, X1, X2, X3, X1yp, X1ym, X3yp, X3ym, Y1, Y2, Y3, Y1xp, Y1xm, Y3xp, Y3xm, Zxp, Zxm, Zyp, Zym, Azw, hs)</v>
      </c>
    </row>
    <row r="178" spans="1:2" x14ac:dyDescent="0.2">
      <c r="B178" s="1" t="str">
        <f t="shared" si="111"/>
        <v>print('case{}: Asfom = {}, 期待値 = {}, 残差 = {}'.format( case, Asf0m, Asf0mA, Asf0m - Asf0mA ))</v>
      </c>
    </row>
    <row r="180" spans="1:2" x14ac:dyDescent="0.2">
      <c r="B180" s="1" t="str">
        <f t="shared" ref="B180" si="112">B175</f>
        <v>[case, XX, YY, X1, X2, X3, X1yp, X1ym, X3yp, X3ym, Y1, Y2, Y3, Y1xp, Y1xm, Y3xp, Y3xm, Zxp, Zxm, Zyp, Zym, Azw, hs, Asf0mA] = \</v>
      </c>
    </row>
    <row r="181" spans="1:2" x14ac:dyDescent="0.2">
      <c r="A181">
        <f t="shared" ref="A181" si="113">A176+1</f>
        <v>26</v>
      </c>
      <c r="B181" t="str">
        <f t="shared" ref="B181" ca="1" si="114">INDIRECT(ADDRESS(A181,COLUMN($B$3)))</f>
        <v>[23, -1.05, -1.025, 1.1, 2.1, 0.9, 1.05, 1.07, 0.88, 0.85, 0.98, 2.05, 1.02, 0.96, 0.92, 1.01, 0.97, 0.48, 0.52, 0.55, 0.6, 85, 85, 0.384396045601409]</v>
      </c>
    </row>
    <row r="182" spans="1:2" x14ac:dyDescent="0.2">
      <c r="B182" s="1" t="str">
        <f t="shared" ref="B182:B183" si="115">B177</f>
        <v>Asf0m = calc_Asf0m(XX, YY, X1, X2, X3, X1yp, X1ym, X3yp, X3ym, Y1, Y2, Y3, Y1xp, Y1xm, Y3xp, Y3xm, Zxp, Zxm, Zyp, Zym, Azw, hs)</v>
      </c>
    </row>
    <row r="183" spans="1:2" x14ac:dyDescent="0.2">
      <c r="B183" s="1" t="str">
        <f t="shared" si="115"/>
        <v>print('case{}: Asfom = {}, 期待値 = {}, 残差 = {}'.format( case, Asf0m, Asf0mA, Asf0m - Asf0mA ))</v>
      </c>
    </row>
    <row r="185" spans="1:2" x14ac:dyDescent="0.2">
      <c r="B185" s="1" t="str">
        <f t="shared" ref="B185" si="116">B180</f>
        <v>[case, XX, YY, X1, X2, X3, X1yp, X1ym, X3yp, X3ym, Y1, Y2, Y3, Y1xp, Y1xm, Y3xp, Y3xm, Zxp, Zxm, Zyp, Zym, Azw, hs, Asf0mA] = \</v>
      </c>
    </row>
    <row r="186" spans="1:2" x14ac:dyDescent="0.2">
      <c r="A186">
        <f t="shared" ref="A186" si="117">A181+1</f>
        <v>27</v>
      </c>
      <c r="B186" t="str">
        <f t="shared" ref="B186" ca="1" si="118">INDIRECT(ADDRESS(A186,COLUMN($B$3)))</f>
        <v>[24, -1.05, -1.025, 1.1, 2.1, 0.9, 1.05, 1.07, 0.88, 0.85, 0.98, 2.05, 1.02, 0.96, 0.92, 1.01, 0.97, 0.48, 0.52, 0.55, 0.6, 45, 85, 0.272847316921794]</v>
      </c>
    </row>
    <row r="187" spans="1:2" x14ac:dyDescent="0.2">
      <c r="B187" s="1" t="str">
        <f t="shared" ref="B187:B188" si="119">B182</f>
        <v>Asf0m = calc_Asf0m(XX, YY, X1, X2, X3, X1yp, X1ym, X3yp, X3ym, Y1, Y2, Y3, Y1xp, Y1xm, Y3xp, Y3xm, Zxp, Zxm, Zyp, Zym, Azw, hs)</v>
      </c>
    </row>
    <row r="188" spans="1:2" x14ac:dyDescent="0.2">
      <c r="B188" s="1" t="str">
        <f t="shared" si="119"/>
        <v>print('case{}: Asfom = {}, 期待値 = {}, 残差 = {}'.format( case, Asf0m, Asf0mA, Asf0m - Asf0mA ))</v>
      </c>
    </row>
    <row r="190" spans="1:2" x14ac:dyDescent="0.2">
      <c r="B190" s="1" t="str">
        <f t="shared" ref="B190" si="120">B185</f>
        <v>[case, XX, YY, X1, X2, X3, X1yp, X1ym, X3yp, X3ym, Y1, Y2, Y3, Y1xp, Y1xm, Y3xp, Y3xm, Zxp, Zxm, Zyp, Zym, Azw, hs, Asf0mA] = \</v>
      </c>
    </row>
    <row r="191" spans="1:2" x14ac:dyDescent="0.2">
      <c r="A191">
        <f t="shared" ref="A191" si="121">A186+1</f>
        <v>28</v>
      </c>
      <c r="B191" t="str">
        <f t="shared" ref="B191" ca="1" si="122">INDIRECT(ADDRESS(A191,COLUMN($B$3)))</f>
        <v>[25, -1.05, -1.025, 1.1, 2.1, 0.9, 1.05, 1.07, 0.88, 0.85, 0.98, 2.05, 1.02, 0.96, 0.92, 1.01, 0.97, 0.48, 0.52, 0.55, 0.6, 30, 85, 0.192932188023956]</v>
      </c>
    </row>
    <row r="192" spans="1:2" x14ac:dyDescent="0.2">
      <c r="B192" s="1" t="str">
        <f t="shared" ref="B192:B193" si="123">B187</f>
        <v>Asf0m = calc_Asf0m(XX, YY, X1, X2, X3, X1yp, X1ym, X3yp, X3ym, Y1, Y2, Y3, Y1xp, Y1xm, Y3xp, Y3xm, Zxp, Zxm, Zyp, Zym, Azw, hs)</v>
      </c>
    </row>
    <row r="193" spans="1:2" x14ac:dyDescent="0.2">
      <c r="B193" s="1" t="str">
        <f t="shared" si="123"/>
        <v>print('case{}: Asfom = {}, 期待値 = {}, 残差 = {}'.format( case, Asf0m, Asf0mA, Asf0m - Asf0mA ))</v>
      </c>
    </row>
    <row r="195" spans="1:2" x14ac:dyDescent="0.2">
      <c r="B195" s="1" t="str">
        <f t="shared" ref="B195" si="124">B190</f>
        <v>[case, XX, YY, X1, X2, X3, X1yp, X1ym, X3yp, X3ym, Y1, Y2, Y3, Y1xp, Y1xm, Y3xp, Y3xm, Zxp, Zxm, Zyp, Zym, Azw, hs, Asf0mA] = \</v>
      </c>
    </row>
    <row r="196" spans="1:2" x14ac:dyDescent="0.2">
      <c r="A196">
        <f t="shared" ref="A196" si="125">A191+1</f>
        <v>29</v>
      </c>
      <c r="B196" t="str">
        <f t="shared" ref="B196" ca="1" si="126">INDIRECT(ADDRESS(A196,COLUMN($B$3)))</f>
        <v>[26, -1.05, -1.025, 1.1, 2.1, 0.9, 1.05, 1.07, 0.88, 0.85, 0.98, 2.05, 1.02, 0.96, 0.92, 1.01, 0.97, 0.48, 0.52, 0.55, 0.6, 1, 85, 0.00673426192045695]</v>
      </c>
    </row>
    <row r="197" spans="1:2" x14ac:dyDescent="0.2">
      <c r="B197" s="1" t="str">
        <f t="shared" ref="B197:B198" si="127">B192</f>
        <v>Asf0m = calc_Asf0m(XX, YY, X1, X2, X3, X1yp, X1ym, X3yp, X3ym, Y1, Y2, Y3, Y1xp, Y1xm, Y3xp, Y3xm, Zxp, Zxm, Zyp, Zym, Azw, hs)</v>
      </c>
    </row>
    <row r="198" spans="1:2" x14ac:dyDescent="0.2">
      <c r="B198" s="1" t="str">
        <f t="shared" si="127"/>
        <v>print('case{}: Asfom = {}, 期待値 = {}, 残差 = {}'.format( case, Asf0m, Asf0mA, Asf0m - Asf0mA ))</v>
      </c>
    </row>
    <row r="200" spans="1:2" x14ac:dyDescent="0.2">
      <c r="B200" s="1" t="str">
        <f t="shared" ref="B200" si="128">B195</f>
        <v>[case, XX, YY, X1, X2, X3, X1yp, X1ym, X3yp, X3ym, Y1, Y2, Y3, Y1xp, Y1xm, Y3xp, Y3xm, Zxp, Zxm, Zyp, Zym, Azw, hs, Asf0mA] = \</v>
      </c>
    </row>
    <row r="201" spans="1:2" x14ac:dyDescent="0.2">
      <c r="A201">
        <f t="shared" ref="A201" si="129">A196+1</f>
        <v>30</v>
      </c>
      <c r="B201" t="str">
        <f t="shared" ref="B201" ca="1" si="130">INDIRECT(ADDRESS(A201,COLUMN($B$3)))</f>
        <v>[27, -1.05, -1.025, 1.1, 2.1, 0.9, 1.05, 1.07, 0.88, 0.85, 0.98, 2.05, 1.02, 0.96, 0.92, 1.01, 0.97, 0.48, 0.52, 0.55, 0.6, 89, 89, 0.0769729659713174]</v>
      </c>
    </row>
    <row r="202" spans="1:2" x14ac:dyDescent="0.2">
      <c r="B202" s="1" t="str">
        <f t="shared" ref="B202:B203" si="131">B197</f>
        <v>Asf0m = calc_Asf0m(XX, YY, X1, X2, X3, X1yp, X1ym, X3yp, X3ym, Y1, Y2, Y3, Y1xp, Y1xm, Y3xp, Y3xm, Zxp, Zxm, Zyp, Zym, Azw, hs)</v>
      </c>
    </row>
    <row r="203" spans="1:2" x14ac:dyDescent="0.2">
      <c r="B203" s="1" t="str">
        <f t="shared" si="131"/>
        <v>print('case{}: Asfom = {}, 期待値 = {}, 残差 = {}'.format( case, Asf0m, Asf0mA, Asf0m - Asf0mA ))</v>
      </c>
    </row>
    <row r="205" spans="1:2" x14ac:dyDescent="0.2">
      <c r="B205" s="1" t="str">
        <f t="shared" ref="B205" si="132">B200</f>
        <v>[case, XX, YY, X1, X2, X3, X1yp, X1ym, X3yp, X3ym, Y1, Y2, Y3, Y1xp, Y1xm, Y3xp, Y3xm, Zxp, Zxm, Zyp, Zym, Azw, hs, Asf0mA] = \</v>
      </c>
    </row>
    <row r="206" spans="1:2" x14ac:dyDescent="0.2">
      <c r="A206">
        <f t="shared" ref="A206" si="133">A201+1</f>
        <v>31</v>
      </c>
      <c r="B206" t="str">
        <f t="shared" ref="B206" ca="1" si="134">INDIRECT(ADDRESS(A206,COLUMN($B$3)))</f>
        <v>[28, -1.05, -1.025, 1.1, 2.1, 0.9, 1.05, 1.07, 0.88, 0.85, 0.98, 2.05, 1.02, 0.96, 0.92, 1.01, 0.97, 0.48, 0.52, 0.55, 0.6, 85, 89, 0.0766917411206603]</v>
      </c>
    </row>
    <row r="207" spans="1:2" x14ac:dyDescent="0.2">
      <c r="B207" s="1" t="str">
        <f t="shared" ref="B207:B208" si="135">B202</f>
        <v>Asf0m = calc_Asf0m(XX, YY, X1, X2, X3, X1yp, X1ym, X3yp, X3ym, Y1, Y2, Y3, Y1xp, Y1xm, Y3xp, Y3xm, Zxp, Zxm, Zyp, Zym, Azw, hs)</v>
      </c>
    </row>
    <row r="208" spans="1:2" x14ac:dyDescent="0.2">
      <c r="B208" s="1" t="str">
        <f t="shared" si="135"/>
        <v>print('case{}: Asfom = {}, 期待値 = {}, 残差 = {}'.format( case, Asf0m, Asf0mA, Asf0m - Asf0mA ))</v>
      </c>
    </row>
    <row r="210" spans="1:2" x14ac:dyDescent="0.2">
      <c r="B210" s="1" t="str">
        <f t="shared" ref="B210" si="136">B205</f>
        <v>[case, XX, YY, X1, X2, X3, X1yp, X1ym, X3yp, X3ym, Y1, Y2, Y3, Y1xp, Y1xm, Y3xp, Y3xm, Zxp, Zxm, Zyp, Zym, Azw, hs, Asf0mA] = \</v>
      </c>
    </row>
    <row r="211" spans="1:2" x14ac:dyDescent="0.2">
      <c r="A211">
        <f t="shared" ref="A211" si="137">A206+1</f>
        <v>32</v>
      </c>
      <c r="B211" t="str">
        <f t="shared" ref="B211" ca="1" si="138">INDIRECT(ADDRESS(A211,COLUMN($B$3)))</f>
        <v>[29, -1.05, -1.025, 1.1, 2.1, 0.9, 1.05, 1.07, 0.88, 0.85, 0.98, 2.05, 1.02, 0.96, 0.92, 1.01, 0.97, 0.48, 0.52, 0.55, 0.6, 45, 89, 0.0544363971333119]</v>
      </c>
    </row>
    <row r="212" spans="1:2" x14ac:dyDescent="0.2">
      <c r="B212" s="1" t="str">
        <f t="shared" ref="B212:B213" si="139">B207</f>
        <v>Asf0m = calc_Asf0m(XX, YY, X1, X2, X3, X1yp, X1ym, X3yp, X3ym, Y1, Y2, Y3, Y1xp, Y1xm, Y3xp, Y3xm, Zxp, Zxm, Zyp, Zym, Azw, hs)</v>
      </c>
    </row>
    <row r="213" spans="1:2" x14ac:dyDescent="0.2">
      <c r="B213" s="1" t="str">
        <f t="shared" si="139"/>
        <v>print('case{}: Asfom = {}, 期待値 = {}, 残差 = {}'.format( case, Asf0m, Asf0mA, Asf0m - Asf0mA ))</v>
      </c>
    </row>
    <row r="215" spans="1:2" x14ac:dyDescent="0.2">
      <c r="B215" s="1" t="str">
        <f t="shared" ref="B215" si="140">B210</f>
        <v>[case, XX, YY, X1, X2, X3, X1yp, X1ym, X3yp, X3ym, Y1, Y2, Y3, Y1xp, Y1xm, Y3xp, Y3xm, Zxp, Zxm, Zyp, Zym, Azw, hs, Asf0mA] = \</v>
      </c>
    </row>
    <row r="216" spans="1:2" x14ac:dyDescent="0.2">
      <c r="A216">
        <f t="shared" ref="A216" si="141">A211+1</f>
        <v>33</v>
      </c>
      <c r="B216" t="str">
        <f t="shared" ref="B216" ca="1" si="142">INDIRECT(ADDRESS(A216,COLUMN($B$3)))</f>
        <v>[30, -1.05, -1.025, 1.1, 2.1, 0.9, 1.05, 1.07, 0.88, 0.85, 0.98, 2.05, 1.02, 0.96, 0.92, 1.01, 0.97, 0.48, 0.52, 0.55, 0.6, 30, 89, 0.0384923455563288]</v>
      </c>
    </row>
    <row r="217" spans="1:2" x14ac:dyDescent="0.2">
      <c r="B217" s="1" t="str">
        <f t="shared" ref="B217:B218" si="143">B212</f>
        <v>Asf0m = calc_Asf0m(XX, YY, X1, X2, X3, X1yp, X1ym, X3yp, X3ym, Y1, Y2, Y3, Y1xp, Y1xm, Y3xp, Y3xm, Zxp, Zxm, Zyp, Zym, Azw, hs)</v>
      </c>
    </row>
    <row r="218" spans="1:2" x14ac:dyDescent="0.2">
      <c r="B218" s="1" t="str">
        <f t="shared" si="143"/>
        <v>print('case{}: Asfom = {}, 期待値 = {}, 残差 = {}'.format( case, Asf0m, Asf0mA, Asf0m - Asf0mA ))</v>
      </c>
    </row>
    <row r="220" spans="1:2" x14ac:dyDescent="0.2">
      <c r="B220" s="1" t="str">
        <f t="shared" ref="B220" si="144">B215</f>
        <v>[case, XX, YY, X1, X2, X3, X1yp, X1ym, X3yp, X3ym, Y1, Y2, Y3, Y1xp, Y1xm, Y3xp, Y3xm, Zxp, Zxm, Zyp, Zym, Azw, hs, Asf0mA] = \</v>
      </c>
    </row>
    <row r="221" spans="1:2" x14ac:dyDescent="0.2">
      <c r="A221">
        <f t="shared" ref="A221" si="145">A216+1</f>
        <v>34</v>
      </c>
      <c r="B221" t="str">
        <f t="shared" ref="B221" ca="1" si="146">INDIRECT(ADDRESS(A221,COLUMN($B$3)))</f>
        <v>[31, -1.05, -1.025, 1.1, 2.1, 0.9, 1.05, 1.07, 0.88, 0.85, 0.98, 2.05, 1.02, 0.96, 0.92, 1.01, 0.97, 0.48, 0.52, 0.55, 0.6, 1, 89, 0.00134356811874683]</v>
      </c>
    </row>
    <row r="222" spans="1:2" x14ac:dyDescent="0.2">
      <c r="B222" s="1" t="str">
        <f t="shared" ref="B222:B223" si="147">B217</f>
        <v>Asf0m = calc_Asf0m(XX, YY, X1, X2, X3, X1yp, X1ym, X3yp, X3ym, Y1, Y2, Y3, Y1xp, Y1xm, Y3xp, Y3xm, Zxp, Zxm, Zyp, Zym, Azw, hs)</v>
      </c>
    </row>
    <row r="223" spans="1:2" x14ac:dyDescent="0.2">
      <c r="B223" s="1" t="str">
        <f t="shared" si="147"/>
        <v>print('case{}: Asfom = {}, 期待値 = {}, 残差 = {}'.format( case, Asf0m, Asf0mA, Asf0m - Asf0mA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式(14)Axp</vt:lpstr>
      <vt:lpstr>式(15)Aoh0p</vt:lpstr>
      <vt:lpstr>式(16)Asf0p</vt:lpstr>
      <vt:lpstr>式(18)Axm</vt:lpstr>
      <vt:lpstr>式(19)Aoh0m</vt:lpstr>
      <vt:lpstr>式(20)Asf0m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2018-04-17T04:13:48Z</dcterms:modified>
</cp:coreProperties>
</file>