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式(14)Axp" sheetId="5" r:id="rId1"/>
    <sheet name="式(15)Aoh0p" sheetId="1" r:id="rId2"/>
    <sheet name="式(16)Asf0p" sheetId="4" r:id="rId3"/>
    <sheet name="式(18)Axm" sheetId="8" r:id="rId4"/>
    <sheet name="式(19)Aoh0m" sheetId="6" r:id="rId5"/>
    <sheet name="式(20)Asf0m" sheetId="7" r:id="rId6"/>
  </sheets>
  <calcPr calcId="152511"/>
</workbook>
</file>

<file path=xl/calcChain.xml><?xml version="1.0" encoding="utf-8"?>
<calcChain xmlns="http://schemas.openxmlformats.org/spreadsheetml/2006/main">
  <c r="D5" i="8" l="1"/>
  <c r="E5" i="8"/>
  <c r="Y5" i="8" s="1"/>
  <c r="AD5" i="8" s="1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D6" i="8"/>
  <c r="E6" i="8"/>
  <c r="Z6" i="8" s="1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D7" i="8"/>
  <c r="E7" i="8"/>
  <c r="Y7" i="8" s="1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D8" i="8"/>
  <c r="E8" i="8"/>
  <c r="Z8" i="8" s="1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D9" i="8"/>
  <c r="E9" i="8"/>
  <c r="Y9" i="8" s="1"/>
  <c r="AF9" i="8" s="1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D10" i="8"/>
  <c r="E10" i="8"/>
  <c r="Z10" i="8" s="1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D11" i="8"/>
  <c r="E11" i="8"/>
  <c r="Y11" i="8" s="1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D12" i="8"/>
  <c r="E12" i="8"/>
  <c r="Z12" i="8" s="1"/>
  <c r="AK12" i="8" s="1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D13" i="8"/>
  <c r="E13" i="8"/>
  <c r="Y13" i="8" s="1"/>
  <c r="AF13" i="8" s="1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D14" i="8"/>
  <c r="E14" i="8"/>
  <c r="Z14" i="8" s="1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D15" i="8"/>
  <c r="E15" i="8"/>
  <c r="Y15" i="8" s="1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D16" i="8"/>
  <c r="E16" i="8"/>
  <c r="Z16" i="8" s="1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D17" i="8"/>
  <c r="E17" i="8"/>
  <c r="Y17" i="8" s="1"/>
  <c r="AF17" i="8" s="1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D18" i="8"/>
  <c r="E18" i="8"/>
  <c r="Z18" i="8" s="1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D19" i="8"/>
  <c r="E19" i="8"/>
  <c r="Y19" i="8" s="1"/>
  <c r="AG19" i="8" s="1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D20" i="8"/>
  <c r="E20" i="8"/>
  <c r="Z20" i="8" s="1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D21" i="8"/>
  <c r="E21" i="8"/>
  <c r="Y21" i="8" s="1"/>
  <c r="AF21" i="8" s="1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D23" i="8"/>
  <c r="E23" i="8"/>
  <c r="AF23" i="8" s="1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D24" i="8"/>
  <c r="E24" i="8"/>
  <c r="Z24" i="8" s="1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D25" i="8"/>
  <c r="E25" i="8"/>
  <c r="Z25" i="8" s="1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D26" i="8"/>
  <c r="E26" i="8"/>
  <c r="Y26" i="8" s="1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D28" i="8"/>
  <c r="E28" i="8"/>
  <c r="Z28" i="8" s="1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D29" i="8"/>
  <c r="E29" i="8"/>
  <c r="Z29" i="8" s="1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D30" i="8"/>
  <c r="E30" i="8"/>
  <c r="Y30" i="8" s="1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D32" i="8"/>
  <c r="E32" i="8"/>
  <c r="Z32" i="8" s="1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D33" i="8"/>
  <c r="E33" i="8"/>
  <c r="Z33" i="8" s="1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D34" i="8"/>
  <c r="E34" i="8"/>
  <c r="Y34" i="8" s="1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W4" i="8"/>
  <c r="V4" i="8"/>
  <c r="U4" i="8"/>
  <c r="T4" i="8"/>
  <c r="AJ4" i="8" s="1"/>
  <c r="S4" i="8"/>
  <c r="R4" i="8"/>
  <c r="Q4" i="8"/>
  <c r="P4" i="8"/>
  <c r="O4" i="8"/>
  <c r="N4" i="8"/>
  <c r="M4" i="8"/>
  <c r="L4" i="8"/>
  <c r="AB4" i="8" s="1"/>
  <c r="K4" i="8"/>
  <c r="J4" i="8"/>
  <c r="I4" i="8"/>
  <c r="H4" i="8"/>
  <c r="G4" i="8"/>
  <c r="F4" i="8"/>
  <c r="E4" i="8"/>
  <c r="D4" i="8"/>
  <c r="AL4" i="5"/>
  <c r="AK4" i="8"/>
  <c r="AI4" i="8"/>
  <c r="AD4" i="8"/>
  <c r="AE4" i="8"/>
  <c r="AG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Z7" i="8"/>
  <c r="AJ7" i="8" s="1"/>
  <c r="Z11" i="8"/>
  <c r="AJ11" i="8" s="1"/>
  <c r="Z15" i="8"/>
  <c r="AJ15" i="8" s="1"/>
  <c r="Z19" i="8"/>
  <c r="AJ19" i="8" s="1"/>
  <c r="Z23" i="8"/>
  <c r="AJ23" i="8" s="1"/>
  <c r="Z27" i="8"/>
  <c r="AJ27" i="8" s="1"/>
  <c r="Z31" i="8"/>
  <c r="AJ31" i="8" s="1"/>
  <c r="Z4" i="8"/>
  <c r="Y4" i="8"/>
  <c r="AD4" i="7"/>
  <c r="B46" i="8"/>
  <c r="B51" i="8" s="1"/>
  <c r="B56" i="8" s="1"/>
  <c r="B61" i="8" s="1"/>
  <c r="B66" i="8" s="1"/>
  <c r="B71" i="8" s="1"/>
  <c r="B76" i="8" s="1"/>
  <c r="B81" i="8" s="1"/>
  <c r="B86" i="8" s="1"/>
  <c r="B91" i="8" s="1"/>
  <c r="B96" i="8" s="1"/>
  <c r="B101" i="8" s="1"/>
  <c r="B106" i="8" s="1"/>
  <c r="B111" i="8" s="1"/>
  <c r="B116" i="8" s="1"/>
  <c r="B121" i="8" s="1"/>
  <c r="B126" i="8" s="1"/>
  <c r="B131" i="8" s="1"/>
  <c r="B136" i="8" s="1"/>
  <c r="B141" i="8" s="1"/>
  <c r="B146" i="8" s="1"/>
  <c r="B151" i="8" s="1"/>
  <c r="B156" i="8" s="1"/>
  <c r="B161" i="8" s="1"/>
  <c r="B166" i="8" s="1"/>
  <c r="B171" i="8" s="1"/>
  <c r="B176" i="8" s="1"/>
  <c r="B181" i="8" s="1"/>
  <c r="B186" i="8" s="1"/>
  <c r="B191" i="8" s="1"/>
  <c r="B45" i="8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B100" i="8" s="1"/>
  <c r="B105" i="8" s="1"/>
  <c r="B110" i="8" s="1"/>
  <c r="B115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s="1"/>
  <c r="B43" i="8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98" i="8" s="1"/>
  <c r="B103" i="8" s="1"/>
  <c r="B108" i="8" s="1"/>
  <c r="B113" i="8" s="1"/>
  <c r="B118" i="8" s="1"/>
  <c r="B123" i="8" s="1"/>
  <c r="B128" i="8" s="1"/>
  <c r="B133" i="8" s="1"/>
  <c r="B138" i="8" s="1"/>
  <c r="B143" i="8" s="1"/>
  <c r="B148" i="8" s="1"/>
  <c r="B153" i="8" s="1"/>
  <c r="B158" i="8" s="1"/>
  <c r="B163" i="8" s="1"/>
  <c r="B168" i="8" s="1"/>
  <c r="B173" i="8" s="1"/>
  <c r="B178" i="8" s="1"/>
  <c r="B183" i="8" s="1"/>
  <c r="B188" i="8" s="1"/>
  <c r="A39" i="8"/>
  <c r="AA34" i="8"/>
  <c r="AA33" i="8"/>
  <c r="Y33" i="8"/>
  <c r="AA32" i="8"/>
  <c r="AA31" i="8"/>
  <c r="Y31" i="8"/>
  <c r="AA30" i="8"/>
  <c r="AA29" i="8"/>
  <c r="Y29" i="8"/>
  <c r="AA28" i="8"/>
  <c r="AA27" i="8"/>
  <c r="Y27" i="8"/>
  <c r="AA26" i="8"/>
  <c r="AA25" i="8"/>
  <c r="Y25" i="8"/>
  <c r="AA24" i="8"/>
  <c r="AA23" i="8"/>
  <c r="Y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AB37" i="7" s="1"/>
  <c r="T37" i="7"/>
  <c r="U37" i="7"/>
  <c r="V37" i="7"/>
  <c r="W37" i="7"/>
  <c r="D38" i="7"/>
  <c r="E38" i="7"/>
  <c r="B38" i="7" s="1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AB38" i="7" s="1"/>
  <c r="T38" i="7"/>
  <c r="U38" i="7"/>
  <c r="V38" i="7"/>
  <c r="W38" i="7"/>
  <c r="D39" i="7"/>
  <c r="E39" i="7"/>
  <c r="B39" i="7" s="1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AB40" i="7" s="1"/>
  <c r="T40" i="7"/>
  <c r="U40" i="7"/>
  <c r="V40" i="7"/>
  <c r="W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AB41" i="7" s="1"/>
  <c r="T41" i="7"/>
  <c r="U41" i="7"/>
  <c r="V41" i="7"/>
  <c r="W41" i="7"/>
  <c r="D42" i="7"/>
  <c r="E42" i="7"/>
  <c r="B42" i="7" s="1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AB42" i="7" s="1"/>
  <c r="T42" i="7"/>
  <c r="U42" i="7"/>
  <c r="V42" i="7"/>
  <c r="W42" i="7"/>
  <c r="D43" i="7"/>
  <c r="E43" i="7"/>
  <c r="B43" i="7" s="1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AB43" i="7" s="1"/>
  <c r="T43" i="7"/>
  <c r="U43" i="7"/>
  <c r="V43" i="7"/>
  <c r="W43" i="7"/>
  <c r="D44" i="7"/>
  <c r="E44" i="7"/>
  <c r="B44" i="7" s="1"/>
  <c r="Z44" i="7" s="1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AB44" i="7" s="1"/>
  <c r="T44" i="7"/>
  <c r="U44" i="7"/>
  <c r="V44" i="7"/>
  <c r="W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D46" i="7"/>
  <c r="E46" i="7"/>
  <c r="B46" i="7" s="1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D48" i="7"/>
  <c r="E48" i="7"/>
  <c r="B48" i="7" s="1"/>
  <c r="Z48" i="7" s="1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AB48" i="7" s="1"/>
  <c r="T48" i="7"/>
  <c r="U48" i="7"/>
  <c r="V48" i="7"/>
  <c r="W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AA49" i="7" s="1"/>
  <c r="T49" i="7"/>
  <c r="U49" i="7"/>
  <c r="V49" i="7"/>
  <c r="W49" i="7"/>
  <c r="D50" i="7"/>
  <c r="E50" i="7"/>
  <c r="B50" i="7" s="1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AB50" i="7" s="1"/>
  <c r="T50" i="7"/>
  <c r="U50" i="7"/>
  <c r="V50" i="7"/>
  <c r="W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D52" i="7"/>
  <c r="E52" i="7"/>
  <c r="B52" i="7" s="1"/>
  <c r="Z52" i="7" s="1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AB52" i="7" s="1"/>
  <c r="T52" i="7"/>
  <c r="U52" i="7"/>
  <c r="V52" i="7"/>
  <c r="W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AB53" i="7" s="1"/>
  <c r="T53" i="7"/>
  <c r="U53" i="7"/>
  <c r="V53" i="7"/>
  <c r="W53" i="7"/>
  <c r="D54" i="7"/>
  <c r="E54" i="7"/>
  <c r="B54" i="7" s="1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AB54" i="7" s="1"/>
  <c r="T54" i="7"/>
  <c r="U54" i="7"/>
  <c r="V54" i="7"/>
  <c r="W54" i="7"/>
  <c r="D55" i="7"/>
  <c r="E55" i="7"/>
  <c r="B55" i="7" s="1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AB56" i="7" s="1"/>
  <c r="T56" i="7"/>
  <c r="U56" i="7"/>
  <c r="V56" i="7"/>
  <c r="W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AB57" i="7" s="1"/>
  <c r="T57" i="7"/>
  <c r="U57" i="7"/>
  <c r="V57" i="7"/>
  <c r="W57" i="7"/>
  <c r="D58" i="7"/>
  <c r="E58" i="7"/>
  <c r="B58" i="7" s="1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AB58" i="7" s="1"/>
  <c r="T58" i="7"/>
  <c r="U58" i="7"/>
  <c r="V58" i="7"/>
  <c r="W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AB59" i="7" s="1"/>
  <c r="T59" i="7"/>
  <c r="U59" i="7"/>
  <c r="V59" i="7"/>
  <c r="W59" i="7"/>
  <c r="D60" i="7"/>
  <c r="E60" i="7"/>
  <c r="B60" i="7" s="1"/>
  <c r="Z60" i="7" s="1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AB60" i="7" s="1"/>
  <c r="T60" i="7"/>
  <c r="U60" i="7"/>
  <c r="V60" i="7"/>
  <c r="W60" i="7"/>
  <c r="AA60" i="7" s="1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D62" i="7"/>
  <c r="E62" i="7"/>
  <c r="B62" i="7" s="1"/>
  <c r="Z62" i="7" s="1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AB62" i="7" s="1"/>
  <c r="T62" i="7"/>
  <c r="U62" i="7"/>
  <c r="V62" i="7"/>
  <c r="W62" i="7"/>
  <c r="D63" i="7"/>
  <c r="E63" i="7"/>
  <c r="B63" i="7" s="1"/>
  <c r="Z63" i="7" s="1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D64" i="7"/>
  <c r="E64" i="7"/>
  <c r="B64" i="7" s="1"/>
  <c r="Z64" i="7" s="1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D65" i="7"/>
  <c r="E65" i="7"/>
  <c r="B65" i="7" s="1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D66" i="7"/>
  <c r="E66" i="7"/>
  <c r="B66" i="7" s="1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AB66" i="7" s="1"/>
  <c r="T66" i="7"/>
  <c r="U66" i="7"/>
  <c r="V66" i="7"/>
  <c r="W66" i="7"/>
  <c r="W36" i="7"/>
  <c r="V36" i="7"/>
  <c r="AB36" i="7" s="1"/>
  <c r="U36" i="7"/>
  <c r="T36" i="7"/>
  <c r="S36" i="7"/>
  <c r="R36" i="7"/>
  <c r="Q36" i="7"/>
  <c r="P36" i="7"/>
  <c r="O36" i="7"/>
  <c r="N36" i="7"/>
  <c r="M36" i="7"/>
  <c r="L36" i="7"/>
  <c r="C36" i="7" s="1"/>
  <c r="K36" i="7"/>
  <c r="J36" i="7"/>
  <c r="I36" i="7"/>
  <c r="H36" i="7"/>
  <c r="G36" i="7"/>
  <c r="F36" i="7"/>
  <c r="E36" i="7"/>
  <c r="B36" i="7" s="1"/>
  <c r="D36" i="7"/>
  <c r="C66" i="7"/>
  <c r="AA65" i="7"/>
  <c r="C65" i="7"/>
  <c r="AB64" i="7"/>
  <c r="C64" i="7"/>
  <c r="C63" i="7"/>
  <c r="C62" i="7"/>
  <c r="C61" i="7"/>
  <c r="C60" i="7"/>
  <c r="C59" i="7"/>
  <c r="AA58" i="7"/>
  <c r="C58" i="7"/>
  <c r="C57" i="7"/>
  <c r="Y57" i="7" s="1"/>
  <c r="C56" i="7"/>
  <c r="AB55" i="7"/>
  <c r="C55" i="7"/>
  <c r="C54" i="7"/>
  <c r="C53" i="7"/>
  <c r="C52" i="7"/>
  <c r="AA51" i="7"/>
  <c r="C51" i="7"/>
  <c r="C50" i="7"/>
  <c r="C49" i="7"/>
  <c r="C48" i="7"/>
  <c r="C47" i="7"/>
  <c r="AB46" i="7"/>
  <c r="C46" i="7"/>
  <c r="C45" i="7"/>
  <c r="C44" i="7"/>
  <c r="C43" i="7"/>
  <c r="AA42" i="7"/>
  <c r="C42" i="7"/>
  <c r="C41" i="7"/>
  <c r="Y41" i="7" s="1"/>
  <c r="C40" i="7"/>
  <c r="AB39" i="7"/>
  <c r="C39" i="7"/>
  <c r="C38" i="7"/>
  <c r="C37" i="7"/>
  <c r="AD36" i="7"/>
  <c r="AC36" i="7"/>
  <c r="AE36" i="7" s="1"/>
  <c r="D37" i="4"/>
  <c r="E37" i="4"/>
  <c r="B37" i="4" s="1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D38" i="4"/>
  <c r="E38" i="4"/>
  <c r="B38" i="4" s="1"/>
  <c r="F38" i="4"/>
  <c r="G38" i="4"/>
  <c r="H38" i="4"/>
  <c r="I38" i="4"/>
  <c r="J38" i="4"/>
  <c r="K38" i="4"/>
  <c r="L38" i="4"/>
  <c r="C38" i="4" s="1"/>
  <c r="M38" i="4"/>
  <c r="N38" i="4"/>
  <c r="O38" i="4"/>
  <c r="P38" i="4"/>
  <c r="Q38" i="4"/>
  <c r="R38" i="4"/>
  <c r="S38" i="4"/>
  <c r="T38" i="4"/>
  <c r="U38" i="4"/>
  <c r="V38" i="4"/>
  <c r="W38" i="4"/>
  <c r="D39" i="4"/>
  <c r="E39" i="4"/>
  <c r="B39" i="4" s="1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D40" i="4"/>
  <c r="E40" i="4"/>
  <c r="B40" i="4" s="1"/>
  <c r="F40" i="4"/>
  <c r="G40" i="4"/>
  <c r="H40" i="4"/>
  <c r="I40" i="4"/>
  <c r="J40" i="4"/>
  <c r="K40" i="4"/>
  <c r="L40" i="4"/>
  <c r="C40" i="4" s="1"/>
  <c r="M40" i="4"/>
  <c r="N40" i="4"/>
  <c r="O40" i="4"/>
  <c r="P40" i="4"/>
  <c r="Q40" i="4"/>
  <c r="R40" i="4"/>
  <c r="S40" i="4"/>
  <c r="T40" i="4"/>
  <c r="U40" i="4"/>
  <c r="V40" i="4"/>
  <c r="W40" i="4"/>
  <c r="D41" i="4"/>
  <c r="E41" i="4"/>
  <c r="B41" i="4" s="1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D42" i="4"/>
  <c r="E42" i="4"/>
  <c r="B42" i="4" s="1"/>
  <c r="F42" i="4"/>
  <c r="G42" i="4"/>
  <c r="H42" i="4"/>
  <c r="I42" i="4"/>
  <c r="J42" i="4"/>
  <c r="K42" i="4"/>
  <c r="L42" i="4"/>
  <c r="C42" i="4" s="1"/>
  <c r="M42" i="4"/>
  <c r="N42" i="4"/>
  <c r="O42" i="4"/>
  <c r="P42" i="4"/>
  <c r="Q42" i="4"/>
  <c r="R42" i="4"/>
  <c r="S42" i="4"/>
  <c r="T42" i="4"/>
  <c r="U42" i="4"/>
  <c r="V42" i="4"/>
  <c r="W42" i="4"/>
  <c r="D43" i="4"/>
  <c r="E43" i="4"/>
  <c r="B43" i="4" s="1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D44" i="4"/>
  <c r="E44" i="4"/>
  <c r="B44" i="4" s="1"/>
  <c r="F44" i="4"/>
  <c r="G44" i="4"/>
  <c r="H44" i="4"/>
  <c r="I44" i="4"/>
  <c r="J44" i="4"/>
  <c r="K44" i="4"/>
  <c r="L44" i="4"/>
  <c r="C44" i="4" s="1"/>
  <c r="M44" i="4"/>
  <c r="N44" i="4"/>
  <c r="O44" i="4"/>
  <c r="P44" i="4"/>
  <c r="Q44" i="4"/>
  <c r="R44" i="4"/>
  <c r="S44" i="4"/>
  <c r="T44" i="4"/>
  <c r="U44" i="4"/>
  <c r="V44" i="4"/>
  <c r="W44" i="4"/>
  <c r="D45" i="4"/>
  <c r="E45" i="4"/>
  <c r="B45" i="4" s="1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D46" i="4"/>
  <c r="E46" i="4"/>
  <c r="B46" i="4" s="1"/>
  <c r="F46" i="4"/>
  <c r="G46" i="4"/>
  <c r="H46" i="4"/>
  <c r="I46" i="4"/>
  <c r="J46" i="4"/>
  <c r="K46" i="4"/>
  <c r="L46" i="4"/>
  <c r="C46" i="4" s="1"/>
  <c r="M46" i="4"/>
  <c r="N46" i="4"/>
  <c r="O46" i="4"/>
  <c r="P46" i="4"/>
  <c r="Q46" i="4"/>
  <c r="R46" i="4"/>
  <c r="S46" i="4"/>
  <c r="T46" i="4"/>
  <c r="U46" i="4"/>
  <c r="V46" i="4"/>
  <c r="W46" i="4"/>
  <c r="D47" i="4"/>
  <c r="E47" i="4"/>
  <c r="B47" i="4" s="1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D48" i="4"/>
  <c r="E48" i="4"/>
  <c r="B48" i="4" s="1"/>
  <c r="F48" i="4"/>
  <c r="G48" i="4"/>
  <c r="H48" i="4"/>
  <c r="I48" i="4"/>
  <c r="J48" i="4"/>
  <c r="K48" i="4"/>
  <c r="L48" i="4"/>
  <c r="C48" i="4" s="1"/>
  <c r="M48" i="4"/>
  <c r="N48" i="4"/>
  <c r="O48" i="4"/>
  <c r="P48" i="4"/>
  <c r="Q48" i="4"/>
  <c r="R48" i="4"/>
  <c r="S48" i="4"/>
  <c r="T48" i="4"/>
  <c r="U48" i="4"/>
  <c r="V48" i="4"/>
  <c r="W48" i="4"/>
  <c r="D49" i="4"/>
  <c r="E49" i="4"/>
  <c r="B49" i="4" s="1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D50" i="4"/>
  <c r="E50" i="4"/>
  <c r="B50" i="4" s="1"/>
  <c r="F50" i="4"/>
  <c r="G50" i="4"/>
  <c r="H50" i="4"/>
  <c r="I50" i="4"/>
  <c r="J50" i="4"/>
  <c r="K50" i="4"/>
  <c r="L50" i="4"/>
  <c r="C50" i="4" s="1"/>
  <c r="M50" i="4"/>
  <c r="N50" i="4"/>
  <c r="O50" i="4"/>
  <c r="P50" i="4"/>
  <c r="Q50" i="4"/>
  <c r="R50" i="4"/>
  <c r="S50" i="4"/>
  <c r="T50" i="4"/>
  <c r="U50" i="4"/>
  <c r="V50" i="4"/>
  <c r="W50" i="4"/>
  <c r="D51" i="4"/>
  <c r="E51" i="4"/>
  <c r="B51" i="4" s="1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D52" i="4"/>
  <c r="E52" i="4"/>
  <c r="B52" i="4" s="1"/>
  <c r="F52" i="4"/>
  <c r="G52" i="4"/>
  <c r="H52" i="4"/>
  <c r="I52" i="4"/>
  <c r="J52" i="4"/>
  <c r="K52" i="4"/>
  <c r="L52" i="4"/>
  <c r="C52" i="4" s="1"/>
  <c r="M52" i="4"/>
  <c r="N52" i="4"/>
  <c r="O52" i="4"/>
  <c r="P52" i="4"/>
  <c r="Q52" i="4"/>
  <c r="R52" i="4"/>
  <c r="S52" i="4"/>
  <c r="T52" i="4"/>
  <c r="U52" i="4"/>
  <c r="V52" i="4"/>
  <c r="W52" i="4"/>
  <c r="D53" i="4"/>
  <c r="E53" i="4"/>
  <c r="B53" i="4" s="1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D54" i="4"/>
  <c r="E54" i="4"/>
  <c r="B54" i="4" s="1"/>
  <c r="F54" i="4"/>
  <c r="G54" i="4"/>
  <c r="H54" i="4"/>
  <c r="I54" i="4"/>
  <c r="J54" i="4"/>
  <c r="K54" i="4"/>
  <c r="L54" i="4"/>
  <c r="C54" i="4" s="1"/>
  <c r="M54" i="4"/>
  <c r="N54" i="4"/>
  <c r="O54" i="4"/>
  <c r="P54" i="4"/>
  <c r="Q54" i="4"/>
  <c r="R54" i="4"/>
  <c r="AB54" i="4" s="1"/>
  <c r="S54" i="4"/>
  <c r="T54" i="4"/>
  <c r="U54" i="4"/>
  <c r="V54" i="4"/>
  <c r="W54" i="4"/>
  <c r="D55" i="4"/>
  <c r="E55" i="4"/>
  <c r="B55" i="4" s="1"/>
  <c r="F55" i="4"/>
  <c r="G55" i="4"/>
  <c r="H55" i="4"/>
  <c r="I55" i="4"/>
  <c r="J55" i="4"/>
  <c r="K55" i="4"/>
  <c r="L55" i="4"/>
  <c r="C55" i="4" s="1"/>
  <c r="M55" i="4"/>
  <c r="N55" i="4"/>
  <c r="O55" i="4"/>
  <c r="P55" i="4"/>
  <c r="Q55" i="4"/>
  <c r="R55" i="4"/>
  <c r="S55" i="4"/>
  <c r="T55" i="4"/>
  <c r="U55" i="4"/>
  <c r="V55" i="4"/>
  <c r="W55" i="4"/>
  <c r="D56" i="4"/>
  <c r="E56" i="4"/>
  <c r="B56" i="4" s="1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D57" i="4"/>
  <c r="E57" i="4"/>
  <c r="B57" i="4" s="1"/>
  <c r="F57" i="4"/>
  <c r="G57" i="4"/>
  <c r="H57" i="4"/>
  <c r="I57" i="4"/>
  <c r="J57" i="4"/>
  <c r="K57" i="4"/>
  <c r="L57" i="4"/>
  <c r="C57" i="4" s="1"/>
  <c r="M57" i="4"/>
  <c r="N57" i="4"/>
  <c r="O57" i="4"/>
  <c r="P57" i="4"/>
  <c r="Q57" i="4"/>
  <c r="R57" i="4"/>
  <c r="S57" i="4"/>
  <c r="T57" i="4"/>
  <c r="U57" i="4"/>
  <c r="V57" i="4"/>
  <c r="W57" i="4"/>
  <c r="D58" i="4"/>
  <c r="E58" i="4"/>
  <c r="B58" i="4" s="1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D59" i="4"/>
  <c r="E59" i="4"/>
  <c r="B59" i="4" s="1"/>
  <c r="F59" i="4"/>
  <c r="G59" i="4"/>
  <c r="H59" i="4"/>
  <c r="I59" i="4"/>
  <c r="J59" i="4"/>
  <c r="K59" i="4"/>
  <c r="L59" i="4"/>
  <c r="C59" i="4" s="1"/>
  <c r="M59" i="4"/>
  <c r="N59" i="4"/>
  <c r="O59" i="4"/>
  <c r="P59" i="4"/>
  <c r="Q59" i="4"/>
  <c r="R59" i="4"/>
  <c r="S59" i="4"/>
  <c r="T59" i="4"/>
  <c r="U59" i="4"/>
  <c r="V59" i="4"/>
  <c r="W59" i="4"/>
  <c r="D60" i="4"/>
  <c r="E60" i="4"/>
  <c r="B60" i="4" s="1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D61" i="4"/>
  <c r="E61" i="4"/>
  <c r="B61" i="4" s="1"/>
  <c r="F61" i="4"/>
  <c r="G61" i="4"/>
  <c r="H61" i="4"/>
  <c r="I61" i="4"/>
  <c r="J61" i="4"/>
  <c r="K61" i="4"/>
  <c r="L61" i="4"/>
  <c r="C61" i="4" s="1"/>
  <c r="M61" i="4"/>
  <c r="N61" i="4"/>
  <c r="O61" i="4"/>
  <c r="P61" i="4"/>
  <c r="Q61" i="4"/>
  <c r="R61" i="4"/>
  <c r="S61" i="4"/>
  <c r="T61" i="4"/>
  <c r="U61" i="4"/>
  <c r="V61" i="4"/>
  <c r="W61" i="4"/>
  <c r="D62" i="4"/>
  <c r="E62" i="4"/>
  <c r="B62" i="4" s="1"/>
  <c r="F62" i="4"/>
  <c r="G62" i="4"/>
  <c r="H62" i="4"/>
  <c r="I62" i="4"/>
  <c r="J62" i="4"/>
  <c r="K62" i="4"/>
  <c r="L62" i="4"/>
  <c r="C62" i="4" s="1"/>
  <c r="M62" i="4"/>
  <c r="N62" i="4"/>
  <c r="O62" i="4"/>
  <c r="P62" i="4"/>
  <c r="Q62" i="4"/>
  <c r="R62" i="4"/>
  <c r="S62" i="4"/>
  <c r="T62" i="4"/>
  <c r="U62" i="4"/>
  <c r="V62" i="4"/>
  <c r="W62" i="4"/>
  <c r="D63" i="4"/>
  <c r="E63" i="4"/>
  <c r="B63" i="4" s="1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D64" i="4"/>
  <c r="E64" i="4"/>
  <c r="B64" i="4" s="1"/>
  <c r="F64" i="4"/>
  <c r="G64" i="4"/>
  <c r="H64" i="4"/>
  <c r="I64" i="4"/>
  <c r="J64" i="4"/>
  <c r="K64" i="4"/>
  <c r="L64" i="4"/>
  <c r="C64" i="4" s="1"/>
  <c r="M64" i="4"/>
  <c r="N64" i="4"/>
  <c r="O64" i="4"/>
  <c r="P64" i="4"/>
  <c r="Q64" i="4"/>
  <c r="R64" i="4"/>
  <c r="S64" i="4"/>
  <c r="T64" i="4"/>
  <c r="U64" i="4"/>
  <c r="V64" i="4"/>
  <c r="W64" i="4"/>
  <c r="D65" i="4"/>
  <c r="E65" i="4"/>
  <c r="B65" i="4" s="1"/>
  <c r="F65" i="4"/>
  <c r="G65" i="4"/>
  <c r="H65" i="4"/>
  <c r="I65" i="4"/>
  <c r="J65" i="4"/>
  <c r="K65" i="4"/>
  <c r="L65" i="4"/>
  <c r="C65" i="4" s="1"/>
  <c r="M65" i="4"/>
  <c r="N65" i="4"/>
  <c r="O65" i="4"/>
  <c r="P65" i="4"/>
  <c r="Q65" i="4"/>
  <c r="R65" i="4"/>
  <c r="S65" i="4"/>
  <c r="T65" i="4"/>
  <c r="U65" i="4"/>
  <c r="V65" i="4"/>
  <c r="W65" i="4"/>
  <c r="D66" i="4"/>
  <c r="E66" i="4"/>
  <c r="B66" i="4" s="1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W36" i="4"/>
  <c r="V36" i="4"/>
  <c r="U36" i="4"/>
  <c r="T36" i="4"/>
  <c r="S36" i="4"/>
  <c r="R36" i="4"/>
  <c r="AC36" i="4" s="1"/>
  <c r="AE36" i="4" s="1"/>
  <c r="Q36" i="4"/>
  <c r="P36" i="4"/>
  <c r="O36" i="4"/>
  <c r="N36" i="4"/>
  <c r="L36" i="4"/>
  <c r="C36" i="4" s="1"/>
  <c r="M36" i="4"/>
  <c r="K36" i="4"/>
  <c r="J36" i="4"/>
  <c r="I36" i="4"/>
  <c r="H36" i="4"/>
  <c r="G36" i="4"/>
  <c r="F36" i="4"/>
  <c r="E36" i="4"/>
  <c r="B36" i="4" s="1"/>
  <c r="D36" i="4"/>
  <c r="C66" i="4"/>
  <c r="C63" i="4"/>
  <c r="C60" i="4"/>
  <c r="C58" i="4"/>
  <c r="C56" i="4"/>
  <c r="C53" i="4"/>
  <c r="C51" i="4"/>
  <c r="C49" i="4"/>
  <c r="C47" i="4"/>
  <c r="C45" i="4"/>
  <c r="C43" i="4"/>
  <c r="C41" i="4"/>
  <c r="C39" i="4"/>
  <c r="C37" i="4"/>
  <c r="AD36" i="4"/>
  <c r="AK36" i="4" s="1"/>
  <c r="C45" i="1"/>
  <c r="D37" i="6"/>
  <c r="E37" i="6"/>
  <c r="B37" i="6" s="1"/>
  <c r="F37" i="6"/>
  <c r="G37" i="6"/>
  <c r="H37" i="6"/>
  <c r="I37" i="6"/>
  <c r="J37" i="6"/>
  <c r="K37" i="6"/>
  <c r="L37" i="6"/>
  <c r="C37" i="6" s="1"/>
  <c r="M37" i="6"/>
  <c r="N37" i="6"/>
  <c r="O37" i="6"/>
  <c r="P37" i="6"/>
  <c r="Q37" i="6"/>
  <c r="R37" i="6"/>
  <c r="S37" i="6"/>
  <c r="T37" i="6"/>
  <c r="U37" i="6"/>
  <c r="V37" i="6"/>
  <c r="W37" i="6"/>
  <c r="D38" i="6"/>
  <c r="E38" i="6"/>
  <c r="B38" i="6" s="1"/>
  <c r="F38" i="6"/>
  <c r="G38" i="6"/>
  <c r="H38" i="6"/>
  <c r="I38" i="6"/>
  <c r="J38" i="6"/>
  <c r="K38" i="6"/>
  <c r="L38" i="6"/>
  <c r="C38" i="6" s="1"/>
  <c r="M38" i="6"/>
  <c r="N38" i="6"/>
  <c r="O38" i="6"/>
  <c r="P38" i="6"/>
  <c r="Q38" i="6"/>
  <c r="R38" i="6"/>
  <c r="S38" i="6"/>
  <c r="T38" i="6"/>
  <c r="U38" i="6"/>
  <c r="V38" i="6"/>
  <c r="W38" i="6"/>
  <c r="D39" i="6"/>
  <c r="E39" i="6"/>
  <c r="B39" i="6" s="1"/>
  <c r="F39" i="6"/>
  <c r="G39" i="6"/>
  <c r="H39" i="6"/>
  <c r="I39" i="6"/>
  <c r="J39" i="6"/>
  <c r="K39" i="6"/>
  <c r="L39" i="6"/>
  <c r="C39" i="6" s="1"/>
  <c r="M39" i="6"/>
  <c r="N39" i="6"/>
  <c r="O39" i="6"/>
  <c r="P39" i="6"/>
  <c r="Q39" i="6"/>
  <c r="R39" i="6"/>
  <c r="S39" i="6"/>
  <c r="T39" i="6"/>
  <c r="U39" i="6"/>
  <c r="V39" i="6"/>
  <c r="W39" i="6"/>
  <c r="D40" i="6"/>
  <c r="E40" i="6"/>
  <c r="B40" i="6" s="1"/>
  <c r="F40" i="6"/>
  <c r="G40" i="6"/>
  <c r="H40" i="6"/>
  <c r="I40" i="6"/>
  <c r="J40" i="6"/>
  <c r="K40" i="6"/>
  <c r="L40" i="6"/>
  <c r="C40" i="6" s="1"/>
  <c r="M40" i="6"/>
  <c r="N40" i="6"/>
  <c r="O40" i="6"/>
  <c r="P40" i="6"/>
  <c r="Q40" i="6"/>
  <c r="R40" i="6"/>
  <c r="S40" i="6"/>
  <c r="T40" i="6"/>
  <c r="U40" i="6"/>
  <c r="V40" i="6"/>
  <c r="W40" i="6"/>
  <c r="AB40" i="6" s="1"/>
  <c r="D41" i="6"/>
  <c r="E41" i="6"/>
  <c r="B41" i="6" s="1"/>
  <c r="F41" i="6"/>
  <c r="G41" i="6"/>
  <c r="H41" i="6"/>
  <c r="I41" i="6"/>
  <c r="J41" i="6"/>
  <c r="K41" i="6"/>
  <c r="L41" i="6"/>
  <c r="C41" i="6" s="1"/>
  <c r="M41" i="6"/>
  <c r="N41" i="6"/>
  <c r="O41" i="6"/>
  <c r="P41" i="6"/>
  <c r="Q41" i="6"/>
  <c r="R41" i="6"/>
  <c r="S41" i="6"/>
  <c r="T41" i="6"/>
  <c r="AA41" i="6" s="1"/>
  <c r="U41" i="6"/>
  <c r="V41" i="6"/>
  <c r="W41" i="6"/>
  <c r="AB41" i="6" s="1"/>
  <c r="B42" i="6"/>
  <c r="D42" i="6"/>
  <c r="E42" i="6"/>
  <c r="F42" i="6"/>
  <c r="G42" i="6"/>
  <c r="Y42" i="6" s="1"/>
  <c r="H42" i="6"/>
  <c r="I42" i="6"/>
  <c r="J42" i="6"/>
  <c r="K42" i="6"/>
  <c r="L42" i="6"/>
  <c r="C42" i="6" s="1"/>
  <c r="M42" i="6"/>
  <c r="N42" i="6"/>
  <c r="O42" i="6"/>
  <c r="P42" i="6"/>
  <c r="Q42" i="6"/>
  <c r="R42" i="6"/>
  <c r="S42" i="6"/>
  <c r="T42" i="6"/>
  <c r="U42" i="6"/>
  <c r="V42" i="6"/>
  <c r="W42" i="6"/>
  <c r="D43" i="6"/>
  <c r="E43" i="6"/>
  <c r="B43" i="6" s="1"/>
  <c r="F43" i="6"/>
  <c r="G43" i="6"/>
  <c r="H43" i="6"/>
  <c r="I43" i="6"/>
  <c r="J43" i="6"/>
  <c r="K43" i="6"/>
  <c r="L43" i="6"/>
  <c r="C43" i="6" s="1"/>
  <c r="M43" i="6"/>
  <c r="N43" i="6"/>
  <c r="O43" i="6"/>
  <c r="P43" i="6"/>
  <c r="Q43" i="6"/>
  <c r="R43" i="6"/>
  <c r="S43" i="6"/>
  <c r="T43" i="6"/>
  <c r="U43" i="6"/>
  <c r="V43" i="6"/>
  <c r="W43" i="6"/>
  <c r="D44" i="6"/>
  <c r="E44" i="6"/>
  <c r="B44" i="6" s="1"/>
  <c r="F44" i="6"/>
  <c r="G44" i="6"/>
  <c r="H44" i="6"/>
  <c r="I44" i="6"/>
  <c r="J44" i="6"/>
  <c r="K44" i="6"/>
  <c r="L44" i="6"/>
  <c r="C44" i="6" s="1"/>
  <c r="Z44" i="6" s="1"/>
  <c r="M44" i="6"/>
  <c r="N44" i="6"/>
  <c r="O44" i="6"/>
  <c r="P44" i="6"/>
  <c r="Q44" i="6"/>
  <c r="R44" i="6"/>
  <c r="S44" i="6"/>
  <c r="T44" i="6"/>
  <c r="U44" i="6"/>
  <c r="V44" i="6"/>
  <c r="W44" i="6"/>
  <c r="D45" i="6"/>
  <c r="E45" i="6"/>
  <c r="B45" i="6" s="1"/>
  <c r="F45" i="6"/>
  <c r="G45" i="6"/>
  <c r="H45" i="6"/>
  <c r="I45" i="6"/>
  <c r="J45" i="6"/>
  <c r="K45" i="6"/>
  <c r="L45" i="6"/>
  <c r="C45" i="6" s="1"/>
  <c r="M45" i="6"/>
  <c r="N45" i="6"/>
  <c r="O45" i="6"/>
  <c r="P45" i="6"/>
  <c r="Q45" i="6"/>
  <c r="R45" i="6"/>
  <c r="S45" i="6"/>
  <c r="T45" i="6"/>
  <c r="U45" i="6"/>
  <c r="V45" i="6"/>
  <c r="W45" i="6"/>
  <c r="D46" i="6"/>
  <c r="E46" i="6"/>
  <c r="B46" i="6" s="1"/>
  <c r="F46" i="6"/>
  <c r="G46" i="6"/>
  <c r="H46" i="6"/>
  <c r="I46" i="6"/>
  <c r="J46" i="6"/>
  <c r="K46" i="6"/>
  <c r="L46" i="6"/>
  <c r="C46" i="6" s="1"/>
  <c r="M46" i="6"/>
  <c r="N46" i="6"/>
  <c r="O46" i="6"/>
  <c r="P46" i="6"/>
  <c r="Q46" i="6"/>
  <c r="R46" i="6"/>
  <c r="S46" i="6"/>
  <c r="T46" i="6"/>
  <c r="U46" i="6"/>
  <c r="V46" i="6"/>
  <c r="W46" i="6"/>
  <c r="D47" i="6"/>
  <c r="E47" i="6"/>
  <c r="B47" i="6" s="1"/>
  <c r="F47" i="6"/>
  <c r="G47" i="6"/>
  <c r="H47" i="6"/>
  <c r="I47" i="6"/>
  <c r="J47" i="6"/>
  <c r="K47" i="6"/>
  <c r="L47" i="6"/>
  <c r="C47" i="6" s="1"/>
  <c r="M47" i="6"/>
  <c r="N47" i="6"/>
  <c r="O47" i="6"/>
  <c r="P47" i="6"/>
  <c r="Q47" i="6"/>
  <c r="R47" i="6"/>
  <c r="S47" i="6"/>
  <c r="T47" i="6"/>
  <c r="U47" i="6"/>
  <c r="V47" i="6"/>
  <c r="W47" i="6"/>
  <c r="D48" i="6"/>
  <c r="E48" i="6"/>
  <c r="B48" i="6" s="1"/>
  <c r="F48" i="6"/>
  <c r="G48" i="6"/>
  <c r="H48" i="6"/>
  <c r="I48" i="6"/>
  <c r="J48" i="6"/>
  <c r="K48" i="6"/>
  <c r="L48" i="6"/>
  <c r="C48" i="6" s="1"/>
  <c r="M48" i="6"/>
  <c r="N48" i="6"/>
  <c r="O48" i="6"/>
  <c r="P48" i="6"/>
  <c r="Q48" i="6"/>
  <c r="R48" i="6"/>
  <c r="S48" i="6"/>
  <c r="T48" i="6"/>
  <c r="U48" i="6"/>
  <c r="V48" i="6"/>
  <c r="W48" i="6"/>
  <c r="AB48" i="6" s="1"/>
  <c r="D49" i="6"/>
  <c r="E49" i="6"/>
  <c r="B49" i="6" s="1"/>
  <c r="F49" i="6"/>
  <c r="G49" i="6"/>
  <c r="H49" i="6"/>
  <c r="I49" i="6"/>
  <c r="J49" i="6"/>
  <c r="K49" i="6"/>
  <c r="L49" i="6"/>
  <c r="C49" i="6" s="1"/>
  <c r="M49" i="6"/>
  <c r="N49" i="6"/>
  <c r="O49" i="6"/>
  <c r="P49" i="6"/>
  <c r="Q49" i="6"/>
  <c r="R49" i="6"/>
  <c r="S49" i="6"/>
  <c r="T49" i="6"/>
  <c r="U49" i="6"/>
  <c r="V49" i="6"/>
  <c r="W49" i="6"/>
  <c r="D50" i="6"/>
  <c r="E50" i="6"/>
  <c r="B50" i="6" s="1"/>
  <c r="F50" i="6"/>
  <c r="G50" i="6"/>
  <c r="H50" i="6"/>
  <c r="I50" i="6"/>
  <c r="J50" i="6"/>
  <c r="K50" i="6"/>
  <c r="L50" i="6"/>
  <c r="C50" i="6" s="1"/>
  <c r="M50" i="6"/>
  <c r="N50" i="6"/>
  <c r="O50" i="6"/>
  <c r="P50" i="6"/>
  <c r="Q50" i="6"/>
  <c r="R50" i="6"/>
  <c r="S50" i="6"/>
  <c r="T50" i="6"/>
  <c r="U50" i="6"/>
  <c r="V50" i="6"/>
  <c r="W50" i="6"/>
  <c r="D51" i="6"/>
  <c r="E51" i="6"/>
  <c r="B51" i="6" s="1"/>
  <c r="F51" i="6"/>
  <c r="G51" i="6"/>
  <c r="H51" i="6"/>
  <c r="I51" i="6"/>
  <c r="J51" i="6"/>
  <c r="K51" i="6"/>
  <c r="L51" i="6"/>
  <c r="C51" i="6" s="1"/>
  <c r="M51" i="6"/>
  <c r="N51" i="6"/>
  <c r="O51" i="6"/>
  <c r="P51" i="6"/>
  <c r="Q51" i="6"/>
  <c r="R51" i="6"/>
  <c r="S51" i="6"/>
  <c r="T51" i="6"/>
  <c r="U51" i="6"/>
  <c r="V51" i="6"/>
  <c r="AB51" i="6" s="1"/>
  <c r="W51" i="6"/>
  <c r="D52" i="6"/>
  <c r="E52" i="6"/>
  <c r="B52" i="6" s="1"/>
  <c r="F52" i="6"/>
  <c r="G52" i="6"/>
  <c r="H52" i="6"/>
  <c r="I52" i="6"/>
  <c r="J52" i="6"/>
  <c r="K52" i="6"/>
  <c r="L52" i="6"/>
  <c r="C52" i="6" s="1"/>
  <c r="Z52" i="6" s="1"/>
  <c r="M52" i="6"/>
  <c r="N52" i="6"/>
  <c r="O52" i="6"/>
  <c r="P52" i="6"/>
  <c r="Q52" i="6"/>
  <c r="R52" i="6"/>
  <c r="S52" i="6"/>
  <c r="T52" i="6"/>
  <c r="U52" i="6"/>
  <c r="V52" i="6"/>
  <c r="AA52" i="6" s="1"/>
  <c r="W52" i="6"/>
  <c r="D53" i="6"/>
  <c r="E53" i="6"/>
  <c r="B53" i="6" s="1"/>
  <c r="F53" i="6"/>
  <c r="G53" i="6"/>
  <c r="H53" i="6"/>
  <c r="I53" i="6"/>
  <c r="J53" i="6"/>
  <c r="K53" i="6"/>
  <c r="L53" i="6"/>
  <c r="C53" i="6" s="1"/>
  <c r="M53" i="6"/>
  <c r="N53" i="6"/>
  <c r="O53" i="6"/>
  <c r="P53" i="6"/>
  <c r="Q53" i="6"/>
  <c r="R53" i="6"/>
  <c r="S53" i="6"/>
  <c r="T53" i="6"/>
  <c r="U53" i="6"/>
  <c r="V53" i="6"/>
  <c r="W53" i="6"/>
  <c r="D54" i="6"/>
  <c r="E54" i="6"/>
  <c r="B54" i="6" s="1"/>
  <c r="F54" i="6"/>
  <c r="G54" i="6"/>
  <c r="H54" i="6"/>
  <c r="I54" i="6"/>
  <c r="J54" i="6"/>
  <c r="K54" i="6"/>
  <c r="L54" i="6"/>
  <c r="C54" i="6" s="1"/>
  <c r="M54" i="6"/>
  <c r="N54" i="6"/>
  <c r="O54" i="6"/>
  <c r="P54" i="6"/>
  <c r="Q54" i="6"/>
  <c r="R54" i="6"/>
  <c r="S54" i="6"/>
  <c r="T54" i="6"/>
  <c r="U54" i="6"/>
  <c r="V54" i="6"/>
  <c r="W54" i="6"/>
  <c r="D55" i="6"/>
  <c r="E55" i="6"/>
  <c r="B55" i="6" s="1"/>
  <c r="Y55" i="6" s="1"/>
  <c r="F55" i="6"/>
  <c r="G55" i="6"/>
  <c r="H55" i="6"/>
  <c r="I55" i="6"/>
  <c r="J55" i="6"/>
  <c r="K55" i="6"/>
  <c r="L55" i="6"/>
  <c r="C55" i="6" s="1"/>
  <c r="M55" i="6"/>
  <c r="N55" i="6"/>
  <c r="O55" i="6"/>
  <c r="P55" i="6"/>
  <c r="Q55" i="6"/>
  <c r="R55" i="6"/>
  <c r="S55" i="6"/>
  <c r="T55" i="6"/>
  <c r="U55" i="6"/>
  <c r="V55" i="6"/>
  <c r="W55" i="6"/>
  <c r="D56" i="6"/>
  <c r="E56" i="6"/>
  <c r="B56" i="6" s="1"/>
  <c r="F56" i="6"/>
  <c r="G56" i="6"/>
  <c r="H56" i="6"/>
  <c r="I56" i="6"/>
  <c r="J56" i="6"/>
  <c r="K56" i="6"/>
  <c r="L56" i="6"/>
  <c r="C56" i="6" s="1"/>
  <c r="M56" i="6"/>
  <c r="N56" i="6"/>
  <c r="O56" i="6"/>
  <c r="P56" i="6"/>
  <c r="Q56" i="6"/>
  <c r="R56" i="6"/>
  <c r="S56" i="6"/>
  <c r="T56" i="6"/>
  <c r="U56" i="6"/>
  <c r="V56" i="6"/>
  <c r="W56" i="6"/>
  <c r="D57" i="6"/>
  <c r="E57" i="6"/>
  <c r="B57" i="6" s="1"/>
  <c r="F57" i="6"/>
  <c r="G57" i="6"/>
  <c r="H57" i="6"/>
  <c r="I57" i="6"/>
  <c r="J57" i="6"/>
  <c r="K57" i="6"/>
  <c r="L57" i="6"/>
  <c r="C57" i="6" s="1"/>
  <c r="M57" i="6"/>
  <c r="N57" i="6"/>
  <c r="O57" i="6"/>
  <c r="P57" i="6"/>
  <c r="Q57" i="6"/>
  <c r="R57" i="6"/>
  <c r="S57" i="6"/>
  <c r="T57" i="6"/>
  <c r="AA57" i="6" s="1"/>
  <c r="U57" i="6"/>
  <c r="V57" i="6"/>
  <c r="W57" i="6"/>
  <c r="B58" i="6"/>
  <c r="D58" i="6"/>
  <c r="E58" i="6"/>
  <c r="F58" i="6"/>
  <c r="G58" i="6"/>
  <c r="Y58" i="6" s="1"/>
  <c r="H58" i="6"/>
  <c r="I58" i="6"/>
  <c r="J58" i="6"/>
  <c r="K58" i="6"/>
  <c r="L58" i="6"/>
  <c r="C58" i="6" s="1"/>
  <c r="M58" i="6"/>
  <c r="N58" i="6"/>
  <c r="O58" i="6"/>
  <c r="P58" i="6"/>
  <c r="Q58" i="6"/>
  <c r="R58" i="6"/>
  <c r="S58" i="6"/>
  <c r="T58" i="6"/>
  <c r="AA58" i="6" s="1"/>
  <c r="U58" i="6"/>
  <c r="V58" i="6"/>
  <c r="W58" i="6"/>
  <c r="D59" i="6"/>
  <c r="E59" i="6"/>
  <c r="B59" i="6" s="1"/>
  <c r="F59" i="6"/>
  <c r="G59" i="6"/>
  <c r="H59" i="6"/>
  <c r="I59" i="6"/>
  <c r="J59" i="6"/>
  <c r="K59" i="6"/>
  <c r="L59" i="6"/>
  <c r="C59" i="6" s="1"/>
  <c r="M59" i="6"/>
  <c r="N59" i="6"/>
  <c r="O59" i="6"/>
  <c r="P59" i="6"/>
  <c r="Q59" i="6"/>
  <c r="R59" i="6"/>
  <c r="S59" i="6"/>
  <c r="T59" i="6"/>
  <c r="U59" i="6"/>
  <c r="V59" i="6"/>
  <c r="W59" i="6"/>
  <c r="D60" i="6"/>
  <c r="E60" i="6"/>
  <c r="B60" i="6" s="1"/>
  <c r="F60" i="6"/>
  <c r="G60" i="6"/>
  <c r="H60" i="6"/>
  <c r="I60" i="6"/>
  <c r="J60" i="6"/>
  <c r="K60" i="6"/>
  <c r="L60" i="6"/>
  <c r="C60" i="6" s="1"/>
  <c r="M60" i="6"/>
  <c r="N60" i="6"/>
  <c r="O60" i="6"/>
  <c r="P60" i="6"/>
  <c r="Q60" i="6"/>
  <c r="R60" i="6"/>
  <c r="S60" i="6"/>
  <c r="T60" i="6"/>
  <c r="U60" i="6"/>
  <c r="V60" i="6"/>
  <c r="W60" i="6"/>
  <c r="D61" i="6"/>
  <c r="E61" i="6"/>
  <c r="B61" i="6" s="1"/>
  <c r="F61" i="6"/>
  <c r="G61" i="6"/>
  <c r="H61" i="6"/>
  <c r="I61" i="6"/>
  <c r="J61" i="6"/>
  <c r="K61" i="6"/>
  <c r="L61" i="6"/>
  <c r="C61" i="6" s="1"/>
  <c r="M61" i="6"/>
  <c r="N61" i="6"/>
  <c r="O61" i="6"/>
  <c r="P61" i="6"/>
  <c r="Q61" i="6"/>
  <c r="R61" i="6"/>
  <c r="S61" i="6"/>
  <c r="T61" i="6"/>
  <c r="U61" i="6"/>
  <c r="V61" i="6"/>
  <c r="W61" i="6"/>
  <c r="D62" i="6"/>
  <c r="E62" i="6"/>
  <c r="B62" i="6" s="1"/>
  <c r="F62" i="6"/>
  <c r="G62" i="6"/>
  <c r="H62" i="6"/>
  <c r="I62" i="6"/>
  <c r="J62" i="6"/>
  <c r="K62" i="6"/>
  <c r="L62" i="6"/>
  <c r="C62" i="6" s="1"/>
  <c r="M62" i="6"/>
  <c r="N62" i="6"/>
  <c r="O62" i="6"/>
  <c r="P62" i="6"/>
  <c r="Q62" i="6"/>
  <c r="R62" i="6"/>
  <c r="S62" i="6"/>
  <c r="T62" i="6"/>
  <c r="AA62" i="6" s="1"/>
  <c r="U62" i="6"/>
  <c r="V62" i="6"/>
  <c r="W62" i="6"/>
  <c r="D63" i="6"/>
  <c r="E63" i="6"/>
  <c r="B63" i="6" s="1"/>
  <c r="F63" i="6"/>
  <c r="G63" i="6"/>
  <c r="H63" i="6"/>
  <c r="I63" i="6"/>
  <c r="J63" i="6"/>
  <c r="K63" i="6"/>
  <c r="L63" i="6"/>
  <c r="C63" i="6" s="1"/>
  <c r="M63" i="6"/>
  <c r="N63" i="6"/>
  <c r="O63" i="6"/>
  <c r="P63" i="6"/>
  <c r="Q63" i="6"/>
  <c r="R63" i="6"/>
  <c r="S63" i="6"/>
  <c r="T63" i="6"/>
  <c r="U63" i="6"/>
  <c r="V63" i="6"/>
  <c r="W63" i="6"/>
  <c r="B64" i="6"/>
  <c r="D64" i="6"/>
  <c r="E64" i="6"/>
  <c r="F64" i="6"/>
  <c r="G64" i="6"/>
  <c r="H64" i="6"/>
  <c r="I64" i="6"/>
  <c r="J64" i="6"/>
  <c r="K64" i="6"/>
  <c r="L64" i="6"/>
  <c r="C64" i="6" s="1"/>
  <c r="M64" i="6"/>
  <c r="N64" i="6"/>
  <c r="O64" i="6"/>
  <c r="P64" i="6"/>
  <c r="Q64" i="6"/>
  <c r="R64" i="6"/>
  <c r="S64" i="6"/>
  <c r="T64" i="6"/>
  <c r="U64" i="6"/>
  <c r="V64" i="6"/>
  <c r="W64" i="6"/>
  <c r="D65" i="6"/>
  <c r="E65" i="6"/>
  <c r="B65" i="6" s="1"/>
  <c r="F65" i="6"/>
  <c r="G65" i="6"/>
  <c r="H65" i="6"/>
  <c r="I65" i="6"/>
  <c r="J65" i="6"/>
  <c r="K65" i="6"/>
  <c r="L65" i="6"/>
  <c r="C65" i="6" s="1"/>
  <c r="M65" i="6"/>
  <c r="N65" i="6"/>
  <c r="O65" i="6"/>
  <c r="P65" i="6"/>
  <c r="Q65" i="6"/>
  <c r="R65" i="6"/>
  <c r="S65" i="6"/>
  <c r="T65" i="6"/>
  <c r="U65" i="6"/>
  <c r="V65" i="6"/>
  <c r="W65" i="6"/>
  <c r="D66" i="6"/>
  <c r="E66" i="6"/>
  <c r="B66" i="6" s="1"/>
  <c r="F66" i="6"/>
  <c r="G66" i="6"/>
  <c r="H66" i="6"/>
  <c r="I66" i="6"/>
  <c r="J66" i="6"/>
  <c r="K66" i="6"/>
  <c r="L66" i="6"/>
  <c r="C66" i="6" s="1"/>
  <c r="M66" i="6"/>
  <c r="N66" i="6"/>
  <c r="O66" i="6"/>
  <c r="P66" i="6"/>
  <c r="Q66" i="6"/>
  <c r="R66" i="6"/>
  <c r="S66" i="6"/>
  <c r="T66" i="6"/>
  <c r="U66" i="6"/>
  <c r="V66" i="6"/>
  <c r="W66" i="6"/>
  <c r="W36" i="6"/>
  <c r="V36" i="6"/>
  <c r="U36" i="6"/>
  <c r="T36" i="6"/>
  <c r="AD36" i="6" s="1"/>
  <c r="S36" i="6"/>
  <c r="R36" i="6"/>
  <c r="Q36" i="6"/>
  <c r="P36" i="6"/>
  <c r="O36" i="6"/>
  <c r="N36" i="6"/>
  <c r="L36" i="6"/>
  <c r="C36" i="6" s="1"/>
  <c r="M36" i="6"/>
  <c r="K36" i="6"/>
  <c r="J36" i="6"/>
  <c r="I36" i="6"/>
  <c r="H36" i="6"/>
  <c r="G36" i="6"/>
  <c r="F36" i="6"/>
  <c r="E36" i="6"/>
  <c r="B36" i="6" s="1"/>
  <c r="D36" i="6"/>
  <c r="AA61" i="6"/>
  <c r="AA56" i="6"/>
  <c r="AA49" i="6"/>
  <c r="B55" i="1"/>
  <c r="D37" i="1"/>
  <c r="E37" i="1"/>
  <c r="B37" i="1" s="1"/>
  <c r="F37" i="1"/>
  <c r="G37" i="1"/>
  <c r="H37" i="1"/>
  <c r="I37" i="1"/>
  <c r="J37" i="1"/>
  <c r="K37" i="1"/>
  <c r="L37" i="1"/>
  <c r="C37" i="1" s="1"/>
  <c r="M37" i="1"/>
  <c r="N37" i="1"/>
  <c r="O37" i="1"/>
  <c r="P37" i="1"/>
  <c r="Q37" i="1"/>
  <c r="R37" i="1"/>
  <c r="S37" i="1"/>
  <c r="T37" i="1"/>
  <c r="U37" i="1"/>
  <c r="V37" i="1"/>
  <c r="W37" i="1"/>
  <c r="D38" i="1"/>
  <c r="E38" i="1"/>
  <c r="B38" i="1" s="1"/>
  <c r="F38" i="1"/>
  <c r="G38" i="1"/>
  <c r="H38" i="1"/>
  <c r="I38" i="1"/>
  <c r="J38" i="1"/>
  <c r="K38" i="1"/>
  <c r="L38" i="1"/>
  <c r="C38" i="1" s="1"/>
  <c r="M38" i="1"/>
  <c r="N38" i="1"/>
  <c r="O38" i="1"/>
  <c r="P38" i="1"/>
  <c r="Q38" i="1"/>
  <c r="R38" i="1"/>
  <c r="S38" i="1"/>
  <c r="T38" i="1"/>
  <c r="U38" i="1"/>
  <c r="V38" i="1"/>
  <c r="W38" i="1"/>
  <c r="D39" i="1"/>
  <c r="E39" i="1"/>
  <c r="B39" i="1" s="1"/>
  <c r="F39" i="1"/>
  <c r="G39" i="1"/>
  <c r="H39" i="1"/>
  <c r="I39" i="1"/>
  <c r="J39" i="1"/>
  <c r="K39" i="1"/>
  <c r="L39" i="1"/>
  <c r="C39" i="1" s="1"/>
  <c r="M39" i="1"/>
  <c r="N39" i="1"/>
  <c r="O39" i="1"/>
  <c r="P39" i="1"/>
  <c r="Q39" i="1"/>
  <c r="R39" i="1"/>
  <c r="S39" i="1"/>
  <c r="T39" i="1"/>
  <c r="U39" i="1"/>
  <c r="V39" i="1"/>
  <c r="W39" i="1"/>
  <c r="D40" i="1"/>
  <c r="E40" i="1"/>
  <c r="B40" i="1" s="1"/>
  <c r="F40" i="1"/>
  <c r="G40" i="1"/>
  <c r="H40" i="1"/>
  <c r="I40" i="1"/>
  <c r="J40" i="1"/>
  <c r="K40" i="1"/>
  <c r="L40" i="1"/>
  <c r="C40" i="1" s="1"/>
  <c r="M40" i="1"/>
  <c r="N40" i="1"/>
  <c r="O40" i="1"/>
  <c r="P40" i="1"/>
  <c r="Q40" i="1"/>
  <c r="R40" i="1"/>
  <c r="S40" i="1"/>
  <c r="T40" i="1"/>
  <c r="U40" i="1"/>
  <c r="V40" i="1"/>
  <c r="W40" i="1"/>
  <c r="D41" i="1"/>
  <c r="E41" i="1"/>
  <c r="B41" i="1" s="1"/>
  <c r="F41" i="1"/>
  <c r="G41" i="1"/>
  <c r="H41" i="1"/>
  <c r="I41" i="1"/>
  <c r="J41" i="1"/>
  <c r="K41" i="1"/>
  <c r="L41" i="1"/>
  <c r="C41" i="1" s="1"/>
  <c r="M41" i="1"/>
  <c r="N41" i="1"/>
  <c r="O41" i="1"/>
  <c r="P41" i="1"/>
  <c r="Q41" i="1"/>
  <c r="R41" i="1"/>
  <c r="S41" i="1"/>
  <c r="T41" i="1"/>
  <c r="U41" i="1"/>
  <c r="V41" i="1"/>
  <c r="W41" i="1"/>
  <c r="D42" i="1"/>
  <c r="E42" i="1"/>
  <c r="B42" i="1" s="1"/>
  <c r="F42" i="1"/>
  <c r="G42" i="1"/>
  <c r="H42" i="1"/>
  <c r="I42" i="1"/>
  <c r="J42" i="1"/>
  <c r="K42" i="1"/>
  <c r="L42" i="1"/>
  <c r="C42" i="1" s="1"/>
  <c r="M42" i="1"/>
  <c r="N42" i="1"/>
  <c r="O42" i="1"/>
  <c r="P42" i="1"/>
  <c r="Q42" i="1"/>
  <c r="R42" i="1"/>
  <c r="S42" i="1"/>
  <c r="T42" i="1"/>
  <c r="U42" i="1"/>
  <c r="V42" i="1"/>
  <c r="W42" i="1"/>
  <c r="D43" i="1"/>
  <c r="E43" i="1"/>
  <c r="B43" i="1" s="1"/>
  <c r="F43" i="1"/>
  <c r="G43" i="1"/>
  <c r="H43" i="1"/>
  <c r="I43" i="1"/>
  <c r="J43" i="1"/>
  <c r="K43" i="1"/>
  <c r="L43" i="1"/>
  <c r="C43" i="1" s="1"/>
  <c r="M43" i="1"/>
  <c r="N43" i="1"/>
  <c r="O43" i="1"/>
  <c r="P43" i="1"/>
  <c r="Q43" i="1"/>
  <c r="R43" i="1"/>
  <c r="S43" i="1"/>
  <c r="T43" i="1"/>
  <c r="U43" i="1"/>
  <c r="V43" i="1"/>
  <c r="W43" i="1"/>
  <c r="D44" i="1"/>
  <c r="E44" i="1"/>
  <c r="B44" i="1" s="1"/>
  <c r="F44" i="1"/>
  <c r="G44" i="1"/>
  <c r="H44" i="1"/>
  <c r="I44" i="1"/>
  <c r="J44" i="1"/>
  <c r="K44" i="1"/>
  <c r="L44" i="1"/>
  <c r="C44" i="1" s="1"/>
  <c r="M44" i="1"/>
  <c r="N44" i="1"/>
  <c r="O44" i="1"/>
  <c r="P44" i="1"/>
  <c r="Q44" i="1"/>
  <c r="R44" i="1"/>
  <c r="S44" i="1"/>
  <c r="T44" i="1"/>
  <c r="U44" i="1"/>
  <c r="V44" i="1"/>
  <c r="W44" i="1"/>
  <c r="D45" i="1"/>
  <c r="E45" i="1"/>
  <c r="B45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D46" i="1"/>
  <c r="E46" i="1"/>
  <c r="B46" i="1" s="1"/>
  <c r="F46" i="1"/>
  <c r="G46" i="1"/>
  <c r="H46" i="1"/>
  <c r="I46" i="1"/>
  <c r="J46" i="1"/>
  <c r="K46" i="1"/>
  <c r="L46" i="1"/>
  <c r="C46" i="1" s="1"/>
  <c r="M46" i="1"/>
  <c r="N46" i="1"/>
  <c r="O46" i="1"/>
  <c r="P46" i="1"/>
  <c r="Q46" i="1"/>
  <c r="R46" i="1"/>
  <c r="S46" i="1"/>
  <c r="T46" i="1"/>
  <c r="U46" i="1"/>
  <c r="V46" i="1"/>
  <c r="W46" i="1"/>
  <c r="D47" i="1"/>
  <c r="E47" i="1"/>
  <c r="B47" i="1" s="1"/>
  <c r="F47" i="1"/>
  <c r="G47" i="1"/>
  <c r="H47" i="1"/>
  <c r="I47" i="1"/>
  <c r="J47" i="1"/>
  <c r="K47" i="1"/>
  <c r="L47" i="1"/>
  <c r="C47" i="1" s="1"/>
  <c r="M47" i="1"/>
  <c r="N47" i="1"/>
  <c r="O47" i="1"/>
  <c r="P47" i="1"/>
  <c r="Q47" i="1"/>
  <c r="R47" i="1"/>
  <c r="S47" i="1"/>
  <c r="T47" i="1"/>
  <c r="U47" i="1"/>
  <c r="V47" i="1"/>
  <c r="W47" i="1"/>
  <c r="D48" i="1"/>
  <c r="E48" i="1"/>
  <c r="B48" i="1" s="1"/>
  <c r="F48" i="1"/>
  <c r="G48" i="1"/>
  <c r="H48" i="1"/>
  <c r="I48" i="1"/>
  <c r="J48" i="1"/>
  <c r="K48" i="1"/>
  <c r="L48" i="1"/>
  <c r="C48" i="1" s="1"/>
  <c r="M48" i="1"/>
  <c r="N48" i="1"/>
  <c r="O48" i="1"/>
  <c r="P48" i="1"/>
  <c r="Q48" i="1"/>
  <c r="R48" i="1"/>
  <c r="S48" i="1"/>
  <c r="T48" i="1"/>
  <c r="U48" i="1"/>
  <c r="V48" i="1"/>
  <c r="W48" i="1"/>
  <c r="D49" i="1"/>
  <c r="E49" i="1"/>
  <c r="B49" i="1" s="1"/>
  <c r="F49" i="1"/>
  <c r="G49" i="1"/>
  <c r="H49" i="1"/>
  <c r="I49" i="1"/>
  <c r="J49" i="1"/>
  <c r="K49" i="1"/>
  <c r="L49" i="1"/>
  <c r="C49" i="1" s="1"/>
  <c r="M49" i="1"/>
  <c r="N49" i="1"/>
  <c r="O49" i="1"/>
  <c r="P49" i="1"/>
  <c r="Q49" i="1"/>
  <c r="R49" i="1"/>
  <c r="S49" i="1"/>
  <c r="T49" i="1"/>
  <c r="U49" i="1"/>
  <c r="V49" i="1"/>
  <c r="W49" i="1"/>
  <c r="D50" i="1"/>
  <c r="E50" i="1"/>
  <c r="B50" i="1" s="1"/>
  <c r="F50" i="1"/>
  <c r="G50" i="1"/>
  <c r="H50" i="1"/>
  <c r="I50" i="1"/>
  <c r="J50" i="1"/>
  <c r="K50" i="1"/>
  <c r="L50" i="1"/>
  <c r="C50" i="1" s="1"/>
  <c r="M50" i="1"/>
  <c r="N50" i="1"/>
  <c r="O50" i="1"/>
  <c r="P50" i="1"/>
  <c r="Q50" i="1"/>
  <c r="R50" i="1"/>
  <c r="S50" i="1"/>
  <c r="T50" i="1"/>
  <c r="U50" i="1"/>
  <c r="V50" i="1"/>
  <c r="W50" i="1"/>
  <c r="D51" i="1"/>
  <c r="E51" i="1"/>
  <c r="B51" i="1" s="1"/>
  <c r="F51" i="1"/>
  <c r="G51" i="1"/>
  <c r="H51" i="1"/>
  <c r="I51" i="1"/>
  <c r="J51" i="1"/>
  <c r="K51" i="1"/>
  <c r="L51" i="1"/>
  <c r="C51" i="1" s="1"/>
  <c r="M51" i="1"/>
  <c r="N51" i="1"/>
  <c r="O51" i="1"/>
  <c r="P51" i="1"/>
  <c r="Q51" i="1"/>
  <c r="R51" i="1"/>
  <c r="S51" i="1"/>
  <c r="T51" i="1"/>
  <c r="U51" i="1"/>
  <c r="V51" i="1"/>
  <c r="W51" i="1"/>
  <c r="D52" i="1"/>
  <c r="E52" i="1"/>
  <c r="B52" i="1" s="1"/>
  <c r="F52" i="1"/>
  <c r="G52" i="1"/>
  <c r="H52" i="1"/>
  <c r="I52" i="1"/>
  <c r="J52" i="1"/>
  <c r="K52" i="1"/>
  <c r="L52" i="1"/>
  <c r="C52" i="1" s="1"/>
  <c r="M52" i="1"/>
  <c r="N52" i="1"/>
  <c r="O52" i="1"/>
  <c r="P52" i="1"/>
  <c r="Q52" i="1"/>
  <c r="R52" i="1"/>
  <c r="S52" i="1"/>
  <c r="T52" i="1"/>
  <c r="U52" i="1"/>
  <c r="V52" i="1"/>
  <c r="W52" i="1"/>
  <c r="D53" i="1"/>
  <c r="E53" i="1"/>
  <c r="B53" i="1" s="1"/>
  <c r="F53" i="1"/>
  <c r="G53" i="1"/>
  <c r="H53" i="1"/>
  <c r="I53" i="1"/>
  <c r="J53" i="1"/>
  <c r="K53" i="1"/>
  <c r="L53" i="1"/>
  <c r="C53" i="1" s="1"/>
  <c r="M53" i="1"/>
  <c r="N53" i="1"/>
  <c r="O53" i="1"/>
  <c r="P53" i="1"/>
  <c r="Q53" i="1"/>
  <c r="R53" i="1"/>
  <c r="S53" i="1"/>
  <c r="T53" i="1"/>
  <c r="U53" i="1"/>
  <c r="V53" i="1"/>
  <c r="W53" i="1"/>
  <c r="D54" i="1"/>
  <c r="E54" i="1"/>
  <c r="B54" i="1" s="1"/>
  <c r="F54" i="1"/>
  <c r="G54" i="1"/>
  <c r="H54" i="1"/>
  <c r="I54" i="1"/>
  <c r="J54" i="1"/>
  <c r="K54" i="1"/>
  <c r="L54" i="1"/>
  <c r="C54" i="1" s="1"/>
  <c r="M54" i="1"/>
  <c r="N54" i="1"/>
  <c r="O54" i="1"/>
  <c r="P54" i="1"/>
  <c r="Q54" i="1"/>
  <c r="R54" i="1"/>
  <c r="S54" i="1"/>
  <c r="T54" i="1"/>
  <c r="U54" i="1"/>
  <c r="V54" i="1"/>
  <c r="W54" i="1"/>
  <c r="D55" i="1"/>
  <c r="E55" i="1"/>
  <c r="F55" i="1"/>
  <c r="G55" i="1"/>
  <c r="H55" i="1"/>
  <c r="I55" i="1"/>
  <c r="J55" i="1"/>
  <c r="K55" i="1"/>
  <c r="L55" i="1"/>
  <c r="C55" i="1" s="1"/>
  <c r="M55" i="1"/>
  <c r="N55" i="1"/>
  <c r="O55" i="1"/>
  <c r="P55" i="1"/>
  <c r="Q55" i="1"/>
  <c r="R55" i="1"/>
  <c r="S55" i="1"/>
  <c r="T55" i="1"/>
  <c r="U55" i="1"/>
  <c r="V55" i="1"/>
  <c r="W55" i="1"/>
  <c r="D56" i="1"/>
  <c r="E56" i="1"/>
  <c r="B56" i="1" s="1"/>
  <c r="F56" i="1"/>
  <c r="G56" i="1"/>
  <c r="H56" i="1"/>
  <c r="I56" i="1"/>
  <c r="J56" i="1"/>
  <c r="K56" i="1"/>
  <c r="L56" i="1"/>
  <c r="C56" i="1" s="1"/>
  <c r="M56" i="1"/>
  <c r="N56" i="1"/>
  <c r="O56" i="1"/>
  <c r="P56" i="1"/>
  <c r="Q56" i="1"/>
  <c r="R56" i="1"/>
  <c r="S56" i="1"/>
  <c r="T56" i="1"/>
  <c r="U56" i="1"/>
  <c r="V56" i="1"/>
  <c r="W56" i="1"/>
  <c r="D57" i="1"/>
  <c r="E57" i="1"/>
  <c r="B57" i="1" s="1"/>
  <c r="F57" i="1"/>
  <c r="G57" i="1"/>
  <c r="H57" i="1"/>
  <c r="I57" i="1"/>
  <c r="J57" i="1"/>
  <c r="K57" i="1"/>
  <c r="L57" i="1"/>
  <c r="C57" i="1" s="1"/>
  <c r="M57" i="1"/>
  <c r="N57" i="1"/>
  <c r="O57" i="1"/>
  <c r="P57" i="1"/>
  <c r="Q57" i="1"/>
  <c r="R57" i="1"/>
  <c r="S57" i="1"/>
  <c r="T57" i="1"/>
  <c r="U57" i="1"/>
  <c r="V57" i="1"/>
  <c r="W57" i="1"/>
  <c r="D58" i="1"/>
  <c r="E58" i="1"/>
  <c r="B58" i="1" s="1"/>
  <c r="F58" i="1"/>
  <c r="G58" i="1"/>
  <c r="H58" i="1"/>
  <c r="I58" i="1"/>
  <c r="J58" i="1"/>
  <c r="K58" i="1"/>
  <c r="L58" i="1"/>
  <c r="C58" i="1" s="1"/>
  <c r="M58" i="1"/>
  <c r="N58" i="1"/>
  <c r="O58" i="1"/>
  <c r="P58" i="1"/>
  <c r="Q58" i="1"/>
  <c r="R58" i="1"/>
  <c r="S58" i="1"/>
  <c r="T58" i="1"/>
  <c r="U58" i="1"/>
  <c r="V58" i="1"/>
  <c r="W58" i="1"/>
  <c r="D59" i="1"/>
  <c r="E59" i="1"/>
  <c r="B59" i="1" s="1"/>
  <c r="F59" i="1"/>
  <c r="G59" i="1"/>
  <c r="H59" i="1"/>
  <c r="I59" i="1"/>
  <c r="J59" i="1"/>
  <c r="K59" i="1"/>
  <c r="L59" i="1"/>
  <c r="C59" i="1" s="1"/>
  <c r="M59" i="1"/>
  <c r="N59" i="1"/>
  <c r="O59" i="1"/>
  <c r="P59" i="1"/>
  <c r="Q59" i="1"/>
  <c r="R59" i="1"/>
  <c r="S59" i="1"/>
  <c r="T59" i="1"/>
  <c r="U59" i="1"/>
  <c r="V59" i="1"/>
  <c r="W59" i="1"/>
  <c r="D60" i="1"/>
  <c r="E60" i="1"/>
  <c r="B60" i="1" s="1"/>
  <c r="F60" i="1"/>
  <c r="G60" i="1"/>
  <c r="H60" i="1"/>
  <c r="I60" i="1"/>
  <c r="J60" i="1"/>
  <c r="K60" i="1"/>
  <c r="L60" i="1"/>
  <c r="C60" i="1" s="1"/>
  <c r="M60" i="1"/>
  <c r="N60" i="1"/>
  <c r="O60" i="1"/>
  <c r="P60" i="1"/>
  <c r="Q60" i="1"/>
  <c r="R60" i="1"/>
  <c r="S60" i="1"/>
  <c r="T60" i="1"/>
  <c r="U60" i="1"/>
  <c r="V60" i="1"/>
  <c r="W60" i="1"/>
  <c r="D61" i="1"/>
  <c r="E61" i="1"/>
  <c r="B61" i="1" s="1"/>
  <c r="F61" i="1"/>
  <c r="G61" i="1"/>
  <c r="H61" i="1"/>
  <c r="I61" i="1"/>
  <c r="J61" i="1"/>
  <c r="K61" i="1"/>
  <c r="L61" i="1"/>
  <c r="C61" i="1" s="1"/>
  <c r="M61" i="1"/>
  <c r="N61" i="1"/>
  <c r="O61" i="1"/>
  <c r="P61" i="1"/>
  <c r="Q61" i="1"/>
  <c r="R61" i="1"/>
  <c r="S61" i="1"/>
  <c r="T61" i="1"/>
  <c r="U61" i="1"/>
  <c r="V61" i="1"/>
  <c r="W61" i="1"/>
  <c r="D62" i="1"/>
  <c r="E62" i="1"/>
  <c r="B62" i="1" s="1"/>
  <c r="F62" i="1"/>
  <c r="G62" i="1"/>
  <c r="H62" i="1"/>
  <c r="I62" i="1"/>
  <c r="J62" i="1"/>
  <c r="K62" i="1"/>
  <c r="L62" i="1"/>
  <c r="C62" i="1" s="1"/>
  <c r="M62" i="1"/>
  <c r="N62" i="1"/>
  <c r="O62" i="1"/>
  <c r="P62" i="1"/>
  <c r="Q62" i="1"/>
  <c r="R62" i="1"/>
  <c r="S62" i="1"/>
  <c r="T62" i="1"/>
  <c r="U62" i="1"/>
  <c r="V62" i="1"/>
  <c r="W62" i="1"/>
  <c r="D63" i="1"/>
  <c r="E63" i="1"/>
  <c r="B63" i="1" s="1"/>
  <c r="F63" i="1"/>
  <c r="G63" i="1"/>
  <c r="H63" i="1"/>
  <c r="I63" i="1"/>
  <c r="J63" i="1"/>
  <c r="K63" i="1"/>
  <c r="L63" i="1"/>
  <c r="C63" i="1" s="1"/>
  <c r="M63" i="1"/>
  <c r="N63" i="1"/>
  <c r="O63" i="1"/>
  <c r="P63" i="1"/>
  <c r="Q63" i="1"/>
  <c r="R63" i="1"/>
  <c r="S63" i="1"/>
  <c r="T63" i="1"/>
  <c r="U63" i="1"/>
  <c r="V63" i="1"/>
  <c r="W63" i="1"/>
  <c r="D64" i="1"/>
  <c r="E64" i="1"/>
  <c r="B64" i="1" s="1"/>
  <c r="F64" i="1"/>
  <c r="G64" i="1"/>
  <c r="H64" i="1"/>
  <c r="I64" i="1"/>
  <c r="J64" i="1"/>
  <c r="K64" i="1"/>
  <c r="L64" i="1"/>
  <c r="C64" i="1" s="1"/>
  <c r="M64" i="1"/>
  <c r="N64" i="1"/>
  <c r="O64" i="1"/>
  <c r="P64" i="1"/>
  <c r="Q64" i="1"/>
  <c r="R64" i="1"/>
  <c r="S64" i="1"/>
  <c r="T64" i="1"/>
  <c r="U64" i="1"/>
  <c r="V64" i="1"/>
  <c r="W64" i="1"/>
  <c r="D65" i="1"/>
  <c r="E65" i="1"/>
  <c r="B65" i="1" s="1"/>
  <c r="F65" i="1"/>
  <c r="G65" i="1"/>
  <c r="H65" i="1"/>
  <c r="I65" i="1"/>
  <c r="J65" i="1"/>
  <c r="K65" i="1"/>
  <c r="L65" i="1"/>
  <c r="C65" i="1" s="1"/>
  <c r="M65" i="1"/>
  <c r="N65" i="1"/>
  <c r="O65" i="1"/>
  <c r="P65" i="1"/>
  <c r="Q65" i="1"/>
  <c r="R65" i="1"/>
  <c r="S65" i="1"/>
  <c r="T65" i="1"/>
  <c r="U65" i="1"/>
  <c r="V65" i="1"/>
  <c r="W65" i="1"/>
  <c r="D66" i="1"/>
  <c r="E66" i="1"/>
  <c r="B66" i="1" s="1"/>
  <c r="F66" i="1"/>
  <c r="G66" i="1"/>
  <c r="H66" i="1"/>
  <c r="I66" i="1"/>
  <c r="J66" i="1"/>
  <c r="K66" i="1"/>
  <c r="L66" i="1"/>
  <c r="C66" i="1" s="1"/>
  <c r="M66" i="1"/>
  <c r="N66" i="1"/>
  <c r="O66" i="1"/>
  <c r="P66" i="1"/>
  <c r="Q66" i="1"/>
  <c r="R66" i="1"/>
  <c r="S66" i="1"/>
  <c r="T66" i="1"/>
  <c r="U66" i="1"/>
  <c r="V66" i="1"/>
  <c r="W66" i="1"/>
  <c r="W36" i="1"/>
  <c r="V36" i="1"/>
  <c r="U36" i="1"/>
  <c r="AI12" i="8" l="1"/>
  <c r="AD22" i="8"/>
  <c r="AJ25" i="8"/>
  <c r="Y6" i="8"/>
  <c r="AE6" i="8" s="1"/>
  <c r="Y8" i="8"/>
  <c r="AG8" i="8" s="1"/>
  <c r="Y10" i="8"/>
  <c r="Y12" i="8"/>
  <c r="Y14" i="8"/>
  <c r="Y16" i="8"/>
  <c r="AE16" i="8" s="1"/>
  <c r="Y18" i="8"/>
  <c r="AG18" i="8" s="1"/>
  <c r="Y20" i="8"/>
  <c r="Y22" i="8"/>
  <c r="Z34" i="8"/>
  <c r="AH34" i="8" s="1"/>
  <c r="Z30" i="8"/>
  <c r="Z26" i="8"/>
  <c r="Z22" i="8"/>
  <c r="AF4" i="8"/>
  <c r="AH4" i="8"/>
  <c r="AJ33" i="8"/>
  <c r="Y24" i="8"/>
  <c r="Y28" i="8"/>
  <c r="AE28" i="8" s="1"/>
  <c r="Y32" i="8"/>
  <c r="Z21" i="8"/>
  <c r="AJ21" i="8" s="1"/>
  <c r="Z17" i="8"/>
  <c r="AJ17" i="8" s="1"/>
  <c r="Z13" i="8"/>
  <c r="AJ13" i="8" s="1"/>
  <c r="Z9" i="8"/>
  <c r="Z5" i="8"/>
  <c r="AH5" i="8" s="1"/>
  <c r="AE34" i="8"/>
  <c r="AD34" i="8"/>
  <c r="AI32" i="8"/>
  <c r="AF31" i="8"/>
  <c r="AG30" i="8"/>
  <c r="AK28" i="8"/>
  <c r="AF27" i="8"/>
  <c r="AH26" i="8"/>
  <c r="AI24" i="8"/>
  <c r="AG22" i="8"/>
  <c r="AK20" i="8"/>
  <c r="AF19" i="8"/>
  <c r="AE18" i="8"/>
  <c r="AI16" i="8"/>
  <c r="AF15" i="8"/>
  <c r="AE14" i="8"/>
  <c r="AF11" i="8"/>
  <c r="AH10" i="8"/>
  <c r="AI8" i="8"/>
  <c r="AG6" i="8"/>
  <c r="AJ29" i="8"/>
  <c r="AJ9" i="8"/>
  <c r="AJ5" i="8"/>
  <c r="AI26" i="8"/>
  <c r="AD30" i="8"/>
  <c r="AE32" i="8"/>
  <c r="AE30" i="8"/>
  <c r="AI7" i="8"/>
  <c r="AI9" i="8"/>
  <c r="AG23" i="8"/>
  <c r="AF25" i="8"/>
  <c r="AF29" i="8"/>
  <c r="AE22" i="8"/>
  <c r="AJ30" i="8"/>
  <c r="AJ26" i="8"/>
  <c r="AJ22" i="8"/>
  <c r="AJ18" i="8"/>
  <c r="AJ14" i="8"/>
  <c r="AJ10" i="8"/>
  <c r="AJ6" i="8"/>
  <c r="AG32" i="8"/>
  <c r="AG28" i="8"/>
  <c r="AK24" i="8"/>
  <c r="AG20" i="8"/>
  <c r="AG12" i="8"/>
  <c r="AG34" i="8"/>
  <c r="AG14" i="8"/>
  <c r="AF6" i="8"/>
  <c r="AF12" i="8"/>
  <c r="AF14" i="8"/>
  <c r="AF16" i="8"/>
  <c r="AF18" i="8"/>
  <c r="AF20" i="8"/>
  <c r="AF22" i="8"/>
  <c r="AE23" i="8"/>
  <c r="AI25" i="8"/>
  <c r="AI31" i="8"/>
  <c r="AI33" i="8"/>
  <c r="AH33" i="8"/>
  <c r="AH25" i="8"/>
  <c r="AH17" i="8"/>
  <c r="AH13" i="8"/>
  <c r="AH9" i="8"/>
  <c r="AI20" i="8"/>
  <c r="AI28" i="8"/>
  <c r="AD6" i="8"/>
  <c r="AI10" i="8"/>
  <c r="AE12" i="8"/>
  <c r="AD14" i="8"/>
  <c r="AD18" i="8"/>
  <c r="AE20" i="8"/>
  <c r="AI22" i="8"/>
  <c r="AF28" i="8"/>
  <c r="AF30" i="8"/>
  <c r="AD32" i="8"/>
  <c r="AF34" i="8"/>
  <c r="AH32" i="8"/>
  <c r="AH28" i="8"/>
  <c r="AH24" i="8"/>
  <c r="AH20" i="8"/>
  <c r="AH16" i="8"/>
  <c r="AH12" i="8"/>
  <c r="AL4" i="8"/>
  <c r="AM4" i="8" s="1"/>
  <c r="AE27" i="8"/>
  <c r="AI27" i="8"/>
  <c r="AI29" i="8"/>
  <c r="AE29" i="8"/>
  <c r="AH29" i="8"/>
  <c r="AA66" i="6"/>
  <c r="AB53" i="6"/>
  <c r="AF24" i="8"/>
  <c r="AE24" i="8"/>
  <c r="AD26" i="8"/>
  <c r="AF26" i="8"/>
  <c r="AH8" i="8"/>
  <c r="AH22" i="8"/>
  <c r="AH6" i="8"/>
  <c r="AK26" i="8"/>
  <c r="AK18" i="8"/>
  <c r="AK10" i="8"/>
  <c r="AD10" i="8"/>
  <c r="AF10" i="8"/>
  <c r="AA47" i="6"/>
  <c r="AA46" i="6"/>
  <c r="AG7" i="8"/>
  <c r="AE7" i="8"/>
  <c r="AD7" i="8"/>
  <c r="AF7" i="8"/>
  <c r="AG26" i="8"/>
  <c r="AG10" i="8"/>
  <c r="AH18" i="8"/>
  <c r="AK32" i="8"/>
  <c r="AK16" i="8"/>
  <c r="AK8" i="8"/>
  <c r="AA45" i="6"/>
  <c r="AA50" i="6"/>
  <c r="AI5" i="8"/>
  <c r="AE5" i="8"/>
  <c r="AE11" i="8"/>
  <c r="AI11" i="8"/>
  <c r="AI13" i="8"/>
  <c r="AE13" i="8"/>
  <c r="AE15" i="8"/>
  <c r="AI15" i="8"/>
  <c r="AI17" i="8"/>
  <c r="AE17" i="8"/>
  <c r="AE19" i="8"/>
  <c r="AI19" i="8"/>
  <c r="AG31" i="8"/>
  <c r="AE31" i="8"/>
  <c r="AD33" i="8"/>
  <c r="AF33" i="8"/>
  <c r="AE26" i="8"/>
  <c r="AE10" i="8"/>
  <c r="AG24" i="8"/>
  <c r="AH30" i="8"/>
  <c r="AH14" i="8"/>
  <c r="AK30" i="8"/>
  <c r="AK22" i="8"/>
  <c r="AK14" i="8"/>
  <c r="AK6" i="8"/>
  <c r="AA36" i="6"/>
  <c r="AB37" i="6"/>
  <c r="AA44" i="7"/>
  <c r="AD8" i="8"/>
  <c r="AD19" i="8"/>
  <c r="AD24" i="8"/>
  <c r="AE33" i="8"/>
  <c r="AE25" i="8"/>
  <c r="AE21" i="8"/>
  <c r="AE9" i="8"/>
  <c r="AG33" i="8"/>
  <c r="AG29" i="8"/>
  <c r="AG25" i="8"/>
  <c r="AG21" i="8"/>
  <c r="AG17" i="8"/>
  <c r="AG13" i="8"/>
  <c r="AG9" i="8"/>
  <c r="AG5" i="8"/>
  <c r="AI23" i="8"/>
  <c r="AJ32" i="8"/>
  <c r="AJ28" i="8"/>
  <c r="AJ24" i="8"/>
  <c r="AJ20" i="8"/>
  <c r="AJ16" i="8"/>
  <c r="AJ12" i="8"/>
  <c r="AJ8" i="8"/>
  <c r="AF5" i="8"/>
  <c r="AI30" i="8"/>
  <c r="AI18" i="8"/>
  <c r="AI14" i="8"/>
  <c r="AI6" i="8"/>
  <c r="AK33" i="8"/>
  <c r="AK31" i="8"/>
  <c r="AK29" i="8"/>
  <c r="AK27" i="8"/>
  <c r="AK25" i="8"/>
  <c r="AK23" i="8"/>
  <c r="AK19" i="8"/>
  <c r="AK17" i="8"/>
  <c r="AK15" i="8"/>
  <c r="AK13" i="8"/>
  <c r="AK11" i="8"/>
  <c r="AK9" i="8"/>
  <c r="AK7" i="8"/>
  <c r="AB65" i="6"/>
  <c r="AB64" i="6"/>
  <c r="AB63" i="6"/>
  <c r="Y43" i="7"/>
  <c r="Y59" i="7"/>
  <c r="Z36" i="7"/>
  <c r="AD11" i="8"/>
  <c r="AD15" i="8"/>
  <c r="AD20" i="8"/>
  <c r="AD23" i="8"/>
  <c r="AD27" i="8"/>
  <c r="AD29" i="8"/>
  <c r="AF32" i="8"/>
  <c r="AG27" i="8"/>
  <c r="AG15" i="8"/>
  <c r="AG11" i="8"/>
  <c r="AH31" i="8"/>
  <c r="AH27" i="8"/>
  <c r="AH23" i="8"/>
  <c r="AH19" i="8"/>
  <c r="AH15" i="8"/>
  <c r="AH11" i="8"/>
  <c r="AH7" i="8"/>
  <c r="AD31" i="8"/>
  <c r="AD9" i="8"/>
  <c r="AD16" i="8"/>
  <c r="AD25" i="8"/>
  <c r="AD17" i="8"/>
  <c r="AD12" i="8"/>
  <c r="AD21" i="8"/>
  <c r="AD13" i="8"/>
  <c r="AD28" i="8"/>
  <c r="A44" i="8"/>
  <c r="Z48" i="6"/>
  <c r="B61" i="7"/>
  <c r="Z61" i="7" s="1"/>
  <c r="B57" i="7"/>
  <c r="AD57" i="7" s="1"/>
  <c r="B53" i="7"/>
  <c r="Z53" i="7" s="1"/>
  <c r="B49" i="7"/>
  <c r="Z49" i="7" s="1"/>
  <c r="B45" i="7"/>
  <c r="Z45" i="7" s="1"/>
  <c r="B41" i="7"/>
  <c r="Z41" i="7" s="1"/>
  <c r="AC41" i="7" s="1"/>
  <c r="AE41" i="7" s="1"/>
  <c r="B37" i="7"/>
  <c r="Z37" i="7" s="1"/>
  <c r="B56" i="7"/>
  <c r="Z56" i="7" s="1"/>
  <c r="B40" i="7"/>
  <c r="Z40" i="7" s="1"/>
  <c r="Z64" i="6"/>
  <c r="AA37" i="6"/>
  <c r="AA60" i="6"/>
  <c r="AB59" i="6"/>
  <c r="AD58" i="6"/>
  <c r="AB57" i="6"/>
  <c r="AB56" i="6"/>
  <c r="Z56" i="6"/>
  <c r="AB55" i="6"/>
  <c r="AA44" i="6"/>
  <c r="AA42" i="6"/>
  <c r="Z40" i="6"/>
  <c r="AB39" i="6"/>
  <c r="AB38" i="6"/>
  <c r="AA36" i="4"/>
  <c r="AA36" i="7"/>
  <c r="Z38" i="7"/>
  <c r="Z42" i="7"/>
  <c r="Z43" i="7"/>
  <c r="Z50" i="7"/>
  <c r="Z58" i="7"/>
  <c r="AA64" i="7"/>
  <c r="AD63" i="7"/>
  <c r="AA62" i="7"/>
  <c r="AA55" i="7"/>
  <c r="AA53" i="7"/>
  <c r="AH53" i="7" s="1"/>
  <c r="AD49" i="7"/>
  <c r="AA48" i="7"/>
  <c r="AA46" i="7"/>
  <c r="AD45" i="7"/>
  <c r="AA39" i="7"/>
  <c r="AA37" i="7"/>
  <c r="B59" i="7"/>
  <c r="AD59" i="7" s="1"/>
  <c r="B51" i="7"/>
  <c r="AD51" i="7" s="1"/>
  <c r="B47" i="7"/>
  <c r="Z47" i="7" s="1"/>
  <c r="AB52" i="6"/>
  <c r="Z36" i="6"/>
  <c r="Y66" i="6"/>
  <c r="AA65" i="6"/>
  <c r="AA64" i="6"/>
  <c r="Y62" i="6"/>
  <c r="Y61" i="6"/>
  <c r="Y45" i="6"/>
  <c r="AB36" i="4"/>
  <c r="Z36" i="4"/>
  <c r="Z55" i="4"/>
  <c r="Z51" i="4"/>
  <c r="AB45" i="4"/>
  <c r="Z39" i="4"/>
  <c r="Z46" i="7"/>
  <c r="Z54" i="7"/>
  <c r="A63" i="7"/>
  <c r="Y37" i="7"/>
  <c r="AH37" i="7" s="1"/>
  <c r="AD37" i="7"/>
  <c r="AA38" i="7"/>
  <c r="Y39" i="7"/>
  <c r="AF39" i="7" s="1"/>
  <c r="AD39" i="7"/>
  <c r="AA40" i="7"/>
  <c r="AA45" i="7"/>
  <c r="AA47" i="7"/>
  <c r="AB49" i="7"/>
  <c r="AH49" i="7" s="1"/>
  <c r="AB51" i="7"/>
  <c r="Y53" i="7"/>
  <c r="AD53" i="7"/>
  <c r="AA54" i="7"/>
  <c r="Y55" i="7"/>
  <c r="AD55" i="7"/>
  <c r="AA56" i="7"/>
  <c r="AA61" i="7"/>
  <c r="AA63" i="7"/>
  <c r="AG63" i="7" s="1"/>
  <c r="Z65" i="7"/>
  <c r="AB65" i="7"/>
  <c r="Z66" i="7"/>
  <c r="Z39" i="7"/>
  <c r="AA41" i="7"/>
  <c r="AF41" i="7" s="1"/>
  <c r="AA43" i="7"/>
  <c r="AC43" i="7" s="1"/>
  <c r="AE43" i="7" s="1"/>
  <c r="AJ43" i="7" s="1"/>
  <c r="AB45" i="7"/>
  <c r="AB47" i="7"/>
  <c r="Y49" i="7"/>
  <c r="AA50" i="7"/>
  <c r="Y51" i="7"/>
  <c r="AF51" i="7" s="1"/>
  <c r="AA52" i="7"/>
  <c r="Z55" i="7"/>
  <c r="AA57" i="7"/>
  <c r="AF57" i="7" s="1"/>
  <c r="AA59" i="7"/>
  <c r="AF59" i="7" s="1"/>
  <c r="AB61" i="7"/>
  <c r="AB63" i="7"/>
  <c r="Y65" i="7"/>
  <c r="AF65" i="7" s="1"/>
  <c r="AA66" i="7"/>
  <c r="AD43" i="7"/>
  <c r="Y45" i="7"/>
  <c r="AF45" i="7" s="1"/>
  <c r="Y47" i="7"/>
  <c r="Y61" i="7"/>
  <c r="Y63" i="7"/>
  <c r="AJ36" i="7"/>
  <c r="A49" i="7"/>
  <c r="AC55" i="7"/>
  <c r="AE55" i="7" s="1"/>
  <c r="AF55" i="7"/>
  <c r="AD66" i="7"/>
  <c r="Y66" i="7"/>
  <c r="A36" i="7"/>
  <c r="Y36" i="7"/>
  <c r="AD38" i="7"/>
  <c r="Y38" i="7"/>
  <c r="AD42" i="7"/>
  <c r="Y42" i="7"/>
  <c r="AD46" i="7"/>
  <c r="A46" i="7" s="1"/>
  <c r="Y46" i="7"/>
  <c r="AD50" i="7"/>
  <c r="A50" i="7" s="1"/>
  <c r="Y50" i="7"/>
  <c r="AD54" i="7"/>
  <c r="Y54" i="7"/>
  <c r="AH55" i="7"/>
  <c r="AD58" i="7"/>
  <c r="Y58" i="7"/>
  <c r="AD62" i="7"/>
  <c r="A62" i="7" s="1"/>
  <c r="Y62" i="7"/>
  <c r="AF61" i="7"/>
  <c r="AF37" i="7"/>
  <c r="AF49" i="7"/>
  <c r="AB66" i="4"/>
  <c r="AB65" i="4"/>
  <c r="AB64" i="4"/>
  <c r="AB63" i="4"/>
  <c r="Z63" i="4"/>
  <c r="AB62" i="4"/>
  <c r="AB61" i="4"/>
  <c r="AB60" i="4"/>
  <c r="AB59" i="4"/>
  <c r="AB58" i="4"/>
  <c r="AB57" i="4"/>
  <c r="AB56" i="4"/>
  <c r="AB55" i="4"/>
  <c r="AB53" i="4"/>
  <c r="AB52" i="4"/>
  <c r="AB51" i="4"/>
  <c r="AB50" i="4"/>
  <c r="AB49" i="4"/>
  <c r="AB48" i="4"/>
  <c r="AB47" i="4"/>
  <c r="Z47" i="4"/>
  <c r="AB46" i="4"/>
  <c r="AB44" i="4"/>
  <c r="AB43" i="4"/>
  <c r="AB42" i="4"/>
  <c r="AA41" i="4"/>
  <c r="AB41" i="4"/>
  <c r="AB40" i="4"/>
  <c r="AB39" i="4"/>
  <c r="AF39" i="4" s="1"/>
  <c r="AB38" i="4"/>
  <c r="AB37" i="4"/>
  <c r="AD40" i="7"/>
  <c r="A40" i="7" s="1"/>
  <c r="Y40" i="7"/>
  <c r="AH41" i="7"/>
  <c r="AD44" i="7"/>
  <c r="A44" i="7" s="1"/>
  <c r="Y44" i="7"/>
  <c r="AD48" i="7"/>
  <c r="A48" i="7" s="1"/>
  <c r="Y48" i="7"/>
  <c r="AD52" i="7"/>
  <c r="A52" i="7" s="1"/>
  <c r="Y52" i="7"/>
  <c r="AD56" i="7"/>
  <c r="A56" i="7"/>
  <c r="Y56" i="7"/>
  <c r="AD60" i="7"/>
  <c r="A60" i="7"/>
  <c r="Y60" i="7"/>
  <c r="AD64" i="7"/>
  <c r="A64" i="7"/>
  <c r="Y64" i="7"/>
  <c r="Y49" i="4"/>
  <c r="Z59" i="4"/>
  <c r="Z43" i="4"/>
  <c r="Y51" i="4"/>
  <c r="Y37" i="4"/>
  <c r="Y53" i="4"/>
  <c r="Y55" i="4"/>
  <c r="Z66" i="4"/>
  <c r="Z65" i="4"/>
  <c r="Z64" i="4"/>
  <c r="Z62" i="4"/>
  <c r="Z61" i="4"/>
  <c r="Z60" i="4"/>
  <c r="Z58" i="4"/>
  <c r="Z57" i="4"/>
  <c r="Z56" i="4"/>
  <c r="Z54" i="4"/>
  <c r="Z53" i="4"/>
  <c r="Z52" i="4"/>
  <c r="Z50" i="4"/>
  <c r="Z49" i="4"/>
  <c r="Z48" i="4"/>
  <c r="Z46" i="4"/>
  <c r="Z44" i="4"/>
  <c r="Z42" i="4"/>
  <c r="Z41" i="4"/>
  <c r="Z40" i="4"/>
  <c r="Z38" i="4"/>
  <c r="Z37" i="4"/>
  <c r="Y39" i="4"/>
  <c r="Y41" i="4"/>
  <c r="AC41" i="4" s="1"/>
  <c r="AE41" i="4" s="1"/>
  <c r="Y57" i="4"/>
  <c r="Y59" i="4"/>
  <c r="Y61" i="4"/>
  <c r="Y63" i="4"/>
  <c r="Y43" i="4"/>
  <c r="Y45" i="4"/>
  <c r="Y47" i="4"/>
  <c r="Y65" i="4"/>
  <c r="AC65" i="4" s="1"/>
  <c r="AE65" i="4" s="1"/>
  <c r="AA66" i="4"/>
  <c r="AA65" i="4"/>
  <c r="AA64" i="4"/>
  <c r="AA63" i="4"/>
  <c r="AA62" i="4"/>
  <c r="AA61" i="4"/>
  <c r="AA60" i="4"/>
  <c r="AA59" i="4"/>
  <c r="AF59" i="4" s="1"/>
  <c r="AA58" i="4"/>
  <c r="AA57" i="4"/>
  <c r="AA56" i="4"/>
  <c r="AA55" i="4"/>
  <c r="AA54" i="4"/>
  <c r="AA53" i="4"/>
  <c r="AA52" i="4"/>
  <c r="AA51" i="4"/>
  <c r="AH51" i="4" s="1"/>
  <c r="AA50" i="4"/>
  <c r="AA49" i="4"/>
  <c r="AA48" i="4"/>
  <c r="AA47" i="4"/>
  <c r="AC47" i="4" s="1"/>
  <c r="AE47" i="4" s="1"/>
  <c r="AJ47" i="4" s="1"/>
  <c r="AA46" i="4"/>
  <c r="AA45" i="4"/>
  <c r="AA44" i="4"/>
  <c r="AA43" i="4"/>
  <c r="AF43" i="4" s="1"/>
  <c r="AA42" i="4"/>
  <c r="AA40" i="4"/>
  <c r="AA39" i="4"/>
  <c r="AA38" i="4"/>
  <c r="AA37" i="4"/>
  <c r="AB36" i="6"/>
  <c r="AA51" i="6"/>
  <c r="AA63" i="6"/>
  <c r="AB62" i="6"/>
  <c r="AB61" i="6"/>
  <c r="AB54" i="6"/>
  <c r="Y54" i="6"/>
  <c r="AA53" i="6"/>
  <c r="AA48" i="6"/>
  <c r="AB46" i="6"/>
  <c r="Y43" i="6"/>
  <c r="AA40" i="6"/>
  <c r="AD37" i="6"/>
  <c r="Z63" i="6"/>
  <c r="AC36" i="6"/>
  <c r="AE36" i="6" s="1"/>
  <c r="AB47" i="6"/>
  <c r="Z38" i="6"/>
  <c r="AB60" i="6"/>
  <c r="AA59" i="6"/>
  <c r="AA54" i="6"/>
  <c r="Y49" i="6"/>
  <c r="AB44" i="6"/>
  <c r="Y44" i="6"/>
  <c r="AG44" i="6" s="1"/>
  <c r="AB43" i="6"/>
  <c r="Z43" i="6"/>
  <c r="Y41" i="6"/>
  <c r="AH41" i="6" s="1"/>
  <c r="AA38" i="6"/>
  <c r="Z55" i="6"/>
  <c r="A37" i="6"/>
  <c r="AB66" i="6"/>
  <c r="Z66" i="6"/>
  <c r="AC66" i="6" s="1"/>
  <c r="AE66" i="6" s="1"/>
  <c r="AD63" i="6"/>
  <c r="AB58" i="6"/>
  <c r="AB50" i="6"/>
  <c r="AB49" i="6"/>
  <c r="AF49" i="6" s="1"/>
  <c r="AD47" i="6"/>
  <c r="AB42" i="6"/>
  <c r="AD39" i="6"/>
  <c r="AD64" i="4"/>
  <c r="A64" i="4" s="1"/>
  <c r="AD66" i="4"/>
  <c r="A66" i="4" s="1"/>
  <c r="AD47" i="4"/>
  <c r="AD43" i="4"/>
  <c r="A43" i="4" s="1"/>
  <c r="AD45" i="4"/>
  <c r="AD57" i="4"/>
  <c r="A57" i="4" s="1"/>
  <c r="AD62" i="4"/>
  <c r="AD49" i="4"/>
  <c r="AD59" i="4"/>
  <c r="AD39" i="4"/>
  <c r="A39" i="4" s="1"/>
  <c r="AD41" i="4"/>
  <c r="Z45" i="4"/>
  <c r="AD55" i="4"/>
  <c r="A55" i="4" s="1"/>
  <c r="AD60" i="4"/>
  <c r="A60" i="4" s="1"/>
  <c r="AD63" i="4"/>
  <c r="AD65" i="4"/>
  <c r="A65" i="4" s="1"/>
  <c r="AD37" i="4"/>
  <c r="AD51" i="4"/>
  <c r="AD53" i="4"/>
  <c r="AD58" i="4"/>
  <c r="A58" i="4" s="1"/>
  <c r="AD61" i="4"/>
  <c r="AJ36" i="4"/>
  <c r="AC39" i="4"/>
  <c r="AE39" i="4" s="1"/>
  <c r="A36" i="4"/>
  <c r="Y36" i="4"/>
  <c r="AD38" i="4"/>
  <c r="Y38" i="4"/>
  <c r="AH39" i="4"/>
  <c r="AD42" i="4"/>
  <c r="A42" i="4" s="1"/>
  <c r="Y42" i="4"/>
  <c r="AD46" i="4"/>
  <c r="Y46" i="4"/>
  <c r="AD50" i="4"/>
  <c r="Y50" i="4"/>
  <c r="AD54" i="4"/>
  <c r="Y54" i="4"/>
  <c r="AG55" i="4"/>
  <c r="AG53" i="4"/>
  <c r="A47" i="4"/>
  <c r="AD40" i="4"/>
  <c r="A40" i="4" s="1"/>
  <c r="Y40" i="4"/>
  <c r="AD44" i="4"/>
  <c r="A44" i="4" s="1"/>
  <c r="Y44" i="4"/>
  <c r="AD48" i="4"/>
  <c r="A48" i="4" s="1"/>
  <c r="Y48" i="4"/>
  <c r="AD52" i="4"/>
  <c r="A52" i="4" s="1"/>
  <c r="Y52" i="4"/>
  <c r="AH53" i="4"/>
  <c r="AD56" i="4"/>
  <c r="A56" i="4" s="1"/>
  <c r="Y56" i="4"/>
  <c r="AH61" i="4"/>
  <c r="Y58" i="4"/>
  <c r="Y60" i="4"/>
  <c r="Y62" i="4"/>
  <c r="Y64" i="4"/>
  <c r="Y66" i="4"/>
  <c r="A62" i="4"/>
  <c r="Z62" i="6"/>
  <c r="AD62" i="6"/>
  <c r="Z54" i="6"/>
  <c r="AC54" i="6" s="1"/>
  <c r="AE54" i="6" s="1"/>
  <c r="Z46" i="6"/>
  <c r="Z60" i="6"/>
  <c r="Z58" i="6"/>
  <c r="AC58" i="6" s="1"/>
  <c r="AE58" i="6" s="1"/>
  <c r="AJ58" i="6" s="1"/>
  <c r="Z50" i="6"/>
  <c r="Z42" i="6"/>
  <c r="AC42" i="6" s="1"/>
  <c r="AE42" i="6" s="1"/>
  <c r="A39" i="6"/>
  <c r="Z59" i="6"/>
  <c r="AC62" i="6"/>
  <c r="AE62" i="6" s="1"/>
  <c r="AJ62" i="6" s="1"/>
  <c r="A47" i="6"/>
  <c r="AD45" i="6"/>
  <c r="Y39" i="6"/>
  <c r="AD59" i="6"/>
  <c r="Y37" i="6"/>
  <c r="AF37" i="6" s="1"/>
  <c r="AA39" i="6"/>
  <c r="Z41" i="6"/>
  <c r="AG41" i="6" s="1"/>
  <c r="AA43" i="6"/>
  <c r="AC43" i="6" s="1"/>
  <c r="AE43" i="6" s="1"/>
  <c r="AB45" i="6"/>
  <c r="Y47" i="6"/>
  <c r="Y51" i="6"/>
  <c r="AD53" i="6"/>
  <c r="A53" i="6" s="1"/>
  <c r="AA55" i="6"/>
  <c r="AH55" i="6" s="1"/>
  <c r="Y59" i="6"/>
  <c r="Y65" i="6"/>
  <c r="AH65" i="6" s="1"/>
  <c r="AD55" i="6"/>
  <c r="Z49" i="6"/>
  <c r="Z51" i="6"/>
  <c r="AD41" i="6"/>
  <c r="Y53" i="6"/>
  <c r="AF53" i="6" s="1"/>
  <c r="Y57" i="6"/>
  <c r="AH57" i="6" s="1"/>
  <c r="Y63" i="6"/>
  <c r="AF41" i="6"/>
  <c r="AD66" i="6"/>
  <c r="AD54" i="6"/>
  <c r="AF59" i="6"/>
  <c r="Y36" i="6"/>
  <c r="AG36" i="6" s="1"/>
  <c r="AF44" i="6"/>
  <c r="AD48" i="6"/>
  <c r="AD52" i="6"/>
  <c r="AD40" i="6"/>
  <c r="AD49" i="6"/>
  <c r="AD50" i="6"/>
  <c r="AD65" i="6"/>
  <c r="Z65" i="6"/>
  <c r="AG65" i="6" s="1"/>
  <c r="AD38" i="6"/>
  <c r="Z39" i="6"/>
  <c r="AF42" i="6"/>
  <c r="AH42" i="6"/>
  <c r="AD46" i="6"/>
  <c r="Z47" i="6"/>
  <c r="Z53" i="6"/>
  <c r="AF57" i="6"/>
  <c r="AF58" i="6"/>
  <c r="AH58" i="6"/>
  <c r="AG58" i="6"/>
  <c r="A36" i="6"/>
  <c r="AJ36" i="6"/>
  <c r="Z37" i="6"/>
  <c r="AG37" i="6" s="1"/>
  <c r="Y40" i="6"/>
  <c r="AD43" i="6"/>
  <c r="AD44" i="6"/>
  <c r="Z45" i="6"/>
  <c r="AF45" i="6"/>
  <c r="Y48" i="6"/>
  <c r="Y50" i="6"/>
  <c r="Y52" i="6"/>
  <c r="AD56" i="6"/>
  <c r="Y56" i="6"/>
  <c r="AD57" i="6"/>
  <c r="Z57" i="6"/>
  <c r="AH61" i="6"/>
  <c r="AF61" i="6"/>
  <c r="AF62" i="6"/>
  <c r="AH62" i="6"/>
  <c r="AG62" i="6"/>
  <c r="AF54" i="6"/>
  <c r="AH54" i="6"/>
  <c r="AD64" i="6"/>
  <c r="Y64" i="6"/>
  <c r="AH37" i="6"/>
  <c r="Y38" i="6"/>
  <c r="AD42" i="6"/>
  <c r="AC44" i="6"/>
  <c r="AE44" i="6" s="1"/>
  <c r="AH45" i="6"/>
  <c r="Y46" i="6"/>
  <c r="AC49" i="6"/>
  <c r="AE49" i="6" s="1"/>
  <c r="AD60" i="6"/>
  <c r="Y60" i="6"/>
  <c r="AD61" i="6"/>
  <c r="Z61" i="6"/>
  <c r="AG61" i="6" s="1"/>
  <c r="A63" i="6"/>
  <c r="AF66" i="6"/>
  <c r="AH66" i="6"/>
  <c r="AG66" i="6"/>
  <c r="A54" i="6"/>
  <c r="A58" i="6"/>
  <c r="A62" i="6"/>
  <c r="AC55" i="6"/>
  <c r="AE55" i="6" s="1"/>
  <c r="T36" i="1"/>
  <c r="AL33" i="8" l="1"/>
  <c r="A4" i="8"/>
  <c r="AL31" i="8"/>
  <c r="AL30" i="8"/>
  <c r="AK34" i="8"/>
  <c r="AG16" i="8"/>
  <c r="AL16" i="8" s="1"/>
  <c r="AJ34" i="8"/>
  <c r="AK5" i="8"/>
  <c r="AL5" i="8" s="1"/>
  <c r="AK21" i="8"/>
  <c r="AE8" i="8"/>
  <c r="AL8" i="8" s="1"/>
  <c r="AH21" i="8"/>
  <c r="AI21" i="8"/>
  <c r="AI34" i="8"/>
  <c r="AF8" i="8"/>
  <c r="AL19" i="8"/>
  <c r="AL18" i="8"/>
  <c r="AL6" i="8"/>
  <c r="AL10" i="8"/>
  <c r="AL17" i="8"/>
  <c r="AL13" i="8"/>
  <c r="AL7" i="8"/>
  <c r="AL34" i="8"/>
  <c r="AL22" i="8"/>
  <c r="AL29" i="8"/>
  <c r="AL32" i="8"/>
  <c r="AL21" i="8"/>
  <c r="AL23" i="8"/>
  <c r="AL15" i="8"/>
  <c r="AL11" i="8"/>
  <c r="AL27" i="8"/>
  <c r="AL14" i="8"/>
  <c r="AL9" i="8"/>
  <c r="AL25" i="8"/>
  <c r="AL26" i="8"/>
  <c r="AL20" i="8"/>
  <c r="AL24" i="8"/>
  <c r="AL12" i="8"/>
  <c r="AL28" i="8"/>
  <c r="AG63" i="4"/>
  <c r="AF55" i="4"/>
  <c r="AG61" i="7"/>
  <c r="Z57" i="7"/>
  <c r="AG57" i="7" s="1"/>
  <c r="AF65" i="6"/>
  <c r="AG55" i="6"/>
  <c r="AG65" i="4"/>
  <c r="AG39" i="4"/>
  <c r="AH47" i="4"/>
  <c r="AH57" i="7"/>
  <c r="AH45" i="7"/>
  <c r="AC57" i="7"/>
  <c r="AE57" i="7" s="1"/>
  <c r="AJ57" i="7" s="1"/>
  <c r="AH65" i="7"/>
  <c r="A45" i="7"/>
  <c r="AH63" i="7"/>
  <c r="AG55" i="7"/>
  <c r="AC49" i="7"/>
  <c r="AE49" i="7" s="1"/>
  <c r="AJ49" i="7" s="1"/>
  <c r="AF53" i="7"/>
  <c r="AD47" i="7"/>
  <c r="A47" i="7" s="1"/>
  <c r="AD41" i="7"/>
  <c r="AJ41" i="7" s="1"/>
  <c r="AG49" i="7"/>
  <c r="AC65" i="6"/>
  <c r="AE65" i="6" s="1"/>
  <c r="AH36" i="6"/>
  <c r="AJ39" i="4"/>
  <c r="AH39" i="7"/>
  <c r="AG43" i="7"/>
  <c r="AC61" i="7"/>
  <c r="AE61" i="7" s="1"/>
  <c r="AJ61" i="7" s="1"/>
  <c r="AC47" i="7"/>
  <c r="AE47" i="7" s="1"/>
  <c r="AD61" i="7"/>
  <c r="AC53" i="7"/>
  <c r="AE53" i="7" s="1"/>
  <c r="AJ53" i="7" s="1"/>
  <c r="AH43" i="7"/>
  <c r="A49" i="8"/>
  <c r="AG37" i="7"/>
  <c r="AC37" i="7"/>
  <c r="AE37" i="7" s="1"/>
  <c r="A51" i="7"/>
  <c r="A59" i="7"/>
  <c r="AG54" i="6"/>
  <c r="AG43" i="6"/>
  <c r="AH44" i="6"/>
  <c r="AH41" i="4"/>
  <c r="AF41" i="4"/>
  <c r="A43" i="7"/>
  <c r="A55" i="7"/>
  <c r="AG45" i="6"/>
  <c r="AH63" i="6"/>
  <c r="AH59" i="6"/>
  <c r="AG41" i="4"/>
  <c r="AH49" i="6"/>
  <c r="AC53" i="4"/>
  <c r="AE53" i="4" s="1"/>
  <c r="AJ53" i="4" s="1"/>
  <c r="AH57" i="4"/>
  <c r="AF61" i="4"/>
  <c r="AF65" i="4"/>
  <c r="AH45" i="4"/>
  <c r="AH59" i="4"/>
  <c r="AC37" i="4"/>
  <c r="AE37" i="4" s="1"/>
  <c r="AJ37" i="4" s="1"/>
  <c r="AG49" i="4"/>
  <c r="AH61" i="7"/>
  <c r="AF47" i="4"/>
  <c r="AC51" i="4"/>
  <c r="AE51" i="4" s="1"/>
  <c r="AF63" i="4"/>
  <c r="A54" i="7"/>
  <c r="A38" i="7"/>
  <c r="AF43" i="7"/>
  <c r="AG45" i="7"/>
  <c r="AF47" i="7"/>
  <c r="AG39" i="7"/>
  <c r="AC63" i="7"/>
  <c r="AE63" i="7" s="1"/>
  <c r="AJ63" i="7" s="1"/>
  <c r="AH51" i="7"/>
  <c r="A37" i="7"/>
  <c r="AF43" i="6"/>
  <c r="AG49" i="6"/>
  <c r="AG47" i="4"/>
  <c r="A58" i="7"/>
  <c r="A42" i="7"/>
  <c r="A39" i="7"/>
  <c r="A61" i="7"/>
  <c r="Z59" i="7"/>
  <c r="AG59" i="7" s="1"/>
  <c r="A41" i="7"/>
  <c r="Z51" i="7"/>
  <c r="AG51" i="7" s="1"/>
  <c r="AC63" i="4"/>
  <c r="AE63" i="4" s="1"/>
  <c r="AC55" i="4"/>
  <c r="AE55" i="4" s="1"/>
  <c r="AJ55" i="4" s="1"/>
  <c r="A57" i="7"/>
  <c r="A53" i="7"/>
  <c r="AC39" i="7"/>
  <c r="AE39" i="7" s="1"/>
  <c r="AJ39" i="7" s="1"/>
  <c r="AC59" i="7"/>
  <c r="AE59" i="7" s="1"/>
  <c r="AJ59" i="7" s="1"/>
  <c r="AC51" i="7"/>
  <c r="AE51" i="7" s="1"/>
  <c r="AJ51" i="7" s="1"/>
  <c r="AF63" i="7"/>
  <c r="AJ37" i="7"/>
  <c r="AC45" i="7"/>
  <c r="AE45" i="7" s="1"/>
  <c r="AJ45" i="7" s="1"/>
  <c r="AC65" i="7"/>
  <c r="AE65" i="7" s="1"/>
  <c r="AG65" i="7"/>
  <c r="AD65" i="7"/>
  <c r="AG53" i="7"/>
  <c r="AG41" i="7"/>
  <c r="AG47" i="7"/>
  <c r="AH59" i="7"/>
  <c r="AH47" i="7"/>
  <c r="AJ55" i="7"/>
  <c r="AF49" i="4"/>
  <c r="AF45" i="4"/>
  <c r="AF51" i="4"/>
  <c r="AC59" i="4"/>
  <c r="AE59" i="4" s="1"/>
  <c r="AH55" i="4"/>
  <c r="AF37" i="4"/>
  <c r="AG43" i="4"/>
  <c r="AF57" i="4"/>
  <c r="AC61" i="4"/>
  <c r="AE61" i="4" s="1"/>
  <c r="AH64" i="7"/>
  <c r="AG64" i="7"/>
  <c r="AC64" i="7"/>
  <c r="AE64" i="7" s="1"/>
  <c r="AJ64" i="7" s="1"/>
  <c r="AF64" i="7"/>
  <c r="AH60" i="7"/>
  <c r="AG60" i="7"/>
  <c r="AC60" i="7"/>
  <c r="AE60" i="7" s="1"/>
  <c r="AJ60" i="7" s="1"/>
  <c r="AF60" i="7"/>
  <c r="AH56" i="7"/>
  <c r="AG56" i="7"/>
  <c r="AC56" i="7"/>
  <c r="AE56" i="7" s="1"/>
  <c r="AJ56" i="7" s="1"/>
  <c r="AF56" i="7"/>
  <c r="AH52" i="7"/>
  <c r="AG52" i="7"/>
  <c r="AC52" i="7"/>
  <c r="AE52" i="7" s="1"/>
  <c r="AJ52" i="7" s="1"/>
  <c r="AF52" i="7"/>
  <c r="AH48" i="7"/>
  <c r="AG48" i="7"/>
  <c r="AC48" i="7"/>
  <c r="AE48" i="7" s="1"/>
  <c r="AJ48" i="7" s="1"/>
  <c r="AF48" i="7"/>
  <c r="AH44" i="7"/>
  <c r="AG44" i="7"/>
  <c r="AC44" i="7"/>
  <c r="AE44" i="7" s="1"/>
  <c r="AJ44" i="7" s="1"/>
  <c r="AF44" i="7"/>
  <c r="AH40" i="7"/>
  <c r="AG40" i="7"/>
  <c r="AC40" i="7"/>
  <c r="AE40" i="7" s="1"/>
  <c r="AJ40" i="7" s="1"/>
  <c r="AF40" i="7"/>
  <c r="AH62" i="7"/>
  <c r="AG62" i="7"/>
  <c r="AC62" i="7"/>
  <c r="AE62" i="7" s="1"/>
  <c r="AJ62" i="7" s="1"/>
  <c r="AF62" i="7"/>
  <c r="AH58" i="7"/>
  <c r="AG58" i="7"/>
  <c r="AC58" i="7"/>
  <c r="AE58" i="7" s="1"/>
  <c r="AJ58" i="7" s="1"/>
  <c r="AF58" i="7"/>
  <c r="AH54" i="7"/>
  <c r="AG54" i="7"/>
  <c r="AC54" i="7"/>
  <c r="AE54" i="7" s="1"/>
  <c r="AJ54" i="7" s="1"/>
  <c r="AF54" i="7"/>
  <c r="AH50" i="7"/>
  <c r="AG50" i="7"/>
  <c r="AC50" i="7"/>
  <c r="AE50" i="7" s="1"/>
  <c r="AJ50" i="7" s="1"/>
  <c r="AF50" i="7"/>
  <c r="AH46" i="7"/>
  <c r="AG46" i="7"/>
  <c r="AC46" i="7"/>
  <c r="AE46" i="7" s="1"/>
  <c r="AJ46" i="7" s="1"/>
  <c r="AF46" i="7"/>
  <c r="AH42" i="7"/>
  <c r="AG42" i="7"/>
  <c r="AC42" i="7"/>
  <c r="AE42" i="7" s="1"/>
  <c r="AJ42" i="7" s="1"/>
  <c r="AF42" i="7"/>
  <c r="AH38" i="7"/>
  <c r="AG38" i="7"/>
  <c r="AC38" i="7"/>
  <c r="AE38" i="7" s="1"/>
  <c r="AJ38" i="7" s="1"/>
  <c r="AF38" i="7"/>
  <c r="AG61" i="4"/>
  <c r="AH65" i="4"/>
  <c r="AH63" i="4"/>
  <c r="AC49" i="4"/>
  <c r="AE49" i="4" s="1"/>
  <c r="AF53" i="4"/>
  <c r="AG59" i="4"/>
  <c r="AG45" i="4"/>
  <c r="AH66" i="7"/>
  <c r="AG66" i="7"/>
  <c r="AC66" i="7"/>
  <c r="AE66" i="7" s="1"/>
  <c r="AJ66" i="7" s="1"/>
  <c r="AF66" i="7"/>
  <c r="AH36" i="7"/>
  <c r="AG36" i="7"/>
  <c r="AF36" i="7"/>
  <c r="AH49" i="4"/>
  <c r="AG51" i="4"/>
  <c r="A66" i="7"/>
  <c r="AC45" i="4"/>
  <c r="AE45" i="4" s="1"/>
  <c r="AG37" i="4"/>
  <c r="AC43" i="4"/>
  <c r="AE43" i="4" s="1"/>
  <c r="AJ43" i="4" s="1"/>
  <c r="AC57" i="4"/>
  <c r="AE57" i="4" s="1"/>
  <c r="AJ57" i="4" s="1"/>
  <c r="AH43" i="4"/>
  <c r="AH37" i="4"/>
  <c r="AG57" i="4"/>
  <c r="AG47" i="6"/>
  <c r="AC59" i="6"/>
  <c r="AE59" i="6" s="1"/>
  <c r="A37" i="4"/>
  <c r="A46" i="4"/>
  <c r="A53" i="4"/>
  <c r="A59" i="4"/>
  <c r="A45" i="4"/>
  <c r="AH53" i="6"/>
  <c r="AF36" i="6"/>
  <c r="AJ41" i="4"/>
  <c r="AJ65" i="4"/>
  <c r="A51" i="4"/>
  <c r="A63" i="4"/>
  <c r="A49" i="4"/>
  <c r="AC53" i="6"/>
  <c r="AE53" i="6" s="1"/>
  <c r="AJ53" i="6" s="1"/>
  <c r="A50" i="4"/>
  <c r="A38" i="4"/>
  <c r="A61" i="4"/>
  <c r="A41" i="4"/>
  <c r="AJ49" i="4"/>
  <c r="AJ61" i="4"/>
  <c r="AJ45" i="4"/>
  <c r="AJ59" i="4"/>
  <c r="AJ63" i="4"/>
  <c r="AJ51" i="4"/>
  <c r="AF62" i="4"/>
  <c r="AH62" i="4"/>
  <c r="AG62" i="4"/>
  <c r="AC62" i="4"/>
  <c r="AE62" i="4" s="1"/>
  <c r="AJ62" i="4" s="1"/>
  <c r="AH52" i="4"/>
  <c r="AG52" i="4"/>
  <c r="AC52" i="4"/>
  <c r="AE52" i="4" s="1"/>
  <c r="AJ52" i="4" s="1"/>
  <c r="AF52" i="4"/>
  <c r="AH44" i="4"/>
  <c r="AG44" i="4"/>
  <c r="AC44" i="4"/>
  <c r="AE44" i="4" s="1"/>
  <c r="AJ44" i="4" s="1"/>
  <c r="AF44" i="4"/>
  <c r="AH46" i="4"/>
  <c r="AG46" i="4"/>
  <c r="AC46" i="4"/>
  <c r="AE46" i="4" s="1"/>
  <c r="AJ46" i="4" s="1"/>
  <c r="AF46" i="4"/>
  <c r="AH66" i="4"/>
  <c r="AG66" i="4"/>
  <c r="AC66" i="4"/>
  <c r="AE66" i="4" s="1"/>
  <c r="AJ66" i="4" s="1"/>
  <c r="AF66" i="4"/>
  <c r="AH60" i="4"/>
  <c r="AG60" i="4"/>
  <c r="AC60" i="4"/>
  <c r="AE60" i="4" s="1"/>
  <c r="AJ60" i="4" s="1"/>
  <c r="AF60" i="4"/>
  <c r="AH50" i="4"/>
  <c r="AG50" i="4"/>
  <c r="AC50" i="4"/>
  <c r="AE50" i="4" s="1"/>
  <c r="AJ50" i="4" s="1"/>
  <c r="AF50" i="4"/>
  <c r="AH64" i="4"/>
  <c r="AG64" i="4"/>
  <c r="AC64" i="4"/>
  <c r="AE64" i="4" s="1"/>
  <c r="AJ64" i="4" s="1"/>
  <c r="AF64" i="4"/>
  <c r="AH54" i="4"/>
  <c r="AG54" i="4"/>
  <c r="AC54" i="4"/>
  <c r="AE54" i="4" s="1"/>
  <c r="AJ54" i="4" s="1"/>
  <c r="AF54" i="4"/>
  <c r="AH36" i="4"/>
  <c r="AG36" i="4"/>
  <c r="AF36" i="4"/>
  <c r="AH56" i="4"/>
  <c r="AG56" i="4"/>
  <c r="AC56" i="4"/>
  <c r="AE56" i="4" s="1"/>
  <c r="AJ56" i="4" s="1"/>
  <c r="AF56" i="4"/>
  <c r="AH48" i="4"/>
  <c r="AG48" i="4"/>
  <c r="AC48" i="4"/>
  <c r="AE48" i="4" s="1"/>
  <c r="AJ48" i="4" s="1"/>
  <c r="AF48" i="4"/>
  <c r="AH40" i="4"/>
  <c r="AG40" i="4"/>
  <c r="AC40" i="4"/>
  <c r="AE40" i="4" s="1"/>
  <c r="AJ40" i="4" s="1"/>
  <c r="AF40" i="4"/>
  <c r="AF58" i="4"/>
  <c r="AH58" i="4"/>
  <c r="AG58" i="4"/>
  <c r="AC58" i="4"/>
  <c r="AE58" i="4" s="1"/>
  <c r="AJ58" i="4" s="1"/>
  <c r="A54" i="4"/>
  <c r="AH42" i="4"/>
  <c r="AG42" i="4"/>
  <c r="AC42" i="4"/>
  <c r="AE42" i="4" s="1"/>
  <c r="AJ42" i="4" s="1"/>
  <c r="AF42" i="4"/>
  <c r="AH38" i="4"/>
  <c r="AG38" i="4"/>
  <c r="AC38" i="4"/>
  <c r="AE38" i="4" s="1"/>
  <c r="AJ38" i="4" s="1"/>
  <c r="AF38" i="4"/>
  <c r="A45" i="6"/>
  <c r="A46" i="6"/>
  <c r="AJ59" i="6"/>
  <c r="AG42" i="6"/>
  <c r="AG53" i="6"/>
  <c r="AC47" i="6"/>
  <c r="AE47" i="6" s="1"/>
  <c r="AJ47" i="6" s="1"/>
  <c r="AC39" i="6"/>
  <c r="AE39" i="6" s="1"/>
  <c r="AJ39" i="6" s="1"/>
  <c r="A56" i="6"/>
  <c r="AG51" i="6"/>
  <c r="AC51" i="6"/>
  <c r="AE51" i="6" s="1"/>
  <c r="A59" i="6"/>
  <c r="AF63" i="6"/>
  <c r="AC63" i="6"/>
  <c r="AE63" i="6" s="1"/>
  <c r="AJ63" i="6" s="1"/>
  <c r="A61" i="6"/>
  <c r="AC61" i="6"/>
  <c r="AE61" i="6" s="1"/>
  <c r="AH43" i="6"/>
  <c r="A64" i="6"/>
  <c r="A66" i="6"/>
  <c r="A42" i="6"/>
  <c r="A40" i="6"/>
  <c r="AJ54" i="6"/>
  <c r="A55" i="6"/>
  <c r="AC41" i="6"/>
  <c r="AE41" i="6" s="1"/>
  <c r="AJ41" i="6" s="1"/>
  <c r="AC37" i="6"/>
  <c r="AE37" i="6" s="1"/>
  <c r="AJ37" i="6" s="1"/>
  <c r="A41" i="6"/>
  <c r="AD51" i="6"/>
  <c r="AH47" i="6"/>
  <c r="AF47" i="6"/>
  <c r="AG63" i="6"/>
  <c r="AH51" i="6"/>
  <c r="AF51" i="6"/>
  <c r="AF39" i="6"/>
  <c r="AH39" i="6"/>
  <c r="AJ55" i="6"/>
  <c r="A60" i="6"/>
  <c r="AG39" i="6"/>
  <c r="AG57" i="6"/>
  <c r="A49" i="6"/>
  <c r="A44" i="6"/>
  <c r="A38" i="6"/>
  <c r="A48" i="6"/>
  <c r="AG59" i="6"/>
  <c r="AF55" i="6"/>
  <c r="AJ66" i="6"/>
  <c r="AF50" i="6"/>
  <c r="AH50" i="6"/>
  <c r="AG50" i="6"/>
  <c r="AC50" i="6"/>
  <c r="AE50" i="6" s="1"/>
  <c r="AJ50" i="6" s="1"/>
  <c r="AJ65" i="6"/>
  <c r="AC45" i="6"/>
  <c r="AE45" i="6" s="1"/>
  <c r="AJ45" i="6" s="1"/>
  <c r="AH64" i="6"/>
  <c r="AG64" i="6"/>
  <c r="AC64" i="6"/>
  <c r="AE64" i="6" s="1"/>
  <c r="AJ64" i="6" s="1"/>
  <c r="AF64" i="6"/>
  <c r="AH56" i="6"/>
  <c r="AG56" i="6"/>
  <c r="AC56" i="6"/>
  <c r="AE56" i="6" s="1"/>
  <c r="AJ56" i="6" s="1"/>
  <c r="AF56" i="6"/>
  <c r="AJ49" i="6"/>
  <c r="AJ61" i="6"/>
  <c r="AF46" i="6"/>
  <c r="AH46" i="6"/>
  <c r="AC46" i="6"/>
  <c r="AE46" i="6" s="1"/>
  <c r="AJ46" i="6" s="1"/>
  <c r="AG46" i="6"/>
  <c r="A57" i="6"/>
  <c r="AH48" i="6"/>
  <c r="AF48" i="6"/>
  <c r="AG48" i="6"/>
  <c r="AC48" i="6"/>
  <c r="AE48" i="6" s="1"/>
  <c r="AJ48" i="6" s="1"/>
  <c r="AJ44" i="6"/>
  <c r="AC57" i="6"/>
  <c r="AE57" i="6" s="1"/>
  <c r="AJ57" i="6" s="1"/>
  <c r="A65" i="6"/>
  <c r="AH60" i="6"/>
  <c r="AG60" i="6"/>
  <c r="AC60" i="6"/>
  <c r="AE60" i="6" s="1"/>
  <c r="AJ60" i="6" s="1"/>
  <c r="AF60" i="6"/>
  <c r="AJ42" i="6"/>
  <c r="AF38" i="6"/>
  <c r="AH38" i="6"/>
  <c r="AG38" i="6"/>
  <c r="AC38" i="6"/>
  <c r="AE38" i="6" s="1"/>
  <c r="AJ38" i="6" s="1"/>
  <c r="AH52" i="6"/>
  <c r="AF52" i="6"/>
  <c r="AC52" i="6"/>
  <c r="AE52" i="6" s="1"/>
  <c r="AJ52" i="6" s="1"/>
  <c r="AG52" i="6"/>
  <c r="AJ43" i="6"/>
  <c r="A43" i="6"/>
  <c r="AH40" i="6"/>
  <c r="AF40" i="6"/>
  <c r="AG40" i="6"/>
  <c r="AC40" i="6"/>
  <c r="AE40" i="6" s="1"/>
  <c r="AJ40" i="6" s="1"/>
  <c r="A50" i="6"/>
  <c r="A52" i="6"/>
  <c r="S36" i="1"/>
  <c r="R36" i="1"/>
  <c r="Q36" i="1"/>
  <c r="P36" i="1"/>
  <c r="O36" i="1"/>
  <c r="N36" i="1"/>
  <c r="L36" i="1"/>
  <c r="C36" i="1" s="1"/>
  <c r="M36" i="1"/>
  <c r="K36" i="1"/>
  <c r="J36" i="1"/>
  <c r="I36" i="1"/>
  <c r="H36" i="1"/>
  <c r="G36" i="1"/>
  <c r="F36" i="1"/>
  <c r="E36" i="1"/>
  <c r="D36" i="1"/>
  <c r="AB66" i="1"/>
  <c r="AA66" i="1"/>
  <c r="Z66" i="1"/>
  <c r="Y66" i="1"/>
  <c r="AB65" i="1"/>
  <c r="AA65" i="1"/>
  <c r="Z65" i="1"/>
  <c r="Y65" i="1"/>
  <c r="AB64" i="1"/>
  <c r="AA64" i="1"/>
  <c r="Z64" i="1"/>
  <c r="AD64" i="1"/>
  <c r="AB63" i="1"/>
  <c r="AA63" i="1"/>
  <c r="Z63" i="1"/>
  <c r="Y63" i="1"/>
  <c r="AB62" i="1"/>
  <c r="AA62" i="1"/>
  <c r="Z62" i="1"/>
  <c r="Y62" i="1"/>
  <c r="AB61" i="1"/>
  <c r="AA61" i="1"/>
  <c r="Z61" i="1"/>
  <c r="Y61" i="1"/>
  <c r="AB60" i="1"/>
  <c r="AA60" i="1"/>
  <c r="Z60" i="1"/>
  <c r="AD60" i="1"/>
  <c r="AB59" i="1"/>
  <c r="AA59" i="1"/>
  <c r="Z59" i="1"/>
  <c r="AB58" i="1"/>
  <c r="AA58" i="1"/>
  <c r="Z58" i="1"/>
  <c r="Y58" i="1"/>
  <c r="AB57" i="1"/>
  <c r="AA57" i="1"/>
  <c r="Z57" i="1"/>
  <c r="AB56" i="1"/>
  <c r="AA56" i="1"/>
  <c r="Z56" i="1"/>
  <c r="AD56" i="1"/>
  <c r="AB55" i="1"/>
  <c r="AA55" i="1"/>
  <c r="Z55" i="1"/>
  <c r="AB54" i="1"/>
  <c r="AA54" i="1"/>
  <c r="AD54" i="1"/>
  <c r="Y54" i="1"/>
  <c r="AB53" i="1"/>
  <c r="AA53" i="1"/>
  <c r="Z53" i="1"/>
  <c r="AB52" i="1"/>
  <c r="AA52" i="1"/>
  <c r="Y52" i="1"/>
  <c r="AB51" i="1"/>
  <c r="AA51" i="1"/>
  <c r="Z51" i="1"/>
  <c r="AB50" i="1"/>
  <c r="AA50" i="1"/>
  <c r="AD50" i="1"/>
  <c r="Y50" i="1"/>
  <c r="AB49" i="1"/>
  <c r="AA49" i="1"/>
  <c r="Z49" i="1"/>
  <c r="AB48" i="1"/>
  <c r="AA48" i="1"/>
  <c r="Y48" i="1"/>
  <c r="AB47" i="1"/>
  <c r="AA47" i="1"/>
  <c r="Z47" i="1"/>
  <c r="AB46" i="1"/>
  <c r="AA46" i="1"/>
  <c r="Z46" i="1"/>
  <c r="Y46" i="1"/>
  <c r="AB45" i="1"/>
  <c r="AA45" i="1"/>
  <c r="Z45" i="1"/>
  <c r="AB44" i="1"/>
  <c r="AA44" i="1"/>
  <c r="Z44" i="1"/>
  <c r="AD44" i="1"/>
  <c r="AB43" i="1"/>
  <c r="AA43" i="1"/>
  <c r="Z43" i="1"/>
  <c r="AB42" i="1"/>
  <c r="AA42" i="1"/>
  <c r="Y42" i="1"/>
  <c r="Z42" i="1"/>
  <c r="AB41" i="1"/>
  <c r="AA41" i="1"/>
  <c r="Z41" i="1"/>
  <c r="AB40" i="1"/>
  <c r="AA40" i="1"/>
  <c r="Z40" i="1"/>
  <c r="AD40" i="1"/>
  <c r="AB39" i="1"/>
  <c r="AA39" i="1"/>
  <c r="Z39" i="1"/>
  <c r="AB38" i="1"/>
  <c r="AA38" i="1"/>
  <c r="Z38" i="1"/>
  <c r="Y38" i="1"/>
  <c r="AB37" i="1"/>
  <c r="AA37" i="1"/>
  <c r="Z37" i="1"/>
  <c r="AD36" i="1"/>
  <c r="AC36" i="1"/>
  <c r="AE36" i="1" s="1"/>
  <c r="AB36" i="1"/>
  <c r="AA36" i="1"/>
  <c r="AC4" i="7"/>
  <c r="AE4" i="7" s="1"/>
  <c r="AB23" i="7"/>
  <c r="AA23" i="7"/>
  <c r="AA22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B4" i="7"/>
  <c r="AA4" i="7"/>
  <c r="AA5" i="7"/>
  <c r="AB5" i="7"/>
  <c r="AA6" i="7"/>
  <c r="AB6" i="7"/>
  <c r="AA7" i="7"/>
  <c r="AB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B22" i="7"/>
  <c r="B78" i="7"/>
  <c r="B83" i="7" s="1"/>
  <c r="B88" i="7" s="1"/>
  <c r="B93" i="7" s="1"/>
  <c r="B98" i="7" s="1"/>
  <c r="B103" i="7" s="1"/>
  <c r="B108" i="7" s="1"/>
  <c r="B113" i="7" s="1"/>
  <c r="B118" i="7" s="1"/>
  <c r="B123" i="7" s="1"/>
  <c r="B128" i="7" s="1"/>
  <c r="B133" i="7" s="1"/>
  <c r="B138" i="7" s="1"/>
  <c r="B143" i="7" s="1"/>
  <c r="B148" i="7" s="1"/>
  <c r="B153" i="7" s="1"/>
  <c r="B158" i="7" s="1"/>
  <c r="B163" i="7" s="1"/>
  <c r="B168" i="7" s="1"/>
  <c r="B173" i="7" s="1"/>
  <c r="B178" i="7" s="1"/>
  <c r="B183" i="7" s="1"/>
  <c r="B188" i="7" s="1"/>
  <c r="B193" i="7" s="1"/>
  <c r="B198" i="7" s="1"/>
  <c r="B203" i="7" s="1"/>
  <c r="B208" i="7" s="1"/>
  <c r="B213" i="7" s="1"/>
  <c r="B218" i="7" s="1"/>
  <c r="B223" i="7" s="1"/>
  <c r="B77" i="7"/>
  <c r="B82" i="7" s="1"/>
  <c r="B87" i="7" s="1"/>
  <c r="B92" i="7" s="1"/>
  <c r="B97" i="7" s="1"/>
  <c r="B102" i="7" s="1"/>
  <c r="B107" i="7" s="1"/>
  <c r="B112" i="7" s="1"/>
  <c r="B117" i="7" s="1"/>
  <c r="B122" i="7" s="1"/>
  <c r="B127" i="7" s="1"/>
  <c r="B132" i="7" s="1"/>
  <c r="B137" i="7" s="1"/>
  <c r="B142" i="7" s="1"/>
  <c r="B147" i="7" s="1"/>
  <c r="B152" i="7" s="1"/>
  <c r="B157" i="7" s="1"/>
  <c r="B162" i="7" s="1"/>
  <c r="B167" i="7" s="1"/>
  <c r="B172" i="7" s="1"/>
  <c r="B177" i="7" s="1"/>
  <c r="B182" i="7" s="1"/>
  <c r="B187" i="7" s="1"/>
  <c r="B192" i="7" s="1"/>
  <c r="B197" i="7" s="1"/>
  <c r="B202" i="7" s="1"/>
  <c r="B207" i="7" s="1"/>
  <c r="B212" i="7" s="1"/>
  <c r="B217" i="7" s="1"/>
  <c r="B222" i="7" s="1"/>
  <c r="B75" i="7"/>
  <c r="B80" i="7" s="1"/>
  <c r="B85" i="7" s="1"/>
  <c r="B90" i="7" s="1"/>
  <c r="B95" i="7" s="1"/>
  <c r="B100" i="7" s="1"/>
  <c r="B105" i="7" s="1"/>
  <c r="B110" i="7" s="1"/>
  <c r="B115" i="7" s="1"/>
  <c r="B120" i="7" s="1"/>
  <c r="B125" i="7" s="1"/>
  <c r="B130" i="7" s="1"/>
  <c r="B135" i="7" s="1"/>
  <c r="B140" i="7" s="1"/>
  <c r="B145" i="7" s="1"/>
  <c r="B150" i="7" s="1"/>
  <c r="B155" i="7" s="1"/>
  <c r="B160" i="7" s="1"/>
  <c r="B165" i="7" s="1"/>
  <c r="B170" i="7" s="1"/>
  <c r="B175" i="7" s="1"/>
  <c r="B180" i="7" s="1"/>
  <c r="B185" i="7" s="1"/>
  <c r="B190" i="7" s="1"/>
  <c r="B195" i="7" s="1"/>
  <c r="B200" i="7" s="1"/>
  <c r="B205" i="7" s="1"/>
  <c r="B210" i="7" s="1"/>
  <c r="B215" i="7" s="1"/>
  <c r="B220" i="7" s="1"/>
  <c r="A71" i="7"/>
  <c r="A76" i="7" s="1"/>
  <c r="A81" i="7" s="1"/>
  <c r="C34" i="7"/>
  <c r="B34" i="7"/>
  <c r="Z34" i="7" s="1"/>
  <c r="C33" i="7"/>
  <c r="B33" i="7"/>
  <c r="Z33" i="7" s="1"/>
  <c r="C32" i="7"/>
  <c r="B32" i="7"/>
  <c r="Z32" i="7" s="1"/>
  <c r="C31" i="7"/>
  <c r="B31" i="7"/>
  <c r="Z31" i="7" s="1"/>
  <c r="C30" i="7"/>
  <c r="B30" i="7"/>
  <c r="Z30" i="7" s="1"/>
  <c r="C29" i="7"/>
  <c r="B29" i="7"/>
  <c r="Z29" i="7" s="1"/>
  <c r="C28" i="7"/>
  <c r="B28" i="7"/>
  <c r="Z28" i="7" s="1"/>
  <c r="C27" i="7"/>
  <c r="B27" i="7"/>
  <c r="Z27" i="7" s="1"/>
  <c r="C26" i="7"/>
  <c r="B26" i="7"/>
  <c r="Z26" i="7" s="1"/>
  <c r="C25" i="7"/>
  <c r="B25" i="7"/>
  <c r="Z25" i="7" s="1"/>
  <c r="C24" i="7"/>
  <c r="B24" i="7"/>
  <c r="Z24" i="7" s="1"/>
  <c r="C23" i="7"/>
  <c r="B23" i="7"/>
  <c r="Z23" i="7" s="1"/>
  <c r="C22" i="7"/>
  <c r="B22" i="7"/>
  <c r="Z22" i="7" s="1"/>
  <c r="C21" i="7"/>
  <c r="B21" i="7"/>
  <c r="Z21" i="7" s="1"/>
  <c r="C20" i="7"/>
  <c r="B20" i="7"/>
  <c r="Z20" i="7" s="1"/>
  <c r="C19" i="7"/>
  <c r="B19" i="7"/>
  <c r="Z19" i="7" s="1"/>
  <c r="C18" i="7"/>
  <c r="B18" i="7"/>
  <c r="Z18" i="7" s="1"/>
  <c r="C17" i="7"/>
  <c r="B17" i="7"/>
  <c r="Z17" i="7" s="1"/>
  <c r="C16" i="7"/>
  <c r="B16" i="7"/>
  <c r="Z16" i="7" s="1"/>
  <c r="C15" i="7"/>
  <c r="B15" i="7"/>
  <c r="Z15" i="7" s="1"/>
  <c r="C14" i="7"/>
  <c r="B14" i="7"/>
  <c r="Z14" i="7" s="1"/>
  <c r="C13" i="7"/>
  <c r="B13" i="7"/>
  <c r="Z13" i="7" s="1"/>
  <c r="C12" i="7"/>
  <c r="B12" i="7"/>
  <c r="Z12" i="7" s="1"/>
  <c r="C11" i="7"/>
  <c r="B11" i="7"/>
  <c r="Z11" i="7" s="1"/>
  <c r="C10" i="7"/>
  <c r="B10" i="7"/>
  <c r="Z10" i="7" s="1"/>
  <c r="C9" i="7"/>
  <c r="B9" i="7"/>
  <c r="Z9" i="7" s="1"/>
  <c r="C8" i="7"/>
  <c r="B8" i="7"/>
  <c r="Z8" i="7" s="1"/>
  <c r="C7" i="7"/>
  <c r="B7" i="7"/>
  <c r="Z7" i="7" s="1"/>
  <c r="C6" i="7"/>
  <c r="B6" i="7"/>
  <c r="Z6" i="7" s="1"/>
  <c r="C5" i="7"/>
  <c r="B5" i="7"/>
  <c r="Z5" i="7" s="1"/>
  <c r="C4" i="7"/>
  <c r="Y4" i="7" s="1"/>
  <c r="B4" i="7"/>
  <c r="Z4" i="7" s="1"/>
  <c r="AD4" i="6"/>
  <c r="AB4" i="6"/>
  <c r="AA4" i="6"/>
  <c r="AC4" i="6"/>
  <c r="AE4" i="6" s="1"/>
  <c r="B78" i="6"/>
  <c r="B83" i="6" s="1"/>
  <c r="B88" i="6" s="1"/>
  <c r="B93" i="6" s="1"/>
  <c r="B98" i="6" s="1"/>
  <c r="B103" i="6" s="1"/>
  <c r="B108" i="6" s="1"/>
  <c r="B113" i="6" s="1"/>
  <c r="B118" i="6" s="1"/>
  <c r="B123" i="6" s="1"/>
  <c r="B128" i="6" s="1"/>
  <c r="B133" i="6" s="1"/>
  <c r="B138" i="6" s="1"/>
  <c r="B143" i="6" s="1"/>
  <c r="B148" i="6" s="1"/>
  <c r="B153" i="6" s="1"/>
  <c r="B158" i="6" s="1"/>
  <c r="B163" i="6" s="1"/>
  <c r="B168" i="6" s="1"/>
  <c r="B173" i="6" s="1"/>
  <c r="B178" i="6" s="1"/>
  <c r="B183" i="6" s="1"/>
  <c r="B188" i="6" s="1"/>
  <c r="B193" i="6" s="1"/>
  <c r="B198" i="6" s="1"/>
  <c r="B203" i="6" s="1"/>
  <c r="B208" i="6" s="1"/>
  <c r="B213" i="6" s="1"/>
  <c r="B218" i="6" s="1"/>
  <c r="B223" i="6" s="1"/>
  <c r="B77" i="6"/>
  <c r="B82" i="6" s="1"/>
  <c r="B87" i="6" s="1"/>
  <c r="B92" i="6" s="1"/>
  <c r="B97" i="6" s="1"/>
  <c r="B102" i="6" s="1"/>
  <c r="B107" i="6" s="1"/>
  <c r="B112" i="6" s="1"/>
  <c r="B117" i="6" s="1"/>
  <c r="B122" i="6" s="1"/>
  <c r="B127" i="6" s="1"/>
  <c r="B132" i="6" s="1"/>
  <c r="B137" i="6" s="1"/>
  <c r="B142" i="6" s="1"/>
  <c r="B147" i="6" s="1"/>
  <c r="B152" i="6" s="1"/>
  <c r="B157" i="6" s="1"/>
  <c r="B162" i="6" s="1"/>
  <c r="B167" i="6" s="1"/>
  <c r="B172" i="6" s="1"/>
  <c r="B177" i="6" s="1"/>
  <c r="B182" i="6" s="1"/>
  <c r="B187" i="6" s="1"/>
  <c r="B192" i="6" s="1"/>
  <c r="B197" i="6" s="1"/>
  <c r="B202" i="6" s="1"/>
  <c r="B207" i="6" s="1"/>
  <c r="B212" i="6" s="1"/>
  <c r="B217" i="6" s="1"/>
  <c r="B222" i="6" s="1"/>
  <c r="B75" i="6"/>
  <c r="B80" i="6" s="1"/>
  <c r="B85" i="6" s="1"/>
  <c r="B90" i="6" s="1"/>
  <c r="B95" i="6" s="1"/>
  <c r="B100" i="6" s="1"/>
  <c r="B105" i="6" s="1"/>
  <c r="B110" i="6" s="1"/>
  <c r="B115" i="6" s="1"/>
  <c r="B120" i="6" s="1"/>
  <c r="B125" i="6" s="1"/>
  <c r="B130" i="6" s="1"/>
  <c r="B135" i="6" s="1"/>
  <c r="B140" i="6" s="1"/>
  <c r="B145" i="6" s="1"/>
  <c r="B150" i="6" s="1"/>
  <c r="B155" i="6" s="1"/>
  <c r="B160" i="6" s="1"/>
  <c r="B165" i="6" s="1"/>
  <c r="B170" i="6" s="1"/>
  <c r="B175" i="6" s="1"/>
  <c r="B180" i="6" s="1"/>
  <c r="B185" i="6" s="1"/>
  <c r="B190" i="6" s="1"/>
  <c r="B195" i="6" s="1"/>
  <c r="B200" i="6" s="1"/>
  <c r="B205" i="6" s="1"/>
  <c r="B210" i="6" s="1"/>
  <c r="B215" i="6" s="1"/>
  <c r="B220" i="6" s="1"/>
  <c r="A71" i="6"/>
  <c r="A76" i="6" s="1"/>
  <c r="AB34" i="6"/>
  <c r="AA34" i="6"/>
  <c r="C34" i="6"/>
  <c r="B34" i="6"/>
  <c r="Y34" i="6" s="1"/>
  <c r="AB33" i="6"/>
  <c r="AA33" i="6"/>
  <c r="C33" i="6"/>
  <c r="Z33" i="6" s="1"/>
  <c r="B33" i="6"/>
  <c r="Y33" i="6" s="1"/>
  <c r="AB32" i="6"/>
  <c r="AA32" i="6"/>
  <c r="C32" i="6"/>
  <c r="Z32" i="6" s="1"/>
  <c r="B32" i="6"/>
  <c r="AB31" i="6"/>
  <c r="AA31" i="6"/>
  <c r="C31" i="6"/>
  <c r="Z31" i="6" s="1"/>
  <c r="B31" i="6"/>
  <c r="AB30" i="6"/>
  <c r="AA30" i="6"/>
  <c r="C30" i="6"/>
  <c r="Z30" i="6" s="1"/>
  <c r="B30" i="6"/>
  <c r="Y30" i="6" s="1"/>
  <c r="AB29" i="6"/>
  <c r="AA29" i="6"/>
  <c r="C29" i="6"/>
  <c r="Z29" i="6" s="1"/>
  <c r="B29" i="6"/>
  <c r="Y29" i="6" s="1"/>
  <c r="AB28" i="6"/>
  <c r="AA28" i="6"/>
  <c r="C28" i="6"/>
  <c r="Z28" i="6" s="1"/>
  <c r="B28" i="6"/>
  <c r="AB27" i="6"/>
  <c r="AA27" i="6"/>
  <c r="C27" i="6"/>
  <c r="Z27" i="6" s="1"/>
  <c r="B27" i="6"/>
  <c r="AB26" i="6"/>
  <c r="AA26" i="6"/>
  <c r="C26" i="6"/>
  <c r="Z26" i="6" s="1"/>
  <c r="B26" i="6"/>
  <c r="Y26" i="6" s="1"/>
  <c r="AB25" i="6"/>
  <c r="AA25" i="6"/>
  <c r="C25" i="6"/>
  <c r="B25" i="6"/>
  <c r="AB24" i="6"/>
  <c r="AA24" i="6"/>
  <c r="C24" i="6"/>
  <c r="Z24" i="6" s="1"/>
  <c r="B24" i="6"/>
  <c r="AB23" i="6"/>
  <c r="AA23" i="6"/>
  <c r="C23" i="6"/>
  <c r="Z23" i="6" s="1"/>
  <c r="B23" i="6"/>
  <c r="AB22" i="6"/>
  <c r="AA22" i="6"/>
  <c r="C22" i="6"/>
  <c r="Z22" i="6" s="1"/>
  <c r="B22" i="6"/>
  <c r="Y22" i="6" s="1"/>
  <c r="AB21" i="6"/>
  <c r="AA21" i="6"/>
  <c r="C21" i="6"/>
  <c r="Z21" i="6" s="1"/>
  <c r="B21" i="6"/>
  <c r="Y21" i="6" s="1"/>
  <c r="AB20" i="6"/>
  <c r="AA20" i="6"/>
  <c r="C20" i="6"/>
  <c r="Z20" i="6" s="1"/>
  <c r="B20" i="6"/>
  <c r="AB19" i="6"/>
  <c r="AA19" i="6"/>
  <c r="C19" i="6"/>
  <c r="Z19" i="6" s="1"/>
  <c r="B19" i="6"/>
  <c r="AB18" i="6"/>
  <c r="AA18" i="6"/>
  <c r="C18" i="6"/>
  <c r="B18" i="6"/>
  <c r="Y18" i="6" s="1"/>
  <c r="AB17" i="6"/>
  <c r="AA17" i="6"/>
  <c r="C17" i="6"/>
  <c r="Z17" i="6" s="1"/>
  <c r="B17" i="6"/>
  <c r="Y17" i="6" s="1"/>
  <c r="AB16" i="6"/>
  <c r="AA16" i="6"/>
  <c r="C16" i="6"/>
  <c r="Z16" i="6" s="1"/>
  <c r="B16" i="6"/>
  <c r="AB15" i="6"/>
  <c r="AA15" i="6"/>
  <c r="C15" i="6"/>
  <c r="Z15" i="6" s="1"/>
  <c r="B15" i="6"/>
  <c r="AB14" i="6"/>
  <c r="AA14" i="6"/>
  <c r="C14" i="6"/>
  <c r="Z14" i="6" s="1"/>
  <c r="B14" i="6"/>
  <c r="Y14" i="6" s="1"/>
  <c r="AB13" i="6"/>
  <c r="AA13" i="6"/>
  <c r="C13" i="6"/>
  <c r="Z13" i="6" s="1"/>
  <c r="B13" i="6"/>
  <c r="Y13" i="6" s="1"/>
  <c r="AB12" i="6"/>
  <c r="AA12" i="6"/>
  <c r="C12" i="6"/>
  <c r="B12" i="6"/>
  <c r="AB11" i="6"/>
  <c r="AA11" i="6"/>
  <c r="C11" i="6"/>
  <c r="Z11" i="6" s="1"/>
  <c r="B11" i="6"/>
  <c r="AB10" i="6"/>
  <c r="AA10" i="6"/>
  <c r="C10" i="6"/>
  <c r="Z10" i="6" s="1"/>
  <c r="B10" i="6"/>
  <c r="AB9" i="6"/>
  <c r="AA9" i="6"/>
  <c r="C9" i="6"/>
  <c r="Z9" i="6" s="1"/>
  <c r="B9" i="6"/>
  <c r="Y9" i="6" s="1"/>
  <c r="AB8" i="6"/>
  <c r="AA8" i="6"/>
  <c r="C8" i="6"/>
  <c r="B8" i="6"/>
  <c r="AB7" i="6"/>
  <c r="AA7" i="6"/>
  <c r="C7" i="6"/>
  <c r="Z7" i="6" s="1"/>
  <c r="B7" i="6"/>
  <c r="AB6" i="6"/>
  <c r="AA6" i="6"/>
  <c r="C6" i="6"/>
  <c r="Z6" i="6" s="1"/>
  <c r="B6" i="6"/>
  <c r="AB5" i="6"/>
  <c r="AA5" i="6"/>
  <c r="C5" i="6"/>
  <c r="Z5" i="6" s="1"/>
  <c r="B5" i="6"/>
  <c r="Y5" i="6" s="1"/>
  <c r="C4" i="6"/>
  <c r="Z4" i="6" s="1"/>
  <c r="B4" i="6"/>
  <c r="Y4" i="6" s="1"/>
  <c r="AK4" i="5"/>
  <c r="AJ4" i="5"/>
  <c r="AI4" i="5"/>
  <c r="AH4" i="5"/>
  <c r="AD4" i="5"/>
  <c r="AE4" i="5"/>
  <c r="AF4" i="5"/>
  <c r="AG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4" i="5"/>
  <c r="Y4" i="5"/>
  <c r="AB5" i="5"/>
  <c r="AB6" i="5"/>
  <c r="AK6" i="5" s="1"/>
  <c r="AB7" i="5"/>
  <c r="AB8" i="5"/>
  <c r="AB9" i="5"/>
  <c r="AB10" i="5"/>
  <c r="AK10" i="5" s="1"/>
  <c r="AB11" i="5"/>
  <c r="AB12" i="5"/>
  <c r="AB13" i="5"/>
  <c r="AB14" i="5"/>
  <c r="AK14" i="5" s="1"/>
  <c r="AB15" i="5"/>
  <c r="AB16" i="5"/>
  <c r="AB17" i="5"/>
  <c r="AB18" i="5"/>
  <c r="AK18" i="5" s="1"/>
  <c r="AB19" i="5"/>
  <c r="AB20" i="5"/>
  <c r="AB21" i="5"/>
  <c r="AB22" i="5"/>
  <c r="AK22" i="5" s="1"/>
  <c r="AB23" i="5"/>
  <c r="AB24" i="5"/>
  <c r="AB25" i="5"/>
  <c r="AB26" i="5"/>
  <c r="AK26" i="5" s="1"/>
  <c r="AB27" i="5"/>
  <c r="AB28" i="5"/>
  <c r="AB29" i="5"/>
  <c r="AB30" i="5"/>
  <c r="AK30" i="5" s="1"/>
  <c r="AB31" i="5"/>
  <c r="AB32" i="5"/>
  <c r="AB33" i="5"/>
  <c r="AB34" i="5"/>
  <c r="AK34" i="5" s="1"/>
  <c r="AB4" i="5"/>
  <c r="AA4" i="5"/>
  <c r="B46" i="5"/>
  <c r="B51" i="5" s="1"/>
  <c r="B56" i="5" s="1"/>
  <c r="B61" i="5" s="1"/>
  <c r="B66" i="5" s="1"/>
  <c r="B71" i="5" s="1"/>
  <c r="B76" i="5" s="1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131" i="5" s="1"/>
  <c r="B136" i="5" s="1"/>
  <c r="B141" i="5" s="1"/>
  <c r="B146" i="5" s="1"/>
  <c r="B151" i="5" s="1"/>
  <c r="B156" i="5" s="1"/>
  <c r="B161" i="5" s="1"/>
  <c r="B166" i="5" s="1"/>
  <c r="B171" i="5" s="1"/>
  <c r="B176" i="5" s="1"/>
  <c r="B181" i="5" s="1"/>
  <c r="B186" i="5" s="1"/>
  <c r="B191" i="5" s="1"/>
  <c r="B45" i="5"/>
  <c r="B50" i="5" s="1"/>
  <c r="B55" i="5" s="1"/>
  <c r="B60" i="5" s="1"/>
  <c r="B65" i="5" s="1"/>
  <c r="B70" i="5" s="1"/>
  <c r="B75" i="5" s="1"/>
  <c r="B80" i="5" s="1"/>
  <c r="B85" i="5" s="1"/>
  <c r="B90" i="5" s="1"/>
  <c r="B95" i="5" s="1"/>
  <c r="B100" i="5" s="1"/>
  <c r="B105" i="5" s="1"/>
  <c r="B110" i="5" s="1"/>
  <c r="B115" i="5" s="1"/>
  <c r="B120" i="5" s="1"/>
  <c r="B125" i="5" s="1"/>
  <c r="B130" i="5" s="1"/>
  <c r="B135" i="5" s="1"/>
  <c r="B140" i="5" s="1"/>
  <c r="B145" i="5" s="1"/>
  <c r="B150" i="5" s="1"/>
  <c r="B155" i="5" s="1"/>
  <c r="B160" i="5" s="1"/>
  <c r="B165" i="5" s="1"/>
  <c r="B170" i="5" s="1"/>
  <c r="B175" i="5" s="1"/>
  <c r="B180" i="5" s="1"/>
  <c r="B185" i="5" s="1"/>
  <c r="B190" i="5" s="1"/>
  <c r="B43" i="5"/>
  <c r="B48" i="5" s="1"/>
  <c r="B53" i="5" s="1"/>
  <c r="B58" i="5" s="1"/>
  <c r="B63" i="5" s="1"/>
  <c r="B68" i="5" s="1"/>
  <c r="B73" i="5" s="1"/>
  <c r="B78" i="5" s="1"/>
  <c r="B83" i="5" s="1"/>
  <c r="B88" i="5" s="1"/>
  <c r="B93" i="5" s="1"/>
  <c r="B98" i="5" s="1"/>
  <c r="B103" i="5" s="1"/>
  <c r="B108" i="5" s="1"/>
  <c r="B113" i="5" s="1"/>
  <c r="B118" i="5" s="1"/>
  <c r="B123" i="5" s="1"/>
  <c r="B128" i="5" s="1"/>
  <c r="B133" i="5" s="1"/>
  <c r="B138" i="5" s="1"/>
  <c r="B143" i="5" s="1"/>
  <c r="B148" i="5" s="1"/>
  <c r="B153" i="5" s="1"/>
  <c r="B158" i="5" s="1"/>
  <c r="B163" i="5" s="1"/>
  <c r="B168" i="5" s="1"/>
  <c r="B173" i="5" s="1"/>
  <c r="B178" i="5" s="1"/>
  <c r="B183" i="5" s="1"/>
  <c r="B188" i="5" s="1"/>
  <c r="A39" i="5"/>
  <c r="AA34" i="5"/>
  <c r="Y34" i="5"/>
  <c r="AF34" i="5" s="1"/>
  <c r="AA33" i="5"/>
  <c r="Y33" i="5"/>
  <c r="AA32" i="5"/>
  <c r="Y32" i="5"/>
  <c r="AA31" i="5"/>
  <c r="Y31" i="5"/>
  <c r="AA30" i="5"/>
  <c r="Y30" i="5"/>
  <c r="AF30" i="5" s="1"/>
  <c r="AA29" i="5"/>
  <c r="Y29" i="5"/>
  <c r="AA28" i="5"/>
  <c r="Y28" i="5"/>
  <c r="AA27" i="5"/>
  <c r="Y27" i="5"/>
  <c r="AA26" i="5"/>
  <c r="Y26" i="5"/>
  <c r="AF26" i="5" s="1"/>
  <c r="AA25" i="5"/>
  <c r="Y25" i="5"/>
  <c r="AA24" i="5"/>
  <c r="Y24" i="5"/>
  <c r="AA23" i="5"/>
  <c r="Y23" i="5"/>
  <c r="AA22" i="5"/>
  <c r="Y22" i="5"/>
  <c r="AF22" i="5" s="1"/>
  <c r="AA21" i="5"/>
  <c r="Y21" i="5"/>
  <c r="AA20" i="5"/>
  <c r="Y20" i="5"/>
  <c r="AA19" i="5"/>
  <c r="Y19" i="5"/>
  <c r="AA18" i="5"/>
  <c r="Y18" i="5"/>
  <c r="AF18" i="5" s="1"/>
  <c r="AA17" i="5"/>
  <c r="Y17" i="5"/>
  <c r="AA16" i="5"/>
  <c r="Y16" i="5"/>
  <c r="AA15" i="5"/>
  <c r="Y15" i="5"/>
  <c r="AA14" i="5"/>
  <c r="Y14" i="5"/>
  <c r="AF14" i="5" s="1"/>
  <c r="AA13" i="5"/>
  <c r="Y13" i="5"/>
  <c r="AA12" i="5"/>
  <c r="Y12" i="5"/>
  <c r="AA11" i="5"/>
  <c r="Y11" i="5"/>
  <c r="AA10" i="5"/>
  <c r="Y10" i="5"/>
  <c r="AF10" i="5" s="1"/>
  <c r="AA9" i="5"/>
  <c r="Y9" i="5"/>
  <c r="AA8" i="5"/>
  <c r="Y8" i="5"/>
  <c r="AA7" i="5"/>
  <c r="Y7" i="5"/>
  <c r="AA6" i="5"/>
  <c r="Y6" i="5"/>
  <c r="AF6" i="5" s="1"/>
  <c r="AA5" i="5"/>
  <c r="Y5" i="5"/>
  <c r="AD4" i="4"/>
  <c r="AK36" i="7" s="1"/>
  <c r="AC4" i="4"/>
  <c r="AE4" i="4" s="1"/>
  <c r="AD4" i="1"/>
  <c r="AK36" i="6" s="1"/>
  <c r="AC4" i="1"/>
  <c r="AE4" i="1" s="1"/>
  <c r="B78" i="4"/>
  <c r="B83" i="4" s="1"/>
  <c r="B88" i="4" s="1"/>
  <c r="B93" i="4" s="1"/>
  <c r="B98" i="4" s="1"/>
  <c r="B103" i="4" s="1"/>
  <c r="B108" i="4" s="1"/>
  <c r="B113" i="4" s="1"/>
  <c r="B118" i="4" s="1"/>
  <c r="B123" i="4" s="1"/>
  <c r="B128" i="4" s="1"/>
  <c r="B133" i="4" s="1"/>
  <c r="B138" i="4" s="1"/>
  <c r="B143" i="4" s="1"/>
  <c r="B148" i="4" s="1"/>
  <c r="B153" i="4" s="1"/>
  <c r="B158" i="4" s="1"/>
  <c r="B163" i="4" s="1"/>
  <c r="B168" i="4" s="1"/>
  <c r="B173" i="4" s="1"/>
  <c r="B178" i="4" s="1"/>
  <c r="B183" i="4" s="1"/>
  <c r="B188" i="4" s="1"/>
  <c r="B193" i="4" s="1"/>
  <c r="B198" i="4" s="1"/>
  <c r="B203" i="4" s="1"/>
  <c r="B208" i="4" s="1"/>
  <c r="B213" i="4" s="1"/>
  <c r="B218" i="4" s="1"/>
  <c r="B223" i="4" s="1"/>
  <c r="B77" i="4"/>
  <c r="B82" i="4" s="1"/>
  <c r="B87" i="4" s="1"/>
  <c r="B92" i="4" s="1"/>
  <c r="B97" i="4" s="1"/>
  <c r="B102" i="4" s="1"/>
  <c r="B107" i="4" s="1"/>
  <c r="B112" i="4" s="1"/>
  <c r="B117" i="4" s="1"/>
  <c r="B122" i="4" s="1"/>
  <c r="B127" i="4" s="1"/>
  <c r="B132" i="4" s="1"/>
  <c r="B137" i="4" s="1"/>
  <c r="B142" i="4" s="1"/>
  <c r="B147" i="4" s="1"/>
  <c r="B152" i="4" s="1"/>
  <c r="B157" i="4" s="1"/>
  <c r="B162" i="4" s="1"/>
  <c r="B167" i="4" s="1"/>
  <c r="B172" i="4" s="1"/>
  <c r="B177" i="4" s="1"/>
  <c r="B182" i="4" s="1"/>
  <c r="B187" i="4" s="1"/>
  <c r="B192" i="4" s="1"/>
  <c r="B197" i="4" s="1"/>
  <c r="B202" i="4" s="1"/>
  <c r="B207" i="4" s="1"/>
  <c r="B212" i="4" s="1"/>
  <c r="B217" i="4" s="1"/>
  <c r="B222" i="4" s="1"/>
  <c r="B75" i="4"/>
  <c r="B80" i="4" s="1"/>
  <c r="B85" i="4" s="1"/>
  <c r="B90" i="4" s="1"/>
  <c r="B95" i="4" s="1"/>
  <c r="B100" i="4" s="1"/>
  <c r="B105" i="4" s="1"/>
  <c r="B110" i="4" s="1"/>
  <c r="B115" i="4" s="1"/>
  <c r="B120" i="4" s="1"/>
  <c r="B125" i="4" s="1"/>
  <c r="B130" i="4" s="1"/>
  <c r="B135" i="4" s="1"/>
  <c r="B140" i="4" s="1"/>
  <c r="B145" i="4" s="1"/>
  <c r="B150" i="4" s="1"/>
  <c r="B155" i="4" s="1"/>
  <c r="B160" i="4" s="1"/>
  <c r="B165" i="4" s="1"/>
  <c r="B170" i="4" s="1"/>
  <c r="B175" i="4" s="1"/>
  <c r="B180" i="4" s="1"/>
  <c r="B185" i="4" s="1"/>
  <c r="B190" i="4" s="1"/>
  <c r="B195" i="4" s="1"/>
  <c r="B200" i="4" s="1"/>
  <c r="B205" i="4" s="1"/>
  <c r="B210" i="4" s="1"/>
  <c r="B215" i="4" s="1"/>
  <c r="B220" i="4" s="1"/>
  <c r="B75" i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77" i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78" i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71" i="4"/>
  <c r="A76" i="4" s="1"/>
  <c r="C34" i="4"/>
  <c r="Y34" i="4" s="1"/>
  <c r="B34" i="4"/>
  <c r="Z34" i="4" s="1"/>
  <c r="C33" i="4"/>
  <c r="Y33" i="4" s="1"/>
  <c r="B33" i="4"/>
  <c r="Z33" i="4" s="1"/>
  <c r="C32" i="4"/>
  <c r="Y32" i="4" s="1"/>
  <c r="B32" i="4"/>
  <c r="Z32" i="4" s="1"/>
  <c r="C31" i="4"/>
  <c r="Y31" i="4" s="1"/>
  <c r="B31" i="4"/>
  <c r="Z31" i="4" s="1"/>
  <c r="C30" i="4"/>
  <c r="Y30" i="4" s="1"/>
  <c r="B30" i="4"/>
  <c r="Z30" i="4" s="1"/>
  <c r="C29" i="4"/>
  <c r="Y29" i="4" s="1"/>
  <c r="B29" i="4"/>
  <c r="Z29" i="4" s="1"/>
  <c r="C28" i="4"/>
  <c r="Y28" i="4" s="1"/>
  <c r="B28" i="4"/>
  <c r="Z28" i="4" s="1"/>
  <c r="C27" i="4"/>
  <c r="Y27" i="4" s="1"/>
  <c r="B27" i="4"/>
  <c r="Z27" i="4" s="1"/>
  <c r="C26" i="4"/>
  <c r="Y26" i="4" s="1"/>
  <c r="B26" i="4"/>
  <c r="Z26" i="4" s="1"/>
  <c r="C25" i="4"/>
  <c r="Y25" i="4" s="1"/>
  <c r="B25" i="4"/>
  <c r="Z25" i="4" s="1"/>
  <c r="C24" i="4"/>
  <c r="Y24" i="4" s="1"/>
  <c r="B24" i="4"/>
  <c r="Z24" i="4" s="1"/>
  <c r="C23" i="4"/>
  <c r="Y23" i="4" s="1"/>
  <c r="B23" i="4"/>
  <c r="Z23" i="4" s="1"/>
  <c r="C22" i="4"/>
  <c r="Y22" i="4" s="1"/>
  <c r="B22" i="4"/>
  <c r="Z22" i="4" s="1"/>
  <c r="C21" i="4"/>
  <c r="Y21" i="4" s="1"/>
  <c r="B21" i="4"/>
  <c r="Z21" i="4" s="1"/>
  <c r="C20" i="4"/>
  <c r="Y20" i="4" s="1"/>
  <c r="B20" i="4"/>
  <c r="Z20" i="4" s="1"/>
  <c r="C19" i="4"/>
  <c r="Y19" i="4" s="1"/>
  <c r="B19" i="4"/>
  <c r="Z19" i="4" s="1"/>
  <c r="C18" i="4"/>
  <c r="Y18" i="4" s="1"/>
  <c r="B18" i="4"/>
  <c r="Z18" i="4" s="1"/>
  <c r="C17" i="4"/>
  <c r="Y17" i="4" s="1"/>
  <c r="B17" i="4"/>
  <c r="Z17" i="4" s="1"/>
  <c r="C16" i="4"/>
  <c r="Y16" i="4" s="1"/>
  <c r="B16" i="4"/>
  <c r="Z16" i="4" s="1"/>
  <c r="C15" i="4"/>
  <c r="Y15" i="4" s="1"/>
  <c r="B15" i="4"/>
  <c r="Z15" i="4" s="1"/>
  <c r="C14" i="4"/>
  <c r="Y14" i="4" s="1"/>
  <c r="B14" i="4"/>
  <c r="Z14" i="4" s="1"/>
  <c r="C13" i="4"/>
  <c r="Y13" i="4" s="1"/>
  <c r="B13" i="4"/>
  <c r="Z13" i="4" s="1"/>
  <c r="C12" i="4"/>
  <c r="Y12" i="4" s="1"/>
  <c r="B12" i="4"/>
  <c r="Z12" i="4" s="1"/>
  <c r="C11" i="4"/>
  <c r="Y11" i="4" s="1"/>
  <c r="B11" i="4"/>
  <c r="Z11" i="4" s="1"/>
  <c r="C10" i="4"/>
  <c r="Y10" i="4" s="1"/>
  <c r="B10" i="4"/>
  <c r="Z10" i="4" s="1"/>
  <c r="C9" i="4"/>
  <c r="Y9" i="4" s="1"/>
  <c r="B9" i="4"/>
  <c r="Z9" i="4" s="1"/>
  <c r="C8" i="4"/>
  <c r="Y8" i="4" s="1"/>
  <c r="B8" i="4"/>
  <c r="Z8" i="4" s="1"/>
  <c r="C7" i="4"/>
  <c r="Y7" i="4" s="1"/>
  <c r="B7" i="4"/>
  <c r="Z7" i="4" s="1"/>
  <c r="C6" i="4"/>
  <c r="Y6" i="4" s="1"/>
  <c r="B6" i="4"/>
  <c r="Z6" i="4" s="1"/>
  <c r="C5" i="4"/>
  <c r="Y5" i="4" s="1"/>
  <c r="B5" i="4"/>
  <c r="Z5" i="4" s="1"/>
  <c r="C4" i="4"/>
  <c r="Y4" i="4" s="1"/>
  <c r="B4" i="4"/>
  <c r="Z4" i="4" s="1"/>
  <c r="A71" i="1"/>
  <c r="A76" i="1" s="1"/>
  <c r="A81" i="1" s="1"/>
  <c r="A86" i="1" s="1"/>
  <c r="B39" i="8"/>
  <c r="AM8" i="8" l="1"/>
  <c r="A8" i="8"/>
  <c r="AM5" i="8"/>
  <c r="A5" i="8"/>
  <c r="AM16" i="8"/>
  <c r="A16" i="8"/>
  <c r="AM27" i="8"/>
  <c r="A27" i="8"/>
  <c r="AM29" i="8"/>
  <c r="A29" i="8"/>
  <c r="AM24" i="8"/>
  <c r="A24" i="8"/>
  <c r="AM25" i="8"/>
  <c r="A25" i="8"/>
  <c r="AM11" i="8"/>
  <c r="A11" i="8"/>
  <c r="AM22" i="8"/>
  <c r="A22" i="8"/>
  <c r="AM17" i="8"/>
  <c r="A17" i="8"/>
  <c r="AM19" i="8"/>
  <c r="A19" i="8"/>
  <c r="AM31" i="8"/>
  <c r="A31" i="8"/>
  <c r="AM12" i="8"/>
  <c r="A12" i="8"/>
  <c r="AM21" i="8"/>
  <c r="A21" i="8"/>
  <c r="AM13" i="8"/>
  <c r="A13" i="8"/>
  <c r="AM18" i="8"/>
  <c r="A18" i="8"/>
  <c r="AM30" i="8"/>
  <c r="A30" i="8"/>
  <c r="AM20" i="8"/>
  <c r="A20" i="8"/>
  <c r="AM9" i="8"/>
  <c r="A9" i="8"/>
  <c r="AM15" i="8"/>
  <c r="A15" i="8"/>
  <c r="AM32" i="8"/>
  <c r="A32" i="8"/>
  <c r="AM34" i="8"/>
  <c r="A34" i="8"/>
  <c r="AM10" i="8"/>
  <c r="A10" i="8"/>
  <c r="AM26" i="8"/>
  <c r="A26" i="8"/>
  <c r="AM28" i="8"/>
  <c r="A28" i="8"/>
  <c r="AM14" i="8"/>
  <c r="A14" i="8"/>
  <c r="AM23" i="8"/>
  <c r="A23" i="8"/>
  <c r="AM7" i="8"/>
  <c r="A7" i="8"/>
  <c r="AM6" i="8"/>
  <c r="A6" i="8"/>
  <c r="AM33" i="8"/>
  <c r="A33" i="8"/>
  <c r="AJ47" i="7"/>
  <c r="A54" i="8"/>
  <c r="A65" i="7"/>
  <c r="AJ65" i="7"/>
  <c r="AD9" i="7"/>
  <c r="AK41" i="4" s="1"/>
  <c r="AD21" i="7"/>
  <c r="AK53" i="4" s="1"/>
  <c r="AD12" i="7"/>
  <c r="AK44" i="4" s="1"/>
  <c r="AD16" i="7"/>
  <c r="AK48" i="4" s="1"/>
  <c r="AD24" i="7"/>
  <c r="AK56" i="4" s="1"/>
  <c r="AK4" i="6"/>
  <c r="Y5" i="7"/>
  <c r="AC5" i="7" s="1"/>
  <c r="AE5" i="7" s="1"/>
  <c r="AD5" i="7"/>
  <c r="AK37" i="4" s="1"/>
  <c r="Y7" i="7"/>
  <c r="AD7" i="7"/>
  <c r="AK39" i="4" s="1"/>
  <c r="Y11" i="7"/>
  <c r="AD11" i="7"/>
  <c r="AK43" i="4" s="1"/>
  <c r="Y13" i="7"/>
  <c r="AD13" i="7"/>
  <c r="AK45" i="4" s="1"/>
  <c r="Y15" i="7"/>
  <c r="AD15" i="7"/>
  <c r="AK47" i="4" s="1"/>
  <c r="Y17" i="7"/>
  <c r="AD17" i="7"/>
  <c r="AK49" i="4" s="1"/>
  <c r="Y19" i="7"/>
  <c r="AD19" i="7"/>
  <c r="AK51" i="4" s="1"/>
  <c r="Y23" i="7"/>
  <c r="AD23" i="7"/>
  <c r="AK55" i="4" s="1"/>
  <c r="Y25" i="7"/>
  <c r="AD25" i="7"/>
  <c r="AK57" i="4" s="1"/>
  <c r="Y27" i="7"/>
  <c r="AD27" i="7"/>
  <c r="AK59" i="4" s="1"/>
  <c r="Y29" i="7"/>
  <c r="AD29" i="7"/>
  <c r="AK61" i="4" s="1"/>
  <c r="Y31" i="7"/>
  <c r="AD31" i="7"/>
  <c r="AK63" i="4" s="1"/>
  <c r="Y33" i="7"/>
  <c r="AD33" i="7"/>
  <c r="AK65" i="4" s="1"/>
  <c r="Z36" i="1"/>
  <c r="Y6" i="7"/>
  <c r="AD6" i="7"/>
  <c r="AK38" i="4" s="1"/>
  <c r="Y8" i="7"/>
  <c r="AG8" i="7" s="1"/>
  <c r="AD8" i="7"/>
  <c r="AK40" i="4" s="1"/>
  <c r="Y10" i="7"/>
  <c r="AD10" i="7"/>
  <c r="AK42" i="4" s="1"/>
  <c r="Y14" i="7"/>
  <c r="AC14" i="7" s="1"/>
  <c r="AE14" i="7" s="1"/>
  <c r="AD14" i="7"/>
  <c r="AK46" i="4" s="1"/>
  <c r="Y18" i="7"/>
  <c r="AD18" i="7"/>
  <c r="AK50" i="4" s="1"/>
  <c r="Y20" i="7"/>
  <c r="AG20" i="7" s="1"/>
  <c r="AD20" i="7"/>
  <c r="AK52" i="4" s="1"/>
  <c r="Y22" i="7"/>
  <c r="AD22" i="7"/>
  <c r="AK54" i="4" s="1"/>
  <c r="Y26" i="7"/>
  <c r="AC26" i="7" s="1"/>
  <c r="AE26" i="7" s="1"/>
  <c r="AD26" i="7"/>
  <c r="AK58" i="4" s="1"/>
  <c r="Y28" i="7"/>
  <c r="AD28" i="7"/>
  <c r="AK60" i="4" s="1"/>
  <c r="Y30" i="7"/>
  <c r="AH30" i="7" s="1"/>
  <c r="AD30" i="7"/>
  <c r="AK62" i="4" s="1"/>
  <c r="Y32" i="7"/>
  <c r="AD32" i="7"/>
  <c r="AK64" i="4" s="1"/>
  <c r="Y34" i="7"/>
  <c r="AC34" i="7" s="1"/>
  <c r="AE34" i="7" s="1"/>
  <c r="AD34" i="7"/>
  <c r="AK66" i="4" s="1"/>
  <c r="A51" i="6"/>
  <c r="AJ51" i="6"/>
  <c r="B36" i="1"/>
  <c r="Y36" i="1" s="1"/>
  <c r="AC42" i="1"/>
  <c r="AE42" i="1" s="1"/>
  <c r="AC46" i="1"/>
  <c r="AE46" i="1" s="1"/>
  <c r="AC58" i="1"/>
  <c r="AE58" i="1" s="1"/>
  <c r="AD48" i="1"/>
  <c r="AD52" i="1"/>
  <c r="A52" i="1" s="1"/>
  <c r="AC38" i="1"/>
  <c r="AE38" i="1" s="1"/>
  <c r="AG62" i="1"/>
  <c r="AC66" i="1"/>
  <c r="AE66" i="1" s="1"/>
  <c r="AD38" i="1"/>
  <c r="A38" i="1" s="1"/>
  <c r="Y40" i="1"/>
  <c r="AC40" i="1" s="1"/>
  <c r="AE40" i="1" s="1"/>
  <c r="AJ40" i="1" s="1"/>
  <c r="AD42" i="1"/>
  <c r="A42" i="1" s="1"/>
  <c r="Y44" i="1"/>
  <c r="AC44" i="1" s="1"/>
  <c r="AE44" i="1" s="1"/>
  <c r="AJ44" i="1" s="1"/>
  <c r="AD46" i="1"/>
  <c r="Y56" i="1"/>
  <c r="AC56" i="1" s="1"/>
  <c r="AE56" i="1" s="1"/>
  <c r="AD58" i="1"/>
  <c r="AJ58" i="1" s="1"/>
  <c r="Y60" i="1"/>
  <c r="AH60" i="1" s="1"/>
  <c r="AD62" i="1"/>
  <c r="A62" i="1" s="1"/>
  <c r="Y64" i="1"/>
  <c r="AH64" i="1" s="1"/>
  <c r="AD66" i="1"/>
  <c r="A66" i="1" s="1"/>
  <c r="Y37" i="1"/>
  <c r="AD37" i="1"/>
  <c r="A37" i="1" s="1"/>
  <c r="Y41" i="1"/>
  <c r="AD41" i="1"/>
  <c r="A41" i="1" s="1"/>
  <c r="Y45" i="1"/>
  <c r="AD45" i="1"/>
  <c r="Y49" i="1"/>
  <c r="AD49" i="1"/>
  <c r="A49" i="1" s="1"/>
  <c r="Y53" i="1"/>
  <c r="AD53" i="1"/>
  <c r="A53" i="1" s="1"/>
  <c r="Y57" i="1"/>
  <c r="AD57" i="1"/>
  <c r="A57" i="1" s="1"/>
  <c r="AG63" i="1"/>
  <c r="AC63" i="1"/>
  <c r="AE63" i="1" s="1"/>
  <c r="AF63" i="1"/>
  <c r="AH63" i="1"/>
  <c r="AH38" i="1"/>
  <c r="AF38" i="1"/>
  <c r="AG38" i="1"/>
  <c r="AH42" i="1"/>
  <c r="AF42" i="1"/>
  <c r="AG42" i="1"/>
  <c r="AH46" i="1"/>
  <c r="AF46" i="1"/>
  <c r="AG46" i="1"/>
  <c r="AH50" i="1"/>
  <c r="AF50" i="1"/>
  <c r="AH54" i="1"/>
  <c r="AF54" i="1"/>
  <c r="AJ56" i="1"/>
  <c r="AH58" i="1"/>
  <c r="AF58" i="1"/>
  <c r="AG58" i="1"/>
  <c r="AJ36" i="1"/>
  <c r="Y39" i="1"/>
  <c r="AD39" i="1"/>
  <c r="Y43" i="1"/>
  <c r="AD43" i="1"/>
  <c r="A43" i="1" s="1"/>
  <c r="Y47" i="1"/>
  <c r="AD47" i="1"/>
  <c r="A47" i="1" s="1"/>
  <c r="Y51" i="1"/>
  <c r="AD51" i="1"/>
  <c r="A51" i="1" s="1"/>
  <c r="Y55" i="1"/>
  <c r="AD55" i="1"/>
  <c r="A55" i="1" s="1"/>
  <c r="Y59" i="1"/>
  <c r="AD59" i="1"/>
  <c r="A59" i="1" s="1"/>
  <c r="AG61" i="1"/>
  <c r="AC61" i="1"/>
  <c r="AE61" i="1" s="1"/>
  <c r="AF61" i="1"/>
  <c r="AH61" i="1"/>
  <c r="AG65" i="1"/>
  <c r="AC65" i="1"/>
  <c r="AE65" i="1" s="1"/>
  <c r="AF65" i="1"/>
  <c r="AH65" i="1"/>
  <c r="AF44" i="1"/>
  <c r="AG44" i="1"/>
  <c r="AH48" i="1"/>
  <c r="AF48" i="1"/>
  <c r="AH52" i="1"/>
  <c r="AF52" i="1"/>
  <c r="AF60" i="1"/>
  <c r="AD61" i="1"/>
  <c r="A61" i="1" s="1"/>
  <c r="AF62" i="1"/>
  <c r="AD63" i="1"/>
  <c r="AD65" i="1"/>
  <c r="A65" i="1" s="1"/>
  <c r="AF66" i="1"/>
  <c r="AC60" i="1"/>
  <c r="AE60" i="1" s="1"/>
  <c r="AJ60" i="1" s="1"/>
  <c r="AG66" i="1"/>
  <c r="A36" i="1"/>
  <c r="A40" i="1"/>
  <c r="A44" i="1"/>
  <c r="A48" i="1"/>
  <c r="Z48" i="1"/>
  <c r="AC48" i="1" s="1"/>
  <c r="AE48" i="1" s="1"/>
  <c r="AJ48" i="1" s="1"/>
  <c r="A50" i="1"/>
  <c r="Z50" i="1"/>
  <c r="AC50" i="1" s="1"/>
  <c r="AE50" i="1" s="1"/>
  <c r="AJ50" i="1" s="1"/>
  <c r="Z52" i="1"/>
  <c r="AG52" i="1" s="1"/>
  <c r="A54" i="1"/>
  <c r="Z54" i="1"/>
  <c r="AG54" i="1" s="1"/>
  <c r="A56" i="1"/>
  <c r="A60" i="1"/>
  <c r="AH62" i="1"/>
  <c r="A64" i="1"/>
  <c r="AH66" i="1"/>
  <c r="AC62" i="1"/>
  <c r="AE62" i="1" s="1"/>
  <c r="AC7" i="7"/>
  <c r="AE7" i="7" s="1"/>
  <c r="AC11" i="7"/>
  <c r="AE11" i="7" s="1"/>
  <c r="AC19" i="7"/>
  <c r="AE19" i="7" s="1"/>
  <c r="AJ19" i="7" s="1"/>
  <c r="AC23" i="7"/>
  <c r="AE23" i="7" s="1"/>
  <c r="AJ23" i="7" s="1"/>
  <c r="AC6" i="7"/>
  <c r="AE6" i="7" s="1"/>
  <c r="AC10" i="7"/>
  <c r="AE10" i="7" s="1"/>
  <c r="AJ10" i="7" s="1"/>
  <c r="AC18" i="7"/>
  <c r="AE18" i="7" s="1"/>
  <c r="AJ18" i="7" s="1"/>
  <c r="AC22" i="7"/>
  <c r="AE22" i="7" s="1"/>
  <c r="AJ22" i="7" s="1"/>
  <c r="AC33" i="7"/>
  <c r="AE33" i="7" s="1"/>
  <c r="AC17" i="7"/>
  <c r="AE17" i="7" s="1"/>
  <c r="AJ17" i="7" s="1"/>
  <c r="AC13" i="7"/>
  <c r="AE13" i="7" s="1"/>
  <c r="AJ13" i="7" s="1"/>
  <c r="AJ4" i="1"/>
  <c r="AJ4" i="4"/>
  <c r="AJ4" i="6"/>
  <c r="AD6" i="6"/>
  <c r="A6" i="6" s="1"/>
  <c r="AD15" i="6"/>
  <c r="AD16" i="6"/>
  <c r="AK16" i="6" s="1"/>
  <c r="AD19" i="6"/>
  <c r="AD20" i="6"/>
  <c r="A20" i="6" s="1"/>
  <c r="AD23" i="6"/>
  <c r="AD24" i="6"/>
  <c r="AK24" i="6" s="1"/>
  <c r="AD27" i="6"/>
  <c r="AJ23" i="5"/>
  <c r="AC29" i="7"/>
  <c r="AE29" i="7" s="1"/>
  <c r="AC32" i="7"/>
  <c r="AE32" i="7" s="1"/>
  <c r="AI14" i="5"/>
  <c r="AI30" i="5"/>
  <c r="A24" i="7"/>
  <c r="AC31" i="7"/>
  <c r="AE31" i="7" s="1"/>
  <c r="AF7" i="5"/>
  <c r="AF11" i="5"/>
  <c r="AF15" i="5"/>
  <c r="AF19" i="5"/>
  <c r="AF23" i="5"/>
  <c r="AF27" i="5"/>
  <c r="AF31" i="5"/>
  <c r="Y24" i="6"/>
  <c r="Y24" i="7"/>
  <c r="AF24" i="7" s="1"/>
  <c r="Y16" i="7"/>
  <c r="Y12" i="7"/>
  <c r="AF12" i="7" s="1"/>
  <c r="AJ19" i="5"/>
  <c r="AJ7" i="5"/>
  <c r="AH14" i="6"/>
  <c r="AF17" i="6"/>
  <c r="A22" i="7"/>
  <c r="A6" i="7"/>
  <c r="AD31" i="6"/>
  <c r="AD32" i="6"/>
  <c r="AK32" i="6" s="1"/>
  <c r="Y21" i="7"/>
  <c r="AC21" i="7" s="1"/>
  <c r="AE21" i="7" s="1"/>
  <c r="AJ21" i="7" s="1"/>
  <c r="Y9" i="7"/>
  <c r="AF9" i="7" s="1"/>
  <c r="A9" i="7"/>
  <c r="AJ4" i="7"/>
  <c r="AF18" i="7"/>
  <c r="AH5" i="7"/>
  <c r="AJ31" i="5"/>
  <c r="AJ27" i="5"/>
  <c r="AJ15" i="5"/>
  <c r="AJ11" i="5"/>
  <c r="AF26" i="6"/>
  <c r="AD30" i="6"/>
  <c r="Y32" i="6"/>
  <c r="Y23" i="6"/>
  <c r="AG23" i="6" s="1"/>
  <c r="A13" i="7"/>
  <c r="A23" i="7"/>
  <c r="A28" i="7"/>
  <c r="AD7" i="6"/>
  <c r="AD8" i="6"/>
  <c r="AK8" i="6" s="1"/>
  <c r="AD25" i="6"/>
  <c r="AK25" i="6" s="1"/>
  <c r="AD28" i="6"/>
  <c r="AK28" i="6" s="1"/>
  <c r="AF30" i="6"/>
  <c r="AD22" i="6"/>
  <c r="AK22" i="6" s="1"/>
  <c r="Y28" i="6"/>
  <c r="Y16" i="6"/>
  <c r="AG16" i="6" s="1"/>
  <c r="AC15" i="7"/>
  <c r="AE15" i="7" s="1"/>
  <c r="AH33" i="5"/>
  <c r="AH29" i="5"/>
  <c r="AH25" i="5"/>
  <c r="AH21" i="5"/>
  <c r="AH17" i="5"/>
  <c r="AH13" i="5"/>
  <c r="AH9" i="5"/>
  <c r="AH5" i="5"/>
  <c r="A4" i="5"/>
  <c r="AD11" i="6"/>
  <c r="AK11" i="6" s="1"/>
  <c r="AD12" i="6"/>
  <c r="AK12" i="6" s="1"/>
  <c r="AD10" i="6"/>
  <c r="AK10" i="6" s="1"/>
  <c r="Y27" i="6"/>
  <c r="AH27" i="6" s="1"/>
  <c r="Y12" i="6"/>
  <c r="AF12" i="6" s="1"/>
  <c r="AH33" i="7"/>
  <c r="AH17" i="7"/>
  <c r="AF6" i="7"/>
  <c r="AF23" i="7"/>
  <c r="AF10" i="7"/>
  <c r="AH24" i="7"/>
  <c r="AG5" i="7"/>
  <c r="AH13" i="7"/>
  <c r="AH18" i="7"/>
  <c r="AF19" i="7"/>
  <c r="AF28" i="7"/>
  <c r="AH28" i="7"/>
  <c r="AG28" i="7"/>
  <c r="A86" i="7"/>
  <c r="AH4" i="7"/>
  <c r="AG4" i="7"/>
  <c r="AF4" i="7"/>
  <c r="AG10" i="7"/>
  <c r="AF33" i="7"/>
  <c r="AF15" i="7"/>
  <c r="AH15" i="7"/>
  <c r="AF17" i="7"/>
  <c r="AG18" i="7"/>
  <c r="A18" i="7"/>
  <c r="A20" i="7"/>
  <c r="AG21" i="7"/>
  <c r="AG22" i="7"/>
  <c r="AF31" i="7"/>
  <c r="AH31" i="7"/>
  <c r="AH20" i="7"/>
  <c r="AH6" i="7"/>
  <c r="A10" i="7"/>
  <c r="AH10" i="7"/>
  <c r="AF5" i="7"/>
  <c r="A7" i="7"/>
  <c r="AF13" i="7"/>
  <c r="A14" i="7"/>
  <c r="AG15" i="7"/>
  <c r="A17" i="7"/>
  <c r="AG17" i="7"/>
  <c r="A21" i="7"/>
  <c r="AF22" i="7"/>
  <c r="AG23" i="7"/>
  <c r="AG24" i="7"/>
  <c r="AF27" i="7"/>
  <c r="AH27" i="7"/>
  <c r="A30" i="7"/>
  <c r="A31" i="7"/>
  <c r="AG31" i="7"/>
  <c r="A32" i="7"/>
  <c r="AG33" i="7"/>
  <c r="AG6" i="7"/>
  <c r="AH19" i="7"/>
  <c r="A4" i="7"/>
  <c r="A8" i="7"/>
  <c r="A12" i="7"/>
  <c r="AG13" i="7"/>
  <c r="AG19" i="7"/>
  <c r="AH22" i="7"/>
  <c r="AH23" i="7"/>
  <c r="A26" i="7"/>
  <c r="A27" i="7"/>
  <c r="AG27" i="7"/>
  <c r="A34" i="7"/>
  <c r="AG4" i="6"/>
  <c r="AF4" i="6"/>
  <c r="AJ34" i="5"/>
  <c r="AJ26" i="5"/>
  <c r="AJ14" i="5"/>
  <c r="AJ6" i="5"/>
  <c r="AJ30" i="5"/>
  <c r="AJ18" i="5"/>
  <c r="AJ10" i="5"/>
  <c r="AH22" i="6"/>
  <c r="AH26" i="6"/>
  <c r="AD34" i="6"/>
  <c r="AK34" i="6" s="1"/>
  <c r="AD18" i="6"/>
  <c r="AK18" i="6" s="1"/>
  <c r="Z25" i="6"/>
  <c r="Z34" i="6"/>
  <c r="AG34" i="6" s="1"/>
  <c r="AD33" i="6"/>
  <c r="A33" i="6" s="1"/>
  <c r="AD29" i="6"/>
  <c r="A29" i="6" s="1"/>
  <c r="AD21" i="6"/>
  <c r="AD17" i="6"/>
  <c r="AK17" i="6" s="1"/>
  <c r="AD13" i="6"/>
  <c r="AD9" i="6"/>
  <c r="AK9" i="6" s="1"/>
  <c r="AD5" i="6"/>
  <c r="Y31" i="6"/>
  <c r="AG31" i="6" s="1"/>
  <c r="Y19" i="6"/>
  <c r="AC19" i="6" s="1"/>
  <c r="AE19" i="6" s="1"/>
  <c r="Y15" i="6"/>
  <c r="AH15" i="6" s="1"/>
  <c r="Y11" i="6"/>
  <c r="AF11" i="6" s="1"/>
  <c r="Y7" i="6"/>
  <c r="AG7" i="6" s="1"/>
  <c r="AJ22" i="5"/>
  <c r="AD26" i="6"/>
  <c r="AK26" i="6" s="1"/>
  <c r="AD14" i="6"/>
  <c r="Y20" i="6"/>
  <c r="Y8" i="6"/>
  <c r="AH8" i="6" s="1"/>
  <c r="AI6" i="5"/>
  <c r="AI18" i="5"/>
  <c r="AI22" i="5"/>
  <c r="AI34" i="5"/>
  <c r="AF5" i="5"/>
  <c r="AF9" i="5"/>
  <c r="AF13" i="5"/>
  <c r="AF17" i="5"/>
  <c r="AF21" i="5"/>
  <c r="AF25" i="5"/>
  <c r="AF29" i="5"/>
  <c r="AF33" i="5"/>
  <c r="A22" i="6"/>
  <c r="AH34" i="6"/>
  <c r="Y10" i="6"/>
  <c r="AG10" i="6" s="1"/>
  <c r="Y6" i="6"/>
  <c r="AH6" i="6" s="1"/>
  <c r="AI10" i="5"/>
  <c r="AI26" i="5"/>
  <c r="Y25" i="6"/>
  <c r="AH4" i="6"/>
  <c r="AF22" i="6"/>
  <c r="AG26" i="6"/>
  <c r="AF14" i="6"/>
  <c r="AF13" i="6"/>
  <c r="AH13" i="6"/>
  <c r="AC13" i="6"/>
  <c r="AE13" i="6" s="1"/>
  <c r="AG13" i="6"/>
  <c r="AC17" i="6"/>
  <c r="AE17" i="6" s="1"/>
  <c r="AH17" i="6"/>
  <c r="AG29" i="6"/>
  <c r="AC29" i="6"/>
  <c r="AE29" i="6" s="1"/>
  <c r="AF29" i="6"/>
  <c r="AC14" i="6"/>
  <c r="AE14" i="6" s="1"/>
  <c r="A18" i="6"/>
  <c r="Z18" i="6"/>
  <c r="AG18" i="6" s="1"/>
  <c r="A19" i="6"/>
  <c r="AG22" i="6"/>
  <c r="AC26" i="6"/>
  <c r="AE26" i="6" s="1"/>
  <c r="A28" i="6"/>
  <c r="AG30" i="6"/>
  <c r="AH30" i="6"/>
  <c r="AG14" i="6"/>
  <c r="AH18" i="6"/>
  <c r="AG21" i="6"/>
  <c r="AC21" i="6"/>
  <c r="AE21" i="6" s="1"/>
  <c r="AF21" i="6"/>
  <c r="A4" i="6"/>
  <c r="A8" i="6"/>
  <c r="Z8" i="6"/>
  <c r="Z12" i="6"/>
  <c r="AF18" i="6"/>
  <c r="A5" i="6"/>
  <c r="A16" i="6"/>
  <c r="AG17" i="6"/>
  <c r="A21" i="6"/>
  <c r="AH21" i="6"/>
  <c r="AC22" i="6"/>
  <c r="AE22" i="6" s="1"/>
  <c r="A24" i="6"/>
  <c r="A25" i="6"/>
  <c r="AF27" i="6"/>
  <c r="AH29" i="6"/>
  <c r="AC30" i="6"/>
  <c r="AE30" i="6" s="1"/>
  <c r="A31" i="6"/>
  <c r="A81" i="6"/>
  <c r="A27" i="6"/>
  <c r="AF34" i="6"/>
  <c r="AG29" i="5"/>
  <c r="AG17" i="5"/>
  <c r="AG5" i="5"/>
  <c r="AJ33" i="5"/>
  <c r="AJ21" i="5"/>
  <c r="AJ9" i="5"/>
  <c r="AJ5" i="5"/>
  <c r="AE5" i="5"/>
  <c r="AE7" i="5"/>
  <c r="AE9" i="5"/>
  <c r="AE11" i="5"/>
  <c r="AE13" i="5"/>
  <c r="AE15" i="5"/>
  <c r="AE17" i="5"/>
  <c r="AE19" i="5"/>
  <c r="AE21" i="5"/>
  <c r="AE23" i="5"/>
  <c r="AE25" i="5"/>
  <c r="AE27" i="5"/>
  <c r="AE29" i="5"/>
  <c r="AE31" i="5"/>
  <c r="AE33" i="5"/>
  <c r="AG32" i="5"/>
  <c r="AG28" i="5"/>
  <c r="AG24" i="5"/>
  <c r="AG20" i="5"/>
  <c r="AG16" i="5"/>
  <c r="AG12" i="5"/>
  <c r="AG8" i="5"/>
  <c r="AI32" i="5"/>
  <c r="AI28" i="5"/>
  <c r="AI24" i="5"/>
  <c r="AI20" i="5"/>
  <c r="AI16" i="5"/>
  <c r="AI12" i="5"/>
  <c r="AI8" i="5"/>
  <c r="AK32" i="5"/>
  <c r="AK28" i="5"/>
  <c r="AK24" i="5"/>
  <c r="AK20" i="5"/>
  <c r="AK16" i="5"/>
  <c r="AK12" i="5"/>
  <c r="AK8" i="5"/>
  <c r="AG33" i="5"/>
  <c r="AG21" i="5"/>
  <c r="AG9" i="5"/>
  <c r="AJ29" i="5"/>
  <c r="AJ25" i="5"/>
  <c r="AJ13" i="5"/>
  <c r="AG31" i="5"/>
  <c r="AG27" i="5"/>
  <c r="AG23" i="5"/>
  <c r="AG19" i="5"/>
  <c r="AG15" i="5"/>
  <c r="AG11" i="5"/>
  <c r="AG7" i="5"/>
  <c r="AH31" i="5"/>
  <c r="AH27" i="5"/>
  <c r="AH23" i="5"/>
  <c r="AH19" i="5"/>
  <c r="AH15" i="5"/>
  <c r="AH11" i="5"/>
  <c r="AH7" i="5"/>
  <c r="AJ32" i="5"/>
  <c r="AJ28" i="5"/>
  <c r="AJ24" i="5"/>
  <c r="AJ20" i="5"/>
  <c r="AJ16" i="5"/>
  <c r="AJ12" i="5"/>
  <c r="AJ8" i="5"/>
  <c r="AG25" i="5"/>
  <c r="AG13" i="5"/>
  <c r="AJ17" i="5"/>
  <c r="AG34" i="5"/>
  <c r="AG30" i="5"/>
  <c r="AG26" i="5"/>
  <c r="AG22" i="5"/>
  <c r="AG18" i="5"/>
  <c r="AG14" i="5"/>
  <c r="AG10" i="5"/>
  <c r="AG6" i="5"/>
  <c r="AH34" i="5"/>
  <c r="AH30" i="5"/>
  <c r="AH26" i="5"/>
  <c r="AH22" i="5"/>
  <c r="AH18" i="5"/>
  <c r="AH14" i="5"/>
  <c r="AH10" i="5"/>
  <c r="AH6" i="5"/>
  <c r="AK33" i="5"/>
  <c r="AK31" i="5"/>
  <c r="AK29" i="5"/>
  <c r="AK27" i="5"/>
  <c r="AK25" i="5"/>
  <c r="AK23" i="5"/>
  <c r="AK21" i="5"/>
  <c r="AK19" i="5"/>
  <c r="AK17" i="5"/>
  <c r="AK15" i="5"/>
  <c r="AK13" i="5"/>
  <c r="AK11" i="5"/>
  <c r="AK9" i="5"/>
  <c r="AK7" i="5"/>
  <c r="AK5" i="5"/>
  <c r="AF24" i="5"/>
  <c r="AF20" i="5"/>
  <c r="AF16" i="5"/>
  <c r="AH32" i="5"/>
  <c r="AH28" i="5"/>
  <c r="AH24" i="5"/>
  <c r="AH20" i="5"/>
  <c r="AH16" i="5"/>
  <c r="AH12" i="5"/>
  <c r="AH8" i="5"/>
  <c r="AF28" i="5"/>
  <c r="AF12" i="5"/>
  <c r="AF8" i="5"/>
  <c r="AI33" i="5"/>
  <c r="AI31" i="5"/>
  <c r="AI29" i="5"/>
  <c r="AI27" i="5"/>
  <c r="AI25" i="5"/>
  <c r="AI23" i="5"/>
  <c r="AI21" i="5"/>
  <c r="AI19" i="5"/>
  <c r="AI17" i="5"/>
  <c r="AI15" i="5"/>
  <c r="AI13" i="5"/>
  <c r="AI11" i="5"/>
  <c r="AI9" i="5"/>
  <c r="AI7" i="5"/>
  <c r="AI5" i="5"/>
  <c r="AF32" i="5"/>
  <c r="AD9" i="4"/>
  <c r="AK41" i="7" s="1"/>
  <c r="AD29" i="4"/>
  <c r="AK61" i="7" s="1"/>
  <c r="AD25" i="4"/>
  <c r="AK57" i="7" s="1"/>
  <c r="AD13" i="4"/>
  <c r="AK45" i="7" s="1"/>
  <c r="AC6" i="4"/>
  <c r="AC10" i="4"/>
  <c r="AC16" i="4"/>
  <c r="AC20" i="4"/>
  <c r="AC24" i="4"/>
  <c r="AC26" i="4"/>
  <c r="AC32" i="4"/>
  <c r="AD21" i="4"/>
  <c r="AK53" i="7" s="1"/>
  <c r="AD5" i="4"/>
  <c r="AK37" i="7" s="1"/>
  <c r="AE6" i="5"/>
  <c r="AE8" i="5"/>
  <c r="AD10" i="5"/>
  <c r="AD12" i="5"/>
  <c r="AE14" i="5"/>
  <c r="AE16" i="5"/>
  <c r="AE18" i="5"/>
  <c r="AE20" i="5"/>
  <c r="AE22" i="5"/>
  <c r="AE24" i="5"/>
  <c r="AE26" i="5"/>
  <c r="AE28" i="5"/>
  <c r="AE30" i="5"/>
  <c r="AE32" i="5"/>
  <c r="AE34" i="5"/>
  <c r="AC8" i="4"/>
  <c r="AC12" i="4"/>
  <c r="AC14" i="4"/>
  <c r="AC18" i="4"/>
  <c r="AC22" i="4"/>
  <c r="AC28" i="4"/>
  <c r="AC30" i="4"/>
  <c r="AC34" i="4"/>
  <c r="AD33" i="4"/>
  <c r="AK65" i="7" s="1"/>
  <c r="AD17" i="4"/>
  <c r="AK49" i="7" s="1"/>
  <c r="AD32" i="4"/>
  <c r="AK64" i="7" s="1"/>
  <c r="AD28" i="4"/>
  <c r="AK60" i="7" s="1"/>
  <c r="AD24" i="4"/>
  <c r="AK56" i="7" s="1"/>
  <c r="AD20" i="4"/>
  <c r="AK52" i="7" s="1"/>
  <c r="AD16" i="4"/>
  <c r="AK48" i="7" s="1"/>
  <c r="AD12" i="4"/>
  <c r="AK44" i="7" s="1"/>
  <c r="AD8" i="4"/>
  <c r="AK40" i="7" s="1"/>
  <c r="AC5" i="4"/>
  <c r="AC9" i="4"/>
  <c r="AC13" i="4"/>
  <c r="AC15" i="4"/>
  <c r="AC17" i="4"/>
  <c r="AC19" i="4"/>
  <c r="AC21" i="4"/>
  <c r="AC23" i="4"/>
  <c r="AC25" i="4"/>
  <c r="AC27" i="4"/>
  <c r="AC29" i="4"/>
  <c r="AC31" i="4"/>
  <c r="AC33" i="4"/>
  <c r="AD31" i="4"/>
  <c r="AK63" i="7" s="1"/>
  <c r="AD27" i="4"/>
  <c r="AK59" i="7" s="1"/>
  <c r="AD23" i="4"/>
  <c r="AK55" i="7" s="1"/>
  <c r="AD19" i="4"/>
  <c r="AK51" i="7" s="1"/>
  <c r="AD15" i="4"/>
  <c r="AK47" i="7" s="1"/>
  <c r="AD11" i="4"/>
  <c r="AK43" i="7" s="1"/>
  <c r="AD7" i="4"/>
  <c r="AK39" i="7" s="1"/>
  <c r="AE10" i="5"/>
  <c r="AE12" i="5"/>
  <c r="AC7" i="4"/>
  <c r="AC11" i="4"/>
  <c r="AD34" i="4"/>
  <c r="AK66" i="7" s="1"/>
  <c r="AD30" i="4"/>
  <c r="AK62" i="7" s="1"/>
  <c r="AD26" i="4"/>
  <c r="AK58" i="7" s="1"/>
  <c r="AD22" i="4"/>
  <c r="AK54" i="7" s="1"/>
  <c r="AD18" i="4"/>
  <c r="AK50" i="7" s="1"/>
  <c r="AD14" i="4"/>
  <c r="AK46" i="7" s="1"/>
  <c r="AD10" i="4"/>
  <c r="AK42" i="7" s="1"/>
  <c r="AD6" i="4"/>
  <c r="AK38" i="7" s="1"/>
  <c r="AD13" i="5"/>
  <c r="AD16" i="5"/>
  <c r="AD24" i="5"/>
  <c r="AD32" i="5"/>
  <c r="AD27" i="5"/>
  <c r="AD5" i="5"/>
  <c r="AD9" i="5"/>
  <c r="AD11" i="5"/>
  <c r="AD20" i="5"/>
  <c r="AD31" i="5"/>
  <c r="AD8" i="5"/>
  <c r="AD6" i="5"/>
  <c r="AD21" i="5"/>
  <c r="AD28" i="5"/>
  <c r="AD33" i="5"/>
  <c r="AD7" i="5"/>
  <c r="AD15" i="5"/>
  <c r="AD22" i="5"/>
  <c r="AD23" i="5"/>
  <c r="AD29" i="5"/>
  <c r="AD26" i="5"/>
  <c r="AD25" i="5"/>
  <c r="AD34" i="5"/>
  <c r="AL34" i="5" s="1"/>
  <c r="A34" i="5" s="1"/>
  <c r="AD14" i="5"/>
  <c r="AD17" i="5"/>
  <c r="AD18" i="5"/>
  <c r="AD19" i="5"/>
  <c r="AD30" i="5"/>
  <c r="A44" i="5"/>
  <c r="A81" i="4"/>
  <c r="A91" i="1"/>
  <c r="AB34" i="1"/>
  <c r="AA34" i="1"/>
  <c r="C34" i="1"/>
  <c r="Z34" i="1" s="1"/>
  <c r="B34" i="1"/>
  <c r="AB33" i="1"/>
  <c r="AA33" i="1"/>
  <c r="C33" i="1"/>
  <c r="Z33" i="1" s="1"/>
  <c r="B33" i="1"/>
  <c r="AB32" i="1"/>
  <c r="AA32" i="1"/>
  <c r="C32" i="1"/>
  <c r="Z32" i="1" s="1"/>
  <c r="B32" i="1"/>
  <c r="AB31" i="1"/>
  <c r="AA31" i="1"/>
  <c r="C31" i="1"/>
  <c r="Z31" i="1" s="1"/>
  <c r="B31" i="1"/>
  <c r="AB30" i="1"/>
  <c r="AA30" i="1"/>
  <c r="C30" i="1"/>
  <c r="Z30" i="1" s="1"/>
  <c r="B30" i="1"/>
  <c r="AB29" i="1"/>
  <c r="AA29" i="1"/>
  <c r="C29" i="1"/>
  <c r="Z29" i="1" s="1"/>
  <c r="B29" i="1"/>
  <c r="AB28" i="1"/>
  <c r="AA28" i="1"/>
  <c r="C28" i="1"/>
  <c r="Z28" i="1" s="1"/>
  <c r="B28" i="1"/>
  <c r="AB27" i="1"/>
  <c r="AA27" i="1"/>
  <c r="C27" i="1"/>
  <c r="Z27" i="1" s="1"/>
  <c r="B27" i="1"/>
  <c r="AB26" i="1"/>
  <c r="AA26" i="1"/>
  <c r="C26" i="1"/>
  <c r="Z26" i="1" s="1"/>
  <c r="B26" i="1"/>
  <c r="AB25" i="1"/>
  <c r="AA25" i="1"/>
  <c r="C25" i="1"/>
  <c r="Z25" i="1" s="1"/>
  <c r="B25" i="1"/>
  <c r="AB24" i="1"/>
  <c r="AA24" i="1"/>
  <c r="C24" i="1"/>
  <c r="Z24" i="1" s="1"/>
  <c r="B24" i="1"/>
  <c r="AB23" i="1"/>
  <c r="AA23" i="1"/>
  <c r="C23" i="1"/>
  <c r="Z23" i="1" s="1"/>
  <c r="B23" i="1"/>
  <c r="AB22" i="1"/>
  <c r="AA22" i="1"/>
  <c r="C22" i="1"/>
  <c r="Z22" i="1" s="1"/>
  <c r="B22" i="1"/>
  <c r="AB21" i="1"/>
  <c r="AA21" i="1"/>
  <c r="C21" i="1"/>
  <c r="Z21" i="1" s="1"/>
  <c r="B21" i="1"/>
  <c r="AB20" i="1"/>
  <c r="AA20" i="1"/>
  <c r="C20" i="1"/>
  <c r="Z20" i="1" s="1"/>
  <c r="B20" i="1"/>
  <c r="AB19" i="1"/>
  <c r="AA19" i="1"/>
  <c r="C19" i="1"/>
  <c r="Z19" i="1" s="1"/>
  <c r="B19" i="1"/>
  <c r="AB18" i="1"/>
  <c r="AA18" i="1"/>
  <c r="C18" i="1"/>
  <c r="Z18" i="1" s="1"/>
  <c r="B18" i="1"/>
  <c r="AB17" i="1"/>
  <c r="AA17" i="1"/>
  <c r="C17" i="1"/>
  <c r="Z17" i="1" s="1"/>
  <c r="B17" i="1"/>
  <c r="AB16" i="1"/>
  <c r="AA16" i="1"/>
  <c r="C16" i="1"/>
  <c r="Z16" i="1" s="1"/>
  <c r="B16" i="1"/>
  <c r="AB15" i="1"/>
  <c r="AA15" i="1"/>
  <c r="C15" i="1"/>
  <c r="Z15" i="1" s="1"/>
  <c r="B15" i="1"/>
  <c r="AB14" i="1"/>
  <c r="AA14" i="1"/>
  <c r="C14" i="1"/>
  <c r="Z14" i="1" s="1"/>
  <c r="B14" i="1"/>
  <c r="AB13" i="1"/>
  <c r="AA13" i="1"/>
  <c r="C13" i="1"/>
  <c r="Z13" i="1" s="1"/>
  <c r="B13" i="1"/>
  <c r="AB12" i="1"/>
  <c r="AA12" i="1"/>
  <c r="C12" i="1"/>
  <c r="Z12" i="1" s="1"/>
  <c r="B12" i="1"/>
  <c r="AB11" i="1"/>
  <c r="AA11" i="1"/>
  <c r="C11" i="1"/>
  <c r="Z11" i="1" s="1"/>
  <c r="B11" i="1"/>
  <c r="AB10" i="1"/>
  <c r="AA10" i="1"/>
  <c r="C10" i="1"/>
  <c r="Z10" i="1" s="1"/>
  <c r="B10" i="1"/>
  <c r="AB9" i="1"/>
  <c r="AA9" i="1"/>
  <c r="C9" i="1"/>
  <c r="Z9" i="1" s="1"/>
  <c r="B9" i="1"/>
  <c r="AB8" i="1"/>
  <c r="AA8" i="1"/>
  <c r="C8" i="1"/>
  <c r="Z8" i="1" s="1"/>
  <c r="B8" i="1"/>
  <c r="AB7" i="1"/>
  <c r="AA7" i="1"/>
  <c r="C7" i="1"/>
  <c r="Z7" i="1" s="1"/>
  <c r="B7" i="1"/>
  <c r="AB6" i="1"/>
  <c r="AA6" i="1"/>
  <c r="C6" i="1"/>
  <c r="Z6" i="1" s="1"/>
  <c r="B6" i="1"/>
  <c r="AB5" i="1"/>
  <c r="AA5" i="1"/>
  <c r="C5" i="1"/>
  <c r="Z5" i="1" s="1"/>
  <c r="B5" i="1"/>
  <c r="AB4" i="1"/>
  <c r="AA4" i="1"/>
  <c r="C4" i="1"/>
  <c r="Z4" i="1" s="1"/>
  <c r="B4" i="1"/>
  <c r="B44" i="8"/>
  <c r="B49" i="8"/>
  <c r="B39" i="5"/>
  <c r="B76" i="6"/>
  <c r="B81" i="7"/>
  <c r="B71" i="7"/>
  <c r="B71" i="6"/>
  <c r="AC25" i="6" l="1"/>
  <c r="AE25" i="6" s="1"/>
  <c r="AK31" i="6"/>
  <c r="AC64" i="1"/>
  <c r="AE64" i="1" s="1"/>
  <c r="AJ64" i="1" s="1"/>
  <c r="AF64" i="1"/>
  <c r="AJ34" i="7"/>
  <c r="AJ26" i="7"/>
  <c r="AJ14" i="7"/>
  <c r="A11" i="6"/>
  <c r="A59" i="8"/>
  <c r="AG12" i="7"/>
  <c r="A11" i="7"/>
  <c r="AJ33" i="7"/>
  <c r="AF26" i="7"/>
  <c r="AF8" i="7"/>
  <c r="AJ29" i="7"/>
  <c r="A33" i="7"/>
  <c r="A16" i="7"/>
  <c r="A25" i="7"/>
  <c r="AF30" i="7"/>
  <c r="AH8" i="7"/>
  <c r="A5" i="7"/>
  <c r="A19" i="7"/>
  <c r="AC20" i="7"/>
  <c r="AE20" i="7" s="1"/>
  <c r="AJ20" i="7" s="1"/>
  <c r="AC8" i="7"/>
  <c r="AE8" i="7" s="1"/>
  <c r="A29" i="7"/>
  <c r="AG26" i="7"/>
  <c r="AF20" i="7"/>
  <c r="AG14" i="7"/>
  <c r="AH26" i="7"/>
  <c r="AF14" i="7"/>
  <c r="AC30" i="7"/>
  <c r="AE30" i="7" s="1"/>
  <c r="AJ30" i="7" s="1"/>
  <c r="AH21" i="7"/>
  <c r="AJ5" i="7"/>
  <c r="AG30" i="7"/>
  <c r="A15" i="7"/>
  <c r="AH14" i="7"/>
  <c r="AG36" i="1"/>
  <c r="AF36" i="1"/>
  <c r="AH36" i="1"/>
  <c r="AK27" i="6"/>
  <c r="AK19" i="6"/>
  <c r="AH40" i="1"/>
  <c r="A9" i="6"/>
  <c r="AJ6" i="7"/>
  <c r="AK29" i="6"/>
  <c r="AK13" i="6"/>
  <c r="AJ38" i="1"/>
  <c r="AG56" i="1"/>
  <c r="AJ46" i="1"/>
  <c r="AC11" i="6"/>
  <c r="AE11" i="6" s="1"/>
  <c r="AH12" i="6"/>
  <c r="AF56" i="1"/>
  <c r="AG40" i="1"/>
  <c r="AC12" i="6"/>
  <c r="AE12" i="6" s="1"/>
  <c r="AC16" i="6"/>
  <c r="AE16" i="6" s="1"/>
  <c r="AJ16" i="6" s="1"/>
  <c r="AH16" i="6"/>
  <c r="AK7" i="6"/>
  <c r="AK23" i="6"/>
  <c r="AK15" i="6"/>
  <c r="AG64" i="1"/>
  <c r="AH56" i="1"/>
  <c r="AF40" i="1"/>
  <c r="A15" i="6"/>
  <c r="AH23" i="6"/>
  <c r="AK20" i="6"/>
  <c r="AK6" i="6"/>
  <c r="AK33" i="6"/>
  <c r="A32" i="6"/>
  <c r="AK14" i="6"/>
  <c r="AK5" i="6"/>
  <c r="AK21" i="6"/>
  <c r="AK30" i="6"/>
  <c r="A46" i="1"/>
  <c r="A23" i="6"/>
  <c r="A12" i="6"/>
  <c r="AF23" i="6"/>
  <c r="A7" i="6"/>
  <c r="AC23" i="6"/>
  <c r="AE23" i="6" s="1"/>
  <c r="AJ23" i="6" s="1"/>
  <c r="AJ62" i="1"/>
  <c r="AJ63" i="1"/>
  <c r="AJ42" i="1"/>
  <c r="A58" i="1"/>
  <c r="AG48" i="1"/>
  <c r="AJ66" i="1"/>
  <c r="AH44" i="1"/>
  <c r="AG60" i="1"/>
  <c r="AG59" i="1"/>
  <c r="AC59" i="1"/>
  <c r="AE59" i="1" s="1"/>
  <c r="AJ59" i="1" s="1"/>
  <c r="AF59" i="1"/>
  <c r="AH59" i="1"/>
  <c r="AG41" i="1"/>
  <c r="AC41" i="1"/>
  <c r="AE41" i="1" s="1"/>
  <c r="AJ41" i="1" s="1"/>
  <c r="AF41" i="1"/>
  <c r="AH41" i="1"/>
  <c r="AC52" i="1"/>
  <c r="AE52" i="1" s="1"/>
  <c r="AJ52" i="1" s="1"/>
  <c r="AJ65" i="1"/>
  <c r="A63" i="1"/>
  <c r="AG39" i="1"/>
  <c r="AC39" i="1"/>
  <c r="AE39" i="1" s="1"/>
  <c r="AJ39" i="1" s="1"/>
  <c r="AF39" i="1"/>
  <c r="AH39" i="1"/>
  <c r="AG45" i="1"/>
  <c r="AC45" i="1"/>
  <c r="AE45" i="1" s="1"/>
  <c r="AJ45" i="1" s="1"/>
  <c r="AF45" i="1"/>
  <c r="AH45" i="1"/>
  <c r="AG43" i="1"/>
  <c r="AC43" i="1"/>
  <c r="AE43" i="1" s="1"/>
  <c r="AJ43" i="1" s="1"/>
  <c r="AF43" i="1"/>
  <c r="AH43" i="1"/>
  <c r="AG50" i="1"/>
  <c r="AG57" i="1"/>
  <c r="AC57" i="1"/>
  <c r="AE57" i="1" s="1"/>
  <c r="AJ57" i="1" s="1"/>
  <c r="AF57" i="1"/>
  <c r="AH57" i="1"/>
  <c r="AG53" i="1"/>
  <c r="AC53" i="1"/>
  <c r="AE53" i="1" s="1"/>
  <c r="AJ53" i="1" s="1"/>
  <c r="AF53" i="1"/>
  <c r="AH53" i="1"/>
  <c r="AG49" i="1"/>
  <c r="AC49" i="1"/>
  <c r="AE49" i="1" s="1"/>
  <c r="AJ49" i="1" s="1"/>
  <c r="AF49" i="1"/>
  <c r="AH49" i="1"/>
  <c r="AC54" i="1"/>
  <c r="AE54" i="1" s="1"/>
  <c r="AJ54" i="1" s="1"/>
  <c r="AJ61" i="1"/>
  <c r="AG55" i="1"/>
  <c r="AC55" i="1"/>
  <c r="AE55" i="1" s="1"/>
  <c r="AJ55" i="1" s="1"/>
  <c r="AF55" i="1"/>
  <c r="AH55" i="1"/>
  <c r="AG51" i="1"/>
  <c r="AC51" i="1"/>
  <c r="AE51" i="1" s="1"/>
  <c r="AJ51" i="1" s="1"/>
  <c r="AF51" i="1"/>
  <c r="AH51" i="1"/>
  <c r="AG47" i="1"/>
  <c r="AC47" i="1"/>
  <c r="AE47" i="1" s="1"/>
  <c r="AJ47" i="1" s="1"/>
  <c r="AF47" i="1"/>
  <c r="AH47" i="1"/>
  <c r="A39" i="1"/>
  <c r="A45" i="1"/>
  <c r="AG37" i="1"/>
  <c r="AC37" i="1"/>
  <c r="AE37" i="1" s="1"/>
  <c r="AJ37" i="1" s="1"/>
  <c r="AF37" i="1"/>
  <c r="AH37" i="1"/>
  <c r="AF16" i="6"/>
  <c r="AC15" i="6"/>
  <c r="AE15" i="6" s="1"/>
  <c r="AJ15" i="6" s="1"/>
  <c r="AG15" i="6"/>
  <c r="AC16" i="7"/>
  <c r="AE16" i="7" s="1"/>
  <c r="AC27" i="7"/>
  <c r="AE27" i="7" s="1"/>
  <c r="AJ27" i="7" s="1"/>
  <c r="AG9" i="7"/>
  <c r="AC9" i="7"/>
  <c r="AE9" i="7" s="1"/>
  <c r="AJ9" i="7" s="1"/>
  <c r="AC25" i="7"/>
  <c r="AE25" i="7" s="1"/>
  <c r="AJ25" i="7" s="1"/>
  <c r="AC24" i="7"/>
  <c r="AE24" i="7" s="1"/>
  <c r="AJ24" i="7" s="1"/>
  <c r="AH12" i="7"/>
  <c r="AC12" i="7"/>
  <c r="AE12" i="7" s="1"/>
  <c r="AJ12" i="7" s="1"/>
  <c r="AJ32" i="7"/>
  <c r="AC28" i="7"/>
  <c r="A14" i="6"/>
  <c r="AJ14" i="6"/>
  <c r="AJ21" i="6"/>
  <c r="AJ25" i="6"/>
  <c r="A30" i="6"/>
  <c r="AJ30" i="6"/>
  <c r="AJ19" i="6"/>
  <c r="A26" i="6"/>
  <c r="AJ26" i="6"/>
  <c r="AJ29" i="6"/>
  <c r="A10" i="6"/>
  <c r="AJ22" i="6"/>
  <c r="A13" i="6"/>
  <c r="AJ13" i="6"/>
  <c r="A34" i="6"/>
  <c r="AJ12" i="6"/>
  <c r="A17" i="6"/>
  <c r="AJ17" i="6"/>
  <c r="AJ11" i="6"/>
  <c r="AL9" i="5"/>
  <c r="A9" i="5" s="1"/>
  <c r="AL18" i="5"/>
  <c r="A18" i="5" s="1"/>
  <c r="AL25" i="5"/>
  <c r="A25" i="5" s="1"/>
  <c r="AL22" i="5"/>
  <c r="A22" i="5" s="1"/>
  <c r="AL28" i="5"/>
  <c r="A28" i="5" s="1"/>
  <c r="AL31" i="5"/>
  <c r="A31" i="5" s="1"/>
  <c r="AL16" i="5"/>
  <c r="A16" i="5" s="1"/>
  <c r="AC34" i="6"/>
  <c r="AE34" i="6" s="1"/>
  <c r="AJ34" i="6" s="1"/>
  <c r="AC6" i="6"/>
  <c r="AE6" i="6" s="1"/>
  <c r="AJ6" i="6" s="1"/>
  <c r="AL17" i="5"/>
  <c r="A17" i="5" s="1"/>
  <c r="AL15" i="5"/>
  <c r="A15" i="5" s="1"/>
  <c r="AF19" i="6"/>
  <c r="AH31" i="6"/>
  <c r="AC7" i="6"/>
  <c r="AE7" i="6" s="1"/>
  <c r="AJ7" i="6" s="1"/>
  <c r="AF7" i="6"/>
  <c r="AC27" i="6"/>
  <c r="AE27" i="6" s="1"/>
  <c r="AJ27" i="6" s="1"/>
  <c r="AC31" i="6"/>
  <c r="AE31" i="6" s="1"/>
  <c r="AJ31" i="6" s="1"/>
  <c r="AF25" i="6"/>
  <c r="AG8" i="6"/>
  <c r="AF31" i="6"/>
  <c r="AG6" i="6"/>
  <c r="AH7" i="6"/>
  <c r="AL27" i="5"/>
  <c r="A27" i="5" s="1"/>
  <c r="AH11" i="6"/>
  <c r="AG25" i="6"/>
  <c r="AF21" i="7"/>
  <c r="AG11" i="6"/>
  <c r="AF6" i="6"/>
  <c r="AH25" i="6"/>
  <c r="AJ31" i="7"/>
  <c r="AH9" i="7"/>
  <c r="AL30" i="5"/>
  <c r="A30" i="5" s="1"/>
  <c r="AL14" i="5"/>
  <c r="A14" i="5" s="1"/>
  <c r="AL11" i="5"/>
  <c r="A11" i="5" s="1"/>
  <c r="AC10" i="6"/>
  <c r="AE10" i="6" s="1"/>
  <c r="AJ10" i="6" s="1"/>
  <c r="AF15" i="6"/>
  <c r="AG19" i="6"/>
  <c r="AG27" i="6"/>
  <c r="AL6" i="5"/>
  <c r="A6" i="5" s="1"/>
  <c r="AF8" i="6"/>
  <c r="AH19" i="6"/>
  <c r="AH11" i="7"/>
  <c r="AJ11" i="7"/>
  <c r="AG11" i="7"/>
  <c r="AF11" i="7"/>
  <c r="AH25" i="7"/>
  <c r="AF25" i="7"/>
  <c r="AG25" i="7"/>
  <c r="AF32" i="7"/>
  <c r="AG32" i="7"/>
  <c r="AH32" i="7"/>
  <c r="AH29" i="7"/>
  <c r="AG29" i="7"/>
  <c r="AF29" i="7"/>
  <c r="AJ15" i="7"/>
  <c r="AF7" i="7"/>
  <c r="AH7" i="7"/>
  <c r="AJ7" i="7"/>
  <c r="AG7" i="7"/>
  <c r="AH34" i="7"/>
  <c r="AG34" i="7"/>
  <c r="AF34" i="7"/>
  <c r="AJ8" i="7"/>
  <c r="A91" i="7"/>
  <c r="AF16" i="7"/>
  <c r="AH16" i="7"/>
  <c r="AG16" i="7"/>
  <c r="AJ16" i="7"/>
  <c r="AF10" i="6"/>
  <c r="AH10" i="6"/>
  <c r="AH9" i="6"/>
  <c r="AG9" i="6"/>
  <c r="AC9" i="6"/>
  <c r="AE9" i="6" s="1"/>
  <c r="AJ9" i="6" s="1"/>
  <c r="AF9" i="6"/>
  <c r="AH33" i="6"/>
  <c r="AG33" i="6"/>
  <c r="AC33" i="6"/>
  <c r="AE33" i="6" s="1"/>
  <c r="AJ33" i="6" s="1"/>
  <c r="AF33" i="6"/>
  <c r="AC8" i="6"/>
  <c r="AE8" i="6" s="1"/>
  <c r="AJ8" i="6" s="1"/>
  <c r="AH32" i="6"/>
  <c r="AG32" i="6"/>
  <c r="AC32" i="6"/>
  <c r="AE32" i="6" s="1"/>
  <c r="AJ32" i="6" s="1"/>
  <c r="AF32" i="6"/>
  <c r="AH24" i="6"/>
  <c r="AG24" i="6"/>
  <c r="AC24" i="6"/>
  <c r="AE24" i="6" s="1"/>
  <c r="AJ24" i="6" s="1"/>
  <c r="AF24" i="6"/>
  <c r="AC18" i="6"/>
  <c r="AE18" i="6" s="1"/>
  <c r="AJ18" i="6" s="1"/>
  <c r="AG12" i="6"/>
  <c r="AH5" i="6"/>
  <c r="AG5" i="6"/>
  <c r="AC5" i="6"/>
  <c r="AE5" i="6" s="1"/>
  <c r="AJ5" i="6" s="1"/>
  <c r="AF5" i="6"/>
  <c r="A86" i="6"/>
  <c r="AH28" i="6"/>
  <c r="AG28" i="6"/>
  <c r="AC28" i="6"/>
  <c r="AE28" i="6" s="1"/>
  <c r="AJ28" i="6" s="1"/>
  <c r="AF28" i="6"/>
  <c r="AH20" i="6"/>
  <c r="AG20" i="6"/>
  <c r="AC20" i="6"/>
  <c r="AE20" i="6" s="1"/>
  <c r="AJ20" i="6" s="1"/>
  <c r="AF20" i="6"/>
  <c r="AL21" i="5"/>
  <c r="A21" i="5" s="1"/>
  <c r="AL20" i="5"/>
  <c r="A20" i="5" s="1"/>
  <c r="AL13" i="5"/>
  <c r="A13" i="5" s="1"/>
  <c r="AL26" i="5"/>
  <c r="A26" i="5" s="1"/>
  <c r="AL29" i="5"/>
  <c r="A29" i="5" s="1"/>
  <c r="AL7" i="5"/>
  <c r="A7" i="5" s="1"/>
  <c r="AL32" i="5"/>
  <c r="A32" i="5" s="1"/>
  <c r="AL12" i="5"/>
  <c r="A12" i="5" s="1"/>
  <c r="AL19" i="5"/>
  <c r="A19" i="5" s="1"/>
  <c r="AL23" i="5"/>
  <c r="A23" i="5" s="1"/>
  <c r="AL33" i="5"/>
  <c r="A33" i="5" s="1"/>
  <c r="AL8" i="5"/>
  <c r="A8" i="5" s="1"/>
  <c r="AL24" i="5"/>
  <c r="A24" i="5" s="1"/>
  <c r="AL10" i="5"/>
  <c r="A10" i="5" s="1"/>
  <c r="AL5" i="5"/>
  <c r="A5" i="5" s="1"/>
  <c r="A49" i="5"/>
  <c r="A4" i="1"/>
  <c r="Y5" i="1"/>
  <c r="AH5" i="1" s="1"/>
  <c r="AD5" i="1"/>
  <c r="AK37" i="6" s="1"/>
  <c r="Y6" i="1"/>
  <c r="AC6" i="1" s="1"/>
  <c r="AE6" i="1" s="1"/>
  <c r="AD6" i="1"/>
  <c r="AK38" i="6" s="1"/>
  <c r="Y7" i="1"/>
  <c r="AF7" i="1" s="1"/>
  <c r="AD7" i="1"/>
  <c r="AK39" i="6" s="1"/>
  <c r="Y8" i="1"/>
  <c r="AH8" i="1" s="1"/>
  <c r="AD8" i="1"/>
  <c r="AK40" i="6" s="1"/>
  <c r="Y9" i="1"/>
  <c r="AH9" i="1" s="1"/>
  <c r="AD9" i="1"/>
  <c r="AK41" i="6" s="1"/>
  <c r="Y10" i="1"/>
  <c r="AH10" i="1" s="1"/>
  <c r="AD10" i="1"/>
  <c r="AK42" i="6" s="1"/>
  <c r="Y11" i="1"/>
  <c r="AG11" i="1" s="1"/>
  <c r="AD11" i="1"/>
  <c r="AK43" i="6" s="1"/>
  <c r="Y12" i="1"/>
  <c r="AG12" i="1" s="1"/>
  <c r="AD12" i="1"/>
  <c r="AK44" i="6" s="1"/>
  <c r="Y13" i="1"/>
  <c r="AC13" i="1" s="1"/>
  <c r="AE13" i="1" s="1"/>
  <c r="AD13" i="1"/>
  <c r="AK45" i="6" s="1"/>
  <c r="Y14" i="1"/>
  <c r="AG14" i="1" s="1"/>
  <c r="AD14" i="1"/>
  <c r="AK46" i="6" s="1"/>
  <c r="Y15" i="1"/>
  <c r="AG15" i="1" s="1"/>
  <c r="AD15" i="1"/>
  <c r="AK47" i="6" s="1"/>
  <c r="Y16" i="1"/>
  <c r="AC16" i="1" s="1"/>
  <c r="AE16" i="1" s="1"/>
  <c r="AD16" i="1"/>
  <c r="AD17" i="1"/>
  <c r="AK49" i="6" s="1"/>
  <c r="AD18" i="1"/>
  <c r="AK50" i="6" s="1"/>
  <c r="AD19" i="1"/>
  <c r="AK51" i="6" s="1"/>
  <c r="AD20" i="1"/>
  <c r="AK52" i="6" s="1"/>
  <c r="AD21" i="1"/>
  <c r="AK53" i="6" s="1"/>
  <c r="AD22" i="1"/>
  <c r="AK54" i="6" s="1"/>
  <c r="AD23" i="1"/>
  <c r="AK55" i="6" s="1"/>
  <c r="AD24" i="1"/>
  <c r="AK56" i="6" s="1"/>
  <c r="AD25" i="1"/>
  <c r="AK57" i="6" s="1"/>
  <c r="AD26" i="1"/>
  <c r="AK58" i="6" s="1"/>
  <c r="AD27" i="1"/>
  <c r="AK59" i="6" s="1"/>
  <c r="AD28" i="1"/>
  <c r="AK60" i="6" s="1"/>
  <c r="AD29" i="1"/>
  <c r="AK61" i="6" s="1"/>
  <c r="AD30" i="1"/>
  <c r="AK62" i="6" s="1"/>
  <c r="AD31" i="1"/>
  <c r="AK63" i="6" s="1"/>
  <c r="AD32" i="1"/>
  <c r="AK64" i="6" s="1"/>
  <c r="AD33" i="1"/>
  <c r="AK65" i="6" s="1"/>
  <c r="AD34" i="1"/>
  <c r="AK66" i="6" s="1"/>
  <c r="A4" i="4"/>
  <c r="AF34" i="4"/>
  <c r="AH34" i="4"/>
  <c r="AG34" i="4"/>
  <c r="AF30" i="4"/>
  <c r="AH30" i="4"/>
  <c r="AG30" i="4"/>
  <c r="AF26" i="4"/>
  <c r="AH26" i="4"/>
  <c r="AG26" i="4"/>
  <c r="AF22" i="4"/>
  <c r="AH22" i="4"/>
  <c r="AG22" i="4"/>
  <c r="AH17" i="4"/>
  <c r="AF17" i="4"/>
  <c r="AG17" i="4"/>
  <c r="AH13" i="4"/>
  <c r="AF13" i="4"/>
  <c r="AG13" i="4"/>
  <c r="AH11" i="4"/>
  <c r="AF11" i="4"/>
  <c r="AG11" i="4"/>
  <c r="AF7" i="4"/>
  <c r="AH7" i="4"/>
  <c r="AG7" i="4"/>
  <c r="A86" i="4"/>
  <c r="AF20" i="4"/>
  <c r="AH20" i="4"/>
  <c r="AG20" i="4"/>
  <c r="AH16" i="4"/>
  <c r="AG16" i="4"/>
  <c r="AF16" i="4"/>
  <c r="AH12" i="4"/>
  <c r="AG12" i="4"/>
  <c r="AF12" i="4"/>
  <c r="AF31" i="4"/>
  <c r="AH31" i="4"/>
  <c r="AG31" i="4"/>
  <c r="AF27" i="4"/>
  <c r="AH27" i="4"/>
  <c r="AG27" i="4"/>
  <c r="AH8" i="4"/>
  <c r="AG8" i="4"/>
  <c r="AF8" i="4"/>
  <c r="AF33" i="4"/>
  <c r="AH33" i="4"/>
  <c r="AG33" i="4"/>
  <c r="AF29" i="4"/>
  <c r="AH29" i="4"/>
  <c r="AG29" i="4"/>
  <c r="AF25" i="4"/>
  <c r="AH25" i="4"/>
  <c r="AG25" i="4"/>
  <c r="AF21" i="4"/>
  <c r="AH21" i="4"/>
  <c r="AG21" i="4"/>
  <c r="AF10" i="4"/>
  <c r="AH10" i="4"/>
  <c r="AG10" i="4"/>
  <c r="AH5" i="4"/>
  <c r="AG5" i="4"/>
  <c r="AF5" i="4"/>
  <c r="AF23" i="4"/>
  <c r="AH23" i="4"/>
  <c r="AG23" i="4"/>
  <c r="AF32" i="4"/>
  <c r="AH32" i="4"/>
  <c r="AG32" i="4"/>
  <c r="AF28" i="4"/>
  <c r="AH28" i="4"/>
  <c r="AG28" i="4"/>
  <c r="AF24" i="4"/>
  <c r="AH24" i="4"/>
  <c r="AG24" i="4"/>
  <c r="AH19" i="4"/>
  <c r="AF19" i="4"/>
  <c r="AG19" i="4"/>
  <c r="AH15" i="4"/>
  <c r="AF15" i="4"/>
  <c r="AG15" i="4"/>
  <c r="AH6" i="4"/>
  <c r="AF6" i="4"/>
  <c r="AG6" i="4"/>
  <c r="AH9" i="4"/>
  <c r="AF9" i="4"/>
  <c r="AG9" i="4"/>
  <c r="AH4" i="4"/>
  <c r="AF4" i="4"/>
  <c r="AG4" i="4"/>
  <c r="AH18" i="4"/>
  <c r="AG18" i="4"/>
  <c r="AF18" i="4"/>
  <c r="AH14" i="4"/>
  <c r="AG14" i="4"/>
  <c r="AF14" i="4"/>
  <c r="A96" i="1"/>
  <c r="AC8" i="1"/>
  <c r="AE8" i="1" s="1"/>
  <c r="Y18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4" i="1"/>
  <c r="B54" i="8"/>
  <c r="B76" i="7"/>
  <c r="B81" i="6"/>
  <c r="B71" i="4"/>
  <c r="B86" i="7"/>
  <c r="B71" i="1"/>
  <c r="B44" i="5"/>
  <c r="A64" i="8" l="1"/>
  <c r="AJ16" i="1"/>
  <c r="AK48" i="6"/>
  <c r="AJ6" i="1"/>
  <c r="AC15" i="1"/>
  <c r="AE15" i="1" s="1"/>
  <c r="AJ15" i="1" s="1"/>
  <c r="AE28" i="7"/>
  <c r="AJ28" i="7" s="1"/>
  <c r="AJ13" i="1"/>
  <c r="A34" i="1"/>
  <c r="AJ8" i="1"/>
  <c r="AF12" i="1"/>
  <c r="AG7" i="1"/>
  <c r="AC9" i="1"/>
  <c r="AE9" i="1" s="1"/>
  <c r="AJ9" i="1" s="1"/>
  <c r="AH7" i="1"/>
  <c r="AF15" i="1"/>
  <c r="AG13" i="1"/>
  <c r="AG5" i="1"/>
  <c r="AC11" i="1"/>
  <c r="AE11" i="1" s="1"/>
  <c r="AJ11" i="1" s="1"/>
  <c r="AC5" i="1"/>
  <c r="AE5" i="1" s="1"/>
  <c r="AJ5" i="1" s="1"/>
  <c r="AH13" i="1"/>
  <c r="AF11" i="1"/>
  <c r="A96" i="7"/>
  <c r="A91" i="6"/>
  <c r="AF5" i="1"/>
  <c r="AF9" i="1"/>
  <c r="AH11" i="1"/>
  <c r="AG6" i="1"/>
  <c r="AF16" i="1"/>
  <c r="AH15" i="1"/>
  <c r="AG9" i="1"/>
  <c r="AF6" i="1"/>
  <c r="AC7" i="1"/>
  <c r="AE7" i="1" s="1"/>
  <c r="AJ7" i="1" s="1"/>
  <c r="AF13" i="1"/>
  <c r="AF14" i="1"/>
  <c r="AC14" i="1"/>
  <c r="AE14" i="1" s="1"/>
  <c r="AJ14" i="1" s="1"/>
  <c r="AH14" i="1"/>
  <c r="AH6" i="1"/>
  <c r="AG10" i="1"/>
  <c r="AG16" i="1"/>
  <c r="AC12" i="1"/>
  <c r="AE12" i="1" s="1"/>
  <c r="AJ12" i="1" s="1"/>
  <c r="AF8" i="1"/>
  <c r="AC10" i="1"/>
  <c r="AE10" i="1" s="1"/>
  <c r="AJ10" i="1" s="1"/>
  <c r="AH16" i="1"/>
  <c r="AH12" i="1"/>
  <c r="AG8" i="1"/>
  <c r="A54" i="5"/>
  <c r="AF10" i="1"/>
  <c r="A19" i="4"/>
  <c r="AE19" i="4"/>
  <c r="AJ19" i="4" s="1"/>
  <c r="A16" i="4"/>
  <c r="AE16" i="4"/>
  <c r="AJ16" i="4" s="1"/>
  <c r="A26" i="4"/>
  <c r="AE26" i="4"/>
  <c r="AJ26" i="4" s="1"/>
  <c r="A30" i="4"/>
  <c r="AE30" i="4"/>
  <c r="AJ30" i="4" s="1"/>
  <c r="A34" i="4"/>
  <c r="AE34" i="4"/>
  <c r="AJ34" i="4" s="1"/>
  <c r="A14" i="4"/>
  <c r="AE14" i="4"/>
  <c r="AJ14" i="4" s="1"/>
  <c r="A18" i="4"/>
  <c r="AE18" i="4"/>
  <c r="AJ18" i="4" s="1"/>
  <c r="A9" i="4"/>
  <c r="AE9" i="4"/>
  <c r="AJ9" i="4" s="1"/>
  <c r="A5" i="4"/>
  <c r="AE5" i="4"/>
  <c r="AJ5" i="4" s="1"/>
  <c r="A13" i="4"/>
  <c r="AE13" i="4"/>
  <c r="AJ13" i="4" s="1"/>
  <c r="A17" i="4"/>
  <c r="AE17" i="4"/>
  <c r="AJ17" i="4" s="1"/>
  <c r="A7" i="4"/>
  <c r="AE7" i="4"/>
  <c r="AJ7" i="4" s="1"/>
  <c r="A6" i="4"/>
  <c r="AE6" i="4"/>
  <c r="AJ6" i="4" s="1"/>
  <c r="A24" i="4"/>
  <c r="AE24" i="4"/>
  <c r="AJ24" i="4" s="1"/>
  <c r="A28" i="4"/>
  <c r="AE28" i="4"/>
  <c r="AJ28" i="4" s="1"/>
  <c r="A32" i="4"/>
  <c r="AE32" i="4"/>
  <c r="AJ32" i="4" s="1"/>
  <c r="A23" i="4"/>
  <c r="AE23" i="4"/>
  <c r="AJ23" i="4" s="1"/>
  <c r="A10" i="4"/>
  <c r="AE10" i="4"/>
  <c r="AJ10" i="4" s="1"/>
  <c r="A21" i="4"/>
  <c r="AE21" i="4"/>
  <c r="AJ21" i="4" s="1"/>
  <c r="A25" i="4"/>
  <c r="AE25" i="4"/>
  <c r="AJ25" i="4" s="1"/>
  <c r="A29" i="4"/>
  <c r="AE29" i="4"/>
  <c r="AJ29" i="4" s="1"/>
  <c r="A33" i="4"/>
  <c r="AE33" i="4"/>
  <c r="AJ33" i="4" s="1"/>
  <c r="A27" i="4"/>
  <c r="AE27" i="4"/>
  <c r="AJ27" i="4" s="1"/>
  <c r="A31" i="4"/>
  <c r="AE31" i="4"/>
  <c r="AJ31" i="4" s="1"/>
  <c r="A20" i="4"/>
  <c r="AE20" i="4"/>
  <c r="AJ20" i="4" s="1"/>
  <c r="A11" i="4"/>
  <c r="AE11" i="4"/>
  <c r="AJ11" i="4" s="1"/>
  <c r="A15" i="4"/>
  <c r="AE15" i="4"/>
  <c r="AJ15" i="4" s="1"/>
  <c r="A8" i="4"/>
  <c r="AE8" i="4"/>
  <c r="AJ8" i="4" s="1"/>
  <c r="A12" i="4"/>
  <c r="AE12" i="4"/>
  <c r="AJ12" i="4" s="1"/>
  <c r="A22" i="4"/>
  <c r="AE22" i="4"/>
  <c r="AJ22" i="4" s="1"/>
  <c r="A16" i="1"/>
  <c r="A14" i="1"/>
  <c r="A5" i="1"/>
  <c r="A12" i="1"/>
  <c r="A11" i="1"/>
  <c r="A9" i="1"/>
  <c r="A13" i="1"/>
  <c r="A6" i="1"/>
  <c r="A7" i="1"/>
  <c r="A10" i="1"/>
  <c r="A15" i="1"/>
  <c r="A8" i="1"/>
  <c r="A91" i="4"/>
  <c r="A101" i="1"/>
  <c r="AH29" i="1"/>
  <c r="AC29" i="1"/>
  <c r="AE29" i="1" s="1"/>
  <c r="AJ29" i="1" s="1"/>
  <c r="AG29" i="1"/>
  <c r="AF29" i="1"/>
  <c r="AH21" i="1"/>
  <c r="AC21" i="1"/>
  <c r="AE21" i="1" s="1"/>
  <c r="AJ21" i="1" s="1"/>
  <c r="AG21" i="1"/>
  <c r="AF21" i="1"/>
  <c r="AH33" i="1"/>
  <c r="AC33" i="1"/>
  <c r="AE33" i="1" s="1"/>
  <c r="AJ33" i="1" s="1"/>
  <c r="AG33" i="1"/>
  <c r="AF33" i="1"/>
  <c r="AH25" i="1"/>
  <c r="AC25" i="1"/>
  <c r="AE25" i="1" s="1"/>
  <c r="AJ25" i="1" s="1"/>
  <c r="AG25" i="1"/>
  <c r="AF25" i="1"/>
  <c r="AH19" i="1"/>
  <c r="AC19" i="1"/>
  <c r="AE19" i="1" s="1"/>
  <c r="AJ19" i="1" s="1"/>
  <c r="AG19" i="1"/>
  <c r="AF19" i="1"/>
  <c r="AH18" i="1"/>
  <c r="AC18" i="1"/>
  <c r="AE18" i="1" s="1"/>
  <c r="AJ18" i="1" s="1"/>
  <c r="AG18" i="1"/>
  <c r="AF18" i="1"/>
  <c r="AH32" i="1"/>
  <c r="AC32" i="1"/>
  <c r="AE32" i="1" s="1"/>
  <c r="AJ32" i="1" s="1"/>
  <c r="AG32" i="1"/>
  <c r="AF32" i="1"/>
  <c r="AH28" i="1"/>
  <c r="AC28" i="1"/>
  <c r="AE28" i="1" s="1"/>
  <c r="AJ28" i="1" s="1"/>
  <c r="AG28" i="1"/>
  <c r="AF28" i="1"/>
  <c r="AH24" i="1"/>
  <c r="AC24" i="1"/>
  <c r="AE24" i="1" s="1"/>
  <c r="AJ24" i="1" s="1"/>
  <c r="AG24" i="1"/>
  <c r="AF24" i="1"/>
  <c r="AH20" i="1"/>
  <c r="AC20" i="1"/>
  <c r="AE20" i="1" s="1"/>
  <c r="AJ20" i="1" s="1"/>
  <c r="AG20" i="1"/>
  <c r="AF20" i="1"/>
  <c r="AH31" i="1"/>
  <c r="AC31" i="1"/>
  <c r="AE31" i="1" s="1"/>
  <c r="AJ31" i="1" s="1"/>
  <c r="AG31" i="1"/>
  <c r="AF31" i="1"/>
  <c r="AH27" i="1"/>
  <c r="AC27" i="1"/>
  <c r="AE27" i="1" s="1"/>
  <c r="AJ27" i="1" s="1"/>
  <c r="AG27" i="1"/>
  <c r="AF27" i="1"/>
  <c r="AH23" i="1"/>
  <c r="AC23" i="1"/>
  <c r="AE23" i="1" s="1"/>
  <c r="AJ23" i="1" s="1"/>
  <c r="AG23" i="1"/>
  <c r="AF23" i="1"/>
  <c r="AH17" i="1"/>
  <c r="AC17" i="1"/>
  <c r="AE17" i="1" s="1"/>
  <c r="AJ17" i="1" s="1"/>
  <c r="AG17" i="1"/>
  <c r="AF17" i="1"/>
  <c r="AH34" i="1"/>
  <c r="AC34" i="1"/>
  <c r="AE34" i="1" s="1"/>
  <c r="AJ34" i="1" s="1"/>
  <c r="AG34" i="1"/>
  <c r="AF34" i="1"/>
  <c r="AH30" i="1"/>
  <c r="AC30" i="1"/>
  <c r="AE30" i="1" s="1"/>
  <c r="AJ30" i="1" s="1"/>
  <c r="AG30" i="1"/>
  <c r="AF30" i="1"/>
  <c r="AH26" i="1"/>
  <c r="AC26" i="1"/>
  <c r="AE26" i="1" s="1"/>
  <c r="AJ26" i="1" s="1"/>
  <c r="AG26" i="1"/>
  <c r="AF26" i="1"/>
  <c r="AH22" i="1"/>
  <c r="AC22" i="1"/>
  <c r="AE22" i="1" s="1"/>
  <c r="AJ22" i="1" s="1"/>
  <c r="AG22" i="1"/>
  <c r="AF22" i="1"/>
  <c r="AH4" i="1"/>
  <c r="AG4" i="1"/>
  <c r="AF4" i="1"/>
  <c r="B59" i="8"/>
  <c r="B91" i="7"/>
  <c r="B86" i="6"/>
  <c r="B86" i="1"/>
  <c r="B91" i="1"/>
  <c r="B76" i="4"/>
  <c r="B81" i="4"/>
  <c r="B49" i="5"/>
  <c r="B81" i="1"/>
  <c r="B96" i="1"/>
  <c r="B91" i="4"/>
  <c r="B101" i="1"/>
  <c r="B86" i="4"/>
  <c r="B76" i="1"/>
  <c r="A69" i="8" l="1"/>
  <c r="A101" i="7"/>
  <c r="A96" i="6"/>
  <c r="A59" i="5"/>
  <c r="A22" i="1"/>
  <c r="A26" i="1"/>
  <c r="A30" i="1"/>
  <c r="A17" i="1"/>
  <c r="A23" i="1"/>
  <c r="A27" i="1"/>
  <c r="A31" i="1"/>
  <c r="A20" i="1"/>
  <c r="A24" i="1"/>
  <c r="A28" i="1"/>
  <c r="A32" i="1"/>
  <c r="A18" i="1"/>
  <c r="A19" i="1"/>
  <c r="A25" i="1"/>
  <c r="A33" i="1"/>
  <c r="A21" i="1"/>
  <c r="A29" i="1"/>
  <c r="A96" i="4"/>
  <c r="A106" i="1"/>
  <c r="B64" i="8"/>
  <c r="B96" i="4"/>
  <c r="B54" i="5"/>
  <c r="B96" i="7"/>
  <c r="B91" i="6"/>
  <c r="B106" i="1"/>
  <c r="A74" i="8" l="1"/>
  <c r="A106" i="7"/>
  <c r="A101" i="6"/>
  <c r="A64" i="5"/>
  <c r="A101" i="4"/>
  <c r="A111" i="1"/>
  <c r="B69" i="8"/>
  <c r="B96" i="6"/>
  <c r="B59" i="5"/>
  <c r="B101" i="4"/>
  <c r="B111" i="1"/>
  <c r="B101" i="7"/>
  <c r="A79" i="8" l="1"/>
  <c r="A111" i="7"/>
  <c r="A106" i="6"/>
  <c r="A69" i="5"/>
  <c r="A106" i="4"/>
  <c r="A116" i="1"/>
  <c r="B74" i="8"/>
  <c r="B101" i="6"/>
  <c r="B64" i="5"/>
  <c r="B106" i="4"/>
  <c r="B106" i="7"/>
  <c r="B116" i="1"/>
  <c r="A84" i="8" l="1"/>
  <c r="A116" i="7"/>
  <c r="A111" i="6"/>
  <c r="A74" i="5"/>
  <c r="A111" i="4"/>
  <c r="A121" i="1"/>
  <c r="B79" i="8"/>
  <c r="B69" i="5"/>
  <c r="B106" i="6"/>
  <c r="B111" i="4"/>
  <c r="B111" i="7"/>
  <c r="B121" i="1"/>
  <c r="A89" i="8" l="1"/>
  <c r="A121" i="7"/>
  <c r="A116" i="6"/>
  <c r="A79" i="5"/>
  <c r="A116" i="4"/>
  <c r="A126" i="1"/>
  <c r="B84" i="8"/>
  <c r="B126" i="1"/>
  <c r="B116" i="4"/>
  <c r="B74" i="5"/>
  <c r="B111" i="6"/>
  <c r="B116" i="7"/>
  <c r="A94" i="8" l="1"/>
  <c r="A126" i="7"/>
  <c r="A121" i="6"/>
  <c r="A84" i="5"/>
  <c r="A121" i="4"/>
  <c r="A131" i="1"/>
  <c r="B89" i="8"/>
  <c r="B121" i="7"/>
  <c r="B116" i="6"/>
  <c r="B121" i="4"/>
  <c r="B79" i="5"/>
  <c r="B131" i="1"/>
  <c r="A99" i="8" l="1"/>
  <c r="A131" i="7"/>
  <c r="A126" i="6"/>
  <c r="A89" i="5"/>
  <c r="A126" i="4"/>
  <c r="A136" i="1"/>
  <c r="B94" i="8"/>
  <c r="B136" i="1"/>
  <c r="B84" i="5"/>
  <c r="B126" i="4"/>
  <c r="B126" i="7"/>
  <c r="B121" i="6"/>
  <c r="A104" i="8" l="1"/>
  <c r="A136" i="7"/>
  <c r="A131" i="6"/>
  <c r="A94" i="5"/>
  <c r="A131" i="4"/>
  <c r="A141" i="1"/>
  <c r="B99" i="8"/>
  <c r="B141" i="1"/>
  <c r="B131" i="4"/>
  <c r="B89" i="5"/>
  <c r="B131" i="7"/>
  <c r="B126" i="6"/>
  <c r="A109" i="8" l="1"/>
  <c r="A141" i="7"/>
  <c r="A136" i="6"/>
  <c r="A99" i="5"/>
  <c r="A136" i="4"/>
  <c r="A146" i="1"/>
  <c r="B104" i="8"/>
  <c r="B136" i="7"/>
  <c r="B131" i="6"/>
  <c r="B136" i="4"/>
  <c r="B146" i="1"/>
  <c r="B94" i="5"/>
  <c r="A114" i="8" l="1"/>
  <c r="A146" i="7"/>
  <c r="A141" i="6"/>
  <c r="A104" i="5"/>
  <c r="A141" i="4"/>
  <c r="A151" i="1"/>
  <c r="B109" i="8"/>
  <c r="B141" i="7"/>
  <c r="B99" i="5"/>
  <c r="B141" i="4"/>
  <c r="B136" i="6"/>
  <c r="B151" i="1"/>
  <c r="A119" i="8" l="1"/>
  <c r="A151" i="7"/>
  <c r="A146" i="6"/>
  <c r="A109" i="5"/>
  <c r="A146" i="4"/>
  <c r="A156" i="1"/>
  <c r="B114" i="8"/>
  <c r="B146" i="7"/>
  <c r="B104" i="5"/>
  <c r="B146" i="4"/>
  <c r="B156" i="1"/>
  <c r="B141" i="6"/>
  <c r="A124" i="8" l="1"/>
  <c r="A156" i="7"/>
  <c r="A151" i="6"/>
  <c r="A114" i="5"/>
  <c r="A161" i="1"/>
  <c r="A151" i="4"/>
  <c r="B119" i="8"/>
  <c r="B146" i="6"/>
  <c r="B151" i="4"/>
  <c r="B109" i="5"/>
  <c r="B161" i="1"/>
  <c r="B151" i="7"/>
  <c r="A129" i="8" l="1"/>
  <c r="A161" i="7"/>
  <c r="A156" i="6"/>
  <c r="A119" i="5"/>
  <c r="A166" i="1"/>
  <c r="A156" i="4"/>
  <c r="B124" i="8"/>
  <c r="B114" i="5"/>
  <c r="B156" i="4"/>
  <c r="B166" i="1"/>
  <c r="B156" i="7"/>
  <c r="B151" i="6"/>
  <c r="A134" i="8" l="1"/>
  <c r="A166" i="7"/>
  <c r="A161" i="6"/>
  <c r="A124" i="5"/>
  <c r="A171" i="1"/>
  <c r="A161" i="4"/>
  <c r="B129" i="8"/>
  <c r="B119" i="5"/>
  <c r="B161" i="4"/>
  <c r="B156" i="6"/>
  <c r="B171" i="1"/>
  <c r="B161" i="7"/>
  <c r="A139" i="8" l="1"/>
  <c r="A171" i="7"/>
  <c r="A166" i="6"/>
  <c r="A129" i="5"/>
  <c r="A176" i="1"/>
  <c r="A166" i="4"/>
  <c r="B134" i="8"/>
  <c r="B176" i="1"/>
  <c r="B166" i="4"/>
  <c r="B161" i="6"/>
  <c r="B124" i="5"/>
  <c r="B166" i="7"/>
  <c r="A144" i="8" l="1"/>
  <c r="A176" i="7"/>
  <c r="A171" i="6"/>
  <c r="A134" i="5"/>
  <c r="A181" i="1"/>
  <c r="A171" i="4"/>
  <c r="B139" i="8"/>
  <c r="B181" i="1"/>
  <c r="B129" i="5"/>
  <c r="B171" i="4"/>
  <c r="B166" i="6"/>
  <c r="B171" i="7"/>
  <c r="A149" i="8" l="1"/>
  <c r="A181" i="7"/>
  <c r="A176" i="6"/>
  <c r="A139" i="5"/>
  <c r="A186" i="1"/>
  <c r="A176" i="4"/>
  <c r="B144" i="8"/>
  <c r="B186" i="1"/>
  <c r="B171" i="6"/>
  <c r="B176" i="4"/>
  <c r="B134" i="5"/>
  <c r="B176" i="7"/>
  <c r="A154" i="8" l="1"/>
  <c r="A186" i="7"/>
  <c r="A181" i="6"/>
  <c r="A144" i="5"/>
  <c r="A191" i="1"/>
  <c r="A181" i="4"/>
  <c r="B149" i="8"/>
  <c r="B191" i="1"/>
  <c r="B181" i="4"/>
  <c r="B176" i="6"/>
  <c r="B181" i="7"/>
  <c r="B139" i="5"/>
  <c r="A159" i="8" l="1"/>
  <c r="A191" i="7"/>
  <c r="A186" i="6"/>
  <c r="A149" i="5"/>
  <c r="A196" i="1"/>
  <c r="A186" i="4"/>
  <c r="B154" i="8"/>
  <c r="B196" i="1"/>
  <c r="B186" i="4"/>
  <c r="B181" i="6"/>
  <c r="B144" i="5"/>
  <c r="B186" i="7"/>
  <c r="A164" i="8" l="1"/>
  <c r="A196" i="7"/>
  <c r="A191" i="6"/>
  <c r="A154" i="5"/>
  <c r="A201" i="1"/>
  <c r="A191" i="4"/>
  <c r="B159" i="8"/>
  <c r="B201" i="1"/>
  <c r="B186" i="6"/>
  <c r="B191" i="4"/>
  <c r="B149" i="5"/>
  <c r="B191" i="7"/>
  <c r="A169" i="8" l="1"/>
  <c r="A201" i="7"/>
  <c r="A196" i="6"/>
  <c r="A159" i="5"/>
  <c r="A206" i="1"/>
  <c r="A196" i="4"/>
  <c r="B164" i="8"/>
  <c r="B206" i="1"/>
  <c r="B191" i="6"/>
  <c r="B196" i="4"/>
  <c r="B154" i="5"/>
  <c r="B196" i="7"/>
  <c r="A174" i="8" l="1"/>
  <c r="A206" i="7"/>
  <c r="A201" i="6"/>
  <c r="A164" i="5"/>
  <c r="A211" i="1"/>
  <c r="A201" i="4"/>
  <c r="B169" i="8"/>
  <c r="B211" i="1"/>
  <c r="B196" i="6"/>
  <c r="B201" i="4"/>
  <c r="B159" i="5"/>
  <c r="B201" i="7"/>
  <c r="A179" i="8" l="1"/>
  <c r="A211" i="7"/>
  <c r="A206" i="6"/>
  <c r="A169" i="5"/>
  <c r="A216" i="1"/>
  <c r="A206" i="4"/>
  <c r="B174" i="8"/>
  <c r="B216" i="1"/>
  <c r="B164" i="5"/>
  <c r="B206" i="4"/>
  <c r="B206" i="7"/>
  <c r="B201" i="6"/>
  <c r="A184" i="8" l="1"/>
  <c r="A216" i="7"/>
  <c r="A211" i="6"/>
  <c r="A174" i="5"/>
  <c r="A221" i="1"/>
  <c r="A211" i="4"/>
  <c r="B179" i="8"/>
  <c r="B206" i="6"/>
  <c r="B169" i="5"/>
  <c r="B211" i="7"/>
  <c r="B211" i="4"/>
  <c r="B221" i="1"/>
  <c r="A189" i="8" l="1"/>
  <c r="A221" i="7"/>
  <c r="A216" i="6"/>
  <c r="A179" i="5"/>
  <c r="A216" i="4"/>
  <c r="B184" i="8"/>
  <c r="B189" i="8"/>
  <c r="B221" i="7"/>
  <c r="B174" i="5"/>
  <c r="B216" i="4"/>
  <c r="B216" i="7"/>
  <c r="B211" i="6"/>
  <c r="A221" i="6" l="1"/>
  <c r="A184" i="5"/>
  <c r="A221" i="4"/>
  <c r="B221" i="4"/>
  <c r="B179" i="5"/>
  <c r="B221" i="6"/>
  <c r="B216" i="6"/>
  <c r="A189" i="5" l="1"/>
  <c r="B189" i="5"/>
  <c r="B184" i="5"/>
</calcChain>
</file>

<file path=xl/comments1.xml><?xml version="1.0" encoding="utf-8"?>
<comments xmlns="http://schemas.openxmlformats.org/spreadsheetml/2006/main">
  <authors>
    <author>作成者</author>
  </authors>
  <commentList>
    <comment ref="Y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X3yp + X2 / 2 - XX</t>
        </r>
      </text>
    </commen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Y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</t>
        </r>
      </text>
    </commen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Y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X1yp + X2 / 2 + XX</t>
        </r>
      </text>
    </commen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Y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
→X_th = Y1xm + Y2 / 2 - YY</t>
        </r>
      </text>
    </commen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
→Y_th = X1 + X2 / 2 +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
→X_th_Z = Zxm * tan(hs) / cos(Azw)  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
→Y_th_Z = Zxm * tan(Azw)</t>
        </r>
      </text>
    </comment>
  </commentList>
</comments>
</file>

<file path=xl/sharedStrings.xml><?xml version="1.0" encoding="utf-8"?>
<sst xmlns="http://schemas.openxmlformats.org/spreadsheetml/2006/main" count="284" uniqueCount="69">
  <si>
    <t>XX</t>
  </si>
  <si>
    <t xml:space="preserve"> YY</t>
  </si>
  <si>
    <t xml:space="preserve"> X1</t>
  </si>
  <si>
    <t xml:space="preserve"> X2</t>
  </si>
  <si>
    <t xml:space="preserve"> X3</t>
  </si>
  <si>
    <t xml:space="preserve"> X1yp</t>
  </si>
  <si>
    <t xml:space="preserve"> X1ym</t>
  </si>
  <si>
    <t xml:space="preserve"> X3yp</t>
  </si>
  <si>
    <t xml:space="preserve"> X3ym</t>
  </si>
  <si>
    <t xml:space="preserve"> Y1</t>
  </si>
  <si>
    <t xml:space="preserve"> Y2</t>
  </si>
  <si>
    <t xml:space="preserve"> Y3</t>
  </si>
  <si>
    <t xml:space="preserve"> Y1xp</t>
  </si>
  <si>
    <t xml:space="preserve"> Y1xm</t>
  </si>
  <si>
    <t xml:space="preserve"> Y3xp</t>
  </si>
  <si>
    <t xml:space="preserve"> Y3xm</t>
  </si>
  <si>
    <t xml:space="preserve"> Zxp</t>
  </si>
  <si>
    <t xml:space="preserve"> Zxm</t>
  </si>
  <si>
    <t xml:space="preserve"> Zyp</t>
  </si>
  <si>
    <t xml:space="preserve"> Zym</t>
  </si>
  <si>
    <t xml:space="preserve"> Azw</t>
  </si>
  <si>
    <t xml:space="preserve"> hs</t>
    <phoneticPr fontId="1"/>
  </si>
  <si>
    <t>X_th</t>
  </si>
  <si>
    <t>Y_th</t>
  </si>
  <si>
    <t>0～90deg</t>
    <phoneticPr fontId="1"/>
  </si>
  <si>
    <t>※x+側は負の角度</t>
    <rPh sb="3" eb="4">
      <t>ガワ</t>
    </rPh>
    <rPh sb="5" eb="6">
      <t>フ</t>
    </rPh>
    <rPh sb="7" eb="9">
      <t>カクド</t>
    </rPh>
    <phoneticPr fontId="1"/>
  </si>
  <si>
    <t>-90～0deg</t>
    <phoneticPr fontId="1"/>
  </si>
  <si>
    <t>条件分け</t>
    <rPh sb="0" eb="2">
      <t>ジョウケン</t>
    </rPh>
    <rPh sb="2" eb="3">
      <t>ワ</t>
    </rPh>
    <phoneticPr fontId="1"/>
  </si>
  <si>
    <t>Aoh0p</t>
    <phoneticPr fontId="1"/>
  </si>
  <si>
    <t>条件わけ：4</t>
    <rPh sb="0" eb="2">
      <t>ジョウケン</t>
    </rPh>
    <phoneticPr fontId="1"/>
  </si>
  <si>
    <t>条件分け：2</t>
    <rPh sb="0" eb="2">
      <t>ジョウケン</t>
    </rPh>
    <rPh sb="2" eb="3">
      <t>ワ</t>
    </rPh>
    <phoneticPr fontId="1"/>
  </si>
  <si>
    <t>条件分け：3</t>
    <rPh sb="0" eb="2">
      <t>ジョウケン</t>
    </rPh>
    <rPh sb="2" eb="3">
      <t>ワ</t>
    </rPh>
    <phoneticPr fontId="1"/>
  </si>
  <si>
    <t>※先頭がcaseの番号, 最後が式(15)で計算されるAoh0+の期待値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</si>
  <si>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↓期待値</t>
    <rPh sb="1" eb="4">
      <t>キタイチ</t>
    </rPh>
    <phoneticPr fontId="1"/>
  </si>
  <si>
    <t>引数</t>
    <rPh sb="0" eb="2">
      <t>ヒキスウ</t>
    </rPh>
    <phoneticPr fontId="1"/>
  </si>
  <si>
    <t>X_th_Z</t>
  </si>
  <si>
    <t>Y_th_Z</t>
    <phoneticPr fontId="1"/>
  </si>
  <si>
    <t>[case, XX, YY, X1, X2, X3, X1yp, X1ym, X3yp, X3ym, Y1, Y2, Y3, Y1xp, Y1xm, Y3xp, Y3xm, Zxp, Zxm, Zyp, Zym, Azw, hs, Aoh0pA] = \</t>
  </si>
  <si>
    <t>Aoh0p = calc_Aoh0p(XX, YY, X1, X2, X3, X1yp, X1ym, X3yp, X3ym, Y1, Y2, Y3, Y1xp, Y1xm, Y3xp, Y3xm, Zxp, Zxm, Zyp, Zym, Azw, hs)</t>
  </si>
  <si>
    <t>↓Pythonのテストコード</t>
    <phoneticPr fontId="1"/>
  </si>
  <si>
    <t>※X軸とY軸を入れ替えて対応</t>
    <rPh sb="2" eb="3">
      <t>ジク</t>
    </rPh>
    <rPh sb="5" eb="6">
      <t>ジク</t>
    </rPh>
    <rPh sb="7" eb="8">
      <t>イ</t>
    </rPh>
    <rPh sb="9" eb="10">
      <t>カ</t>
    </rPh>
    <rPh sb="12" eb="14">
      <t>タイオウ</t>
    </rPh>
    <phoneticPr fontId="1"/>
  </si>
  <si>
    <t>※先頭がcaseの番号, 最後が式(16)で計算されるAsf0+の期待値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</si>
  <si>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Asf0p</t>
    <phoneticPr fontId="1"/>
  </si>
  <si>
    <t>[case, XX, YY, X1, X2, X3, X1yp, X1ym, X3yp, X3ym, Y1, Y2, Y3, Y1xp, Y1xm, Y3xp, Y3xm, Zxp, Zxm, Zyp, Zym, Azw, hs, Asf0pA] = \</t>
    <phoneticPr fontId="1"/>
  </si>
  <si>
    <t>Asf0p = calc_Asf0p(XX, YY, X1, X2, X3, X1yp, X1ym, X3yp, X3ym, Y1, Y2, Y3, Y1xp, Y1xm, Y3xp, Y3xm, Zxp, Zxm, Zyp, Zym, Azw, hs)</t>
    <phoneticPr fontId="1"/>
  </si>
  <si>
    <t>+X/2</t>
    <phoneticPr fontId="1"/>
  </si>
  <si>
    <t>-Y/2</t>
    <phoneticPr fontId="1"/>
  </si>
  <si>
    <t>+Y/2</t>
    <phoneticPr fontId="1"/>
  </si>
  <si>
    <t>-X/2</t>
    <phoneticPr fontId="1"/>
  </si>
  <si>
    <t>Axp</t>
  </si>
  <si>
    <t>※先頭がcaseの番号, 最後が式(14)で計算されるAx+の期待値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</si>
  <si>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Axp = calc_Axp(X1, X2, X3, X1yp, X1ym, X3yp, X3ym, Y1, Y2, Y3, Y1xp, Y1xm, Y3xp, Y3xm, Zxp, Zxm, Zyp, Zym, Azw, hs)</t>
    <phoneticPr fontId="1"/>
  </si>
  <si>
    <t>[case, X1, X2, X3, X1yp, X1ym, X3yp, X3ym, Y1, Y2, Y3, Y1xp, Y1xm, Y3xp, Y3xm, Zxp, Zxm, Zyp, Zym, Azw, hs, AxpA] = \</t>
    <phoneticPr fontId="1"/>
  </si>
  <si>
    <t>print('case{}: Axp = {}, 期待値 = {}, 残差 = {}'.format( case, Axp, AxpA, Axp - AxpA ))</t>
    <phoneticPr fontId="1"/>
  </si>
  <si>
    <t>※x-側は正の角度</t>
    <rPh sb="3" eb="4">
      <t>ガワ</t>
    </rPh>
    <rPh sb="5" eb="6">
      <t>セイ</t>
    </rPh>
    <rPh sb="7" eb="9">
      <t>カクド</t>
    </rPh>
    <phoneticPr fontId="1"/>
  </si>
  <si>
    <t>[case, XX, YY, X1, X2, X3, X1yp, X1ym, X3yp, X3ym, Y1, Y2, Y3, Y1xp, Y1xm, Y3xp, Y3xm, Zxp, Zxm, Zyp, Zym, Azw, hs, Aoh0mA] = \</t>
    <phoneticPr fontId="1"/>
  </si>
  <si>
    <t>Aoh0m = calc_Aoh0m(XX, YY, X1, X2, X3, X1yp, X1ym, X3yp, X3ym, Y1, Y2, Y3, Y1xp, Y1xm, Y3xp, Y3xm, Zxp, Zxm, Zyp, Zym, Azw, hs)</t>
    <phoneticPr fontId="1"/>
  </si>
  <si>
    <t>print('case{}: Aoh0m = {}, 期待値 = {}, 残差 = {}'.format( case, Aoh0m, Aoh0mA, Aoh0m - Aoh0mA ))</t>
    <phoneticPr fontId="1"/>
  </si>
  <si>
    <t>print('case{}: Aohop = {}, 期待値 = {}, 残差 = {}'.format( case, Aoh0p, Aoh0pA, Aoh0p - Aoh0pA ))</t>
    <phoneticPr fontId="1"/>
  </si>
  <si>
    <t>print('case{}: Asfop = {}, 期待値 = {}, 残差 = {}'.format( case, Asf0p, Asf0pA, Asf0p - Asf0pA ))</t>
    <phoneticPr fontId="1"/>
  </si>
  <si>
    <t>※先頭がcaseの番号, 最後が式(19)で計算されるAoh0-の期待値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</si>
  <si>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※先頭がcaseの番号, 最後が式(20)で計算されるAsf0-の期待値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</si>
  <si>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[case, XX, YY, X1, X2, X3, X1yp, X1ym, X3yp, X3ym, Y1, Y2, Y3, Y1xp, Y1xm, Y3xp, Y3xm, Zxp, Zxm, Zyp, Zym, Azw, hs, Asf0mA] = \</t>
    <phoneticPr fontId="1"/>
  </si>
  <si>
    <t>Asf0m = calc_Asf0m(XX, YY, X1, X2, X3, X1yp, X1ym, X3yp, X3ym, Y1, Y2, Y3, Y1xp, Y1xm, Y3xp, Y3xm, Zxp, Zxm, Zyp, Zym, Azw, hs)</t>
    <phoneticPr fontId="1"/>
  </si>
  <si>
    <t>print('case{}: Asfom = {}, 期待値 = {}, 残差 = {}'.format( case, Asf0m, Asf0mA, Asf0m - Asf0mA ))</t>
    <phoneticPr fontId="1"/>
  </si>
  <si>
    <t>※先頭がcaseの番号, 最後が式(18)で計算されるAx-の期待値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</si>
  <si>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[case, X1, X2, X3, X1yp, X1ym, X3yp, X3ym, Y1, Y2, Y3, Y1xp, Y1xm, Y3xp, Y3xm, Zxp, Zxm, Zyp, Zym, Azw, hs, AxmA] = \</t>
    <phoneticPr fontId="1"/>
  </si>
  <si>
    <t>Axm = calc_Axm(X1, X2, X3, X1yp, X1ym, X3yp, X3ym, Y1, Y2, Y3, Y1xp, Y1xm, Y3xp, Y3xm, Zxp, Zxm, Zyp, Zym, Azw, hs)</t>
    <phoneticPr fontId="1"/>
  </si>
  <si>
    <t>print('case{}: Axm = {}, 期待値 = {}, 残差 = {}'.format( case, Axm, AxmA, Axm - AxmA 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</si>
</sst>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sz val="11"/>
      <color rgb="FFFF00FF"/>
      <name val="ＭＳ Ｐゴシック"/>
      <family val="2"/>
      <scheme val="minor"/>
    </font>
    <font>
      <sz val="12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5" borderId="0" xfId="0" quotePrefix="1" applyFill="1"/>
    <xf numFmtId="0" fontId="0" fillId="9" borderId="0" xfId="0" applyFill="1"/>
    <xf numFmtId="0" fontId="2" fillId="8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00FF"/>
      <color rgb="FFFF99FF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1"/>
  <sheetViews>
    <sheetView zoomScale="90" zoomScaleNormal="90" workbookViewId="0">
      <selection activeCell="AL4" sqref="AL4:AL34"/>
    </sheetView>
  </sheetViews>
  <sheetFormatPr defaultRowHeight="13.2" x14ac:dyDescent="0.2"/>
  <cols>
    <col min="1" max="1" width="127.6640625" bestFit="1" customWidth="1"/>
    <col min="22" max="22" width="12.33203125" customWidth="1"/>
    <col min="24" max="24" width="3.77734375" customWidth="1"/>
    <col min="29" max="29" width="3" customWidth="1"/>
    <col min="33" max="33" width="12.77734375" bestFit="1" customWidth="1"/>
    <col min="34" max="34" width="11.5546875" bestFit="1" customWidth="1"/>
    <col min="35" max="35" width="11.6640625" bestFit="1" customWidth="1"/>
  </cols>
  <sheetData>
    <row r="1" spans="1:38" x14ac:dyDescent="0.2">
      <c r="V1" t="s">
        <v>25</v>
      </c>
      <c r="AD1" s="4" t="s">
        <v>28</v>
      </c>
      <c r="AE1" s="13" t="s">
        <v>42</v>
      </c>
      <c r="AF1" s="4" t="s">
        <v>28</v>
      </c>
      <c r="AG1" s="13" t="s">
        <v>42</v>
      </c>
      <c r="AH1" s="4" t="s">
        <v>28</v>
      </c>
      <c r="AI1" s="13" t="s">
        <v>42</v>
      </c>
      <c r="AJ1" s="4" t="s">
        <v>28</v>
      </c>
      <c r="AK1" s="13" t="s">
        <v>42</v>
      </c>
    </row>
    <row r="2" spans="1:38" x14ac:dyDescent="0.2">
      <c r="B2" s="6" t="s">
        <v>34</v>
      </c>
      <c r="V2" s="3" t="s">
        <v>26</v>
      </c>
      <c r="W2" t="s">
        <v>24</v>
      </c>
      <c r="AD2" s="12" t="s">
        <v>48</v>
      </c>
      <c r="AE2" s="12" t="s">
        <v>48</v>
      </c>
      <c r="AF2" s="12" t="s">
        <v>48</v>
      </c>
      <c r="AG2" s="12" t="s">
        <v>48</v>
      </c>
      <c r="AH2" s="12" t="s">
        <v>45</v>
      </c>
      <c r="AI2" s="12" t="s">
        <v>45</v>
      </c>
      <c r="AJ2" s="12" t="s">
        <v>45</v>
      </c>
      <c r="AK2" s="12" t="s">
        <v>45</v>
      </c>
      <c r="AL2" s="7" t="s">
        <v>33</v>
      </c>
    </row>
    <row r="3" spans="1:38" x14ac:dyDescent="0.2">
      <c r="A3" t="s">
        <v>50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Y3" s="12" t="s">
        <v>48</v>
      </c>
      <c r="Z3" s="12" t="s">
        <v>45</v>
      </c>
      <c r="AA3" s="12" t="s">
        <v>46</v>
      </c>
      <c r="AB3" s="12" t="s">
        <v>47</v>
      </c>
      <c r="AD3" s="12" t="s">
        <v>46</v>
      </c>
      <c r="AE3" s="12" t="s">
        <v>46</v>
      </c>
      <c r="AF3" s="12" t="s">
        <v>47</v>
      </c>
      <c r="AG3" s="12" t="s">
        <v>47</v>
      </c>
      <c r="AH3" s="12" t="s">
        <v>46</v>
      </c>
      <c r="AI3" s="12" t="s">
        <v>46</v>
      </c>
      <c r="AJ3" s="12" t="s">
        <v>47</v>
      </c>
      <c r="AK3" s="12" t="s">
        <v>47</v>
      </c>
      <c r="AL3" s="14" t="s">
        <v>49</v>
      </c>
    </row>
    <row r="4" spans="1:38" x14ac:dyDescent="0.2">
      <c r="A4" t="str">
        <f>"["&amp;ROW(A4)-ROW($A$3)&amp;",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"&amp;AL4&amp;"]"</f>
        <v>[1, 1.1, 2.1, 0.9, 1.05, 1.07, 0.88, 0.85, 0.98, 2.05, 1.02, 0.96, 0.92, 1.01, 0.97, 0, 0.28, 0, 0.2, -89, 10, 4.305]</v>
      </c>
      <c r="D4">
        <v>1.1000000000000001</v>
      </c>
      <c r="E4">
        <v>2.1</v>
      </c>
      <c r="F4">
        <v>0.9</v>
      </c>
      <c r="G4" s="1">
        <v>1.05</v>
      </c>
      <c r="H4" s="1">
        <v>1.07</v>
      </c>
      <c r="I4" s="1">
        <v>0.88</v>
      </c>
      <c r="J4" s="1">
        <v>0.85</v>
      </c>
      <c r="K4">
        <v>0.98</v>
      </c>
      <c r="L4">
        <v>2.0499999999999998</v>
      </c>
      <c r="M4">
        <v>1.02</v>
      </c>
      <c r="N4" s="1">
        <v>0.96</v>
      </c>
      <c r="O4" s="1">
        <v>0.92</v>
      </c>
      <c r="P4" s="1">
        <v>1.01</v>
      </c>
      <c r="Q4" s="1">
        <v>0.97</v>
      </c>
      <c r="R4" s="8">
        <v>0</v>
      </c>
      <c r="S4">
        <v>0.28000000000000003</v>
      </c>
      <c r="T4" s="8">
        <v>0</v>
      </c>
      <c r="U4">
        <v>0.2</v>
      </c>
      <c r="V4">
        <v>-89</v>
      </c>
      <c r="W4">
        <v>10</v>
      </c>
      <c r="Y4" s="2">
        <f t="shared" ref="Y4:Y34" si="0">-E4/2</f>
        <v>-1.05</v>
      </c>
      <c r="Z4">
        <f>E4/2</f>
        <v>1.05</v>
      </c>
      <c r="AA4" s="2">
        <f t="shared" ref="AA4:AA34" si="1">-L4/2</f>
        <v>-1.0249999999999999</v>
      </c>
      <c r="AB4">
        <f>L4/2</f>
        <v>1.0249999999999999</v>
      </c>
      <c r="AD4" s="4">
        <f t="shared" ref="AD4:AD34" si="2">IF(T4=0,0,IF(AND((I4+E4/2-Y4)&gt;=(T4*TAN(RADIANS(ABS(V4)))),(K4+L4/2-AA4)&gt;=(T4*TAN(RADIANS(W4))/COS(RADIANS(V4)))),((I4+E4/2-Y4)+((I4+E4/2-Y4)-(T4*TAN(RADIANS(ABS(V4))))))/2*(T4*TAN(RADIANS(W4))/COS(RADIANS(V4))),IF((K4+L4/2-AA4)/(I4+E4/2-Y4)&gt;=(T4*TAN(RADIANS(W4))/COS(RADIANS(V4)))/(T4*TAN(RADIANS(ABS(V4)))),(I4+E4/2-Y4)*(T4*TAN(RADIANS(W4))/COS(RADIANS(V4)))/(T4*TAN(RADIANS(ABS(V4))))*(I4+E4/2-Y4)/2,IF((K4+L4/2-AA4)/(I4+E4/2-Y4)&lt;(T4*TAN(RADIANS(W4))/COS(RADIANS(V4)))/(T4*TAN(RADIANS(ABS(V4)))),(K4+L4/2-AA4)*((I4+E4/2-Y4)+(I4+E4/2-Y4)-((T4*TAN(RADIANS(ABS(V4))))/(T4*TAN(RADIANS(W4))/COS(RADIANS(V4)))*(K4+L4/2-AA4)))/2,0)
)))</f>
        <v>0</v>
      </c>
      <c r="AE4" s="13">
        <f t="shared" ref="AE4:AE34" si="3">IF(R4=0,0,IF(AND((N4+L4/2-AA4)&gt;=(R4*TAN(RADIANS(W4))/COS(RADIANS(V4))),(F4+E4/2-Y4)&gt;=(R4*TAN(RADIANS(ABS(V4))))),((N4+L4/2-AA4)+((N4+L4/2-AA4)-(R4*TAN(RADIANS(W4))/COS(RADIANS(V4)))))/2*(R4*TAN(RADIANS(ABS(V4)))),IF((F4+E4/2-Y4)/(N4+L4/2-AA4)&gt;=(R4*TAN(RADIANS(ABS(V4))))/(R4*TAN(RADIANS(W4))/COS(RADIANS(V4))),(N4+L4/2-AA4)*(R4*TAN(RADIANS(ABS(V4))))/(R4*TAN(RADIANS(W4))/COS(RADIANS(V4)))*(N4+L4/2-AA4)/2,IF((F4+E4/2-Y4)/(N4+L4/2-AA4)&lt;(R4*TAN(RADIANS(ABS(V4))))/(R4*TAN(RADIANS(W4))/COS(RADIANS(V4))),(F4+E4/2-Y4)*((N4+L4/2-AA4)+(N4+L4/2-AA4)-((R4*TAN(RADIANS(W4))/COS(RADIANS(V4)))/(R4*TAN(RADIANS(ABS(V4))))*(F4+E4/2-Y4)))/2,0
))))</f>
        <v>0</v>
      </c>
      <c r="AF4" s="4">
        <f t="shared" ref="AF4" si="4">IF(T4=0,0,IF(AND((I4+E4/2-Y4)&gt;=(T4*TAN(RADIANS(ABS(V4)))),(K4+L4/2-AB4)&gt;=(T4*TAN(RADIANS(W4))/COS(RADIANS(V4)))),((I4+E4/2-Y4)+((I4+E4/2-Y4)-(T4*TAN(RADIANS(ABS(V4))))))/2*(T4*TAN(RADIANS(W4))/COS(RADIANS(V4))),IF((K4+L4/2-AB4)/(I4+E4/2-Y4)&gt;=(T4*TAN(RADIANS(W4))/COS(RADIANS(V4)))/(T4*TAN(RADIANS(ABS(V4)))),(I4+E4/2-Y4)*(T4*TAN(RADIANS(W4))/COS(RADIANS(V4)))/(T4*TAN(RADIANS(ABS(V4))))*(I4+E4/2-Y4)/2,IF((K4+L4/2-AB4)/(I4+E4/2-Y4)&lt;(T4*TAN(RADIANS(W4))/COS(RADIANS(V4)))/(T4*TAN(RADIANS(ABS(V4)))),(K4+L4/2-AB4)*((I4+E4/2-Y4)+(I4+E4/2-Y4)-((T4*TAN(RADIANS(ABS(V4))))/(T4*TAN(RADIANS(W4))/COS(RADIANS(V4)))*(K4+L4/2-AB4)))/2,0)
)))</f>
        <v>0</v>
      </c>
      <c r="AG4" s="13">
        <f t="shared" ref="AG4" si="5">IF(R4=0,0,IF(AND((N4+L4/2-AB4)&gt;=(R4*TAN(RADIANS(W4))/COS(RADIANS(V4))),(F4+E4/2-Y4)&gt;=(R4*TAN(RADIANS(ABS(V4))))),((N4+L4/2-AB4)+((N4+L4/2-AB4)-(R4*TAN(RADIANS(W4))/COS(RADIANS(V4)))))/2*(R4*TAN(RADIANS(ABS(V4)))),IF((F4+E4/2-Y4)/(N4+L4/2-AB4)&gt;=(R4*TAN(RADIANS(ABS(V4))))/(R4*TAN(RADIANS(W4))/COS(RADIANS(V4))),(N4+L4/2-AB4)*(R4*TAN(RADIANS(ABS(V4))))/(R4*TAN(RADIANS(W4))/COS(RADIANS(V4)))*(N4+L4/2-AB4)/2,IF((F4+E4/2-Y4)/(N4+L4/2-AB4)&lt;(R4*TAN(RADIANS(ABS(V4))))/(R4*TAN(RADIANS(W4))/COS(RADIANS(V4))),(F4+E4/2-Y4)*((N4+L4/2-AB4)+(N4+L4/2-AB4)-((R4*TAN(RADIANS(W4))/COS(RADIANS(V4)))/(R4*TAN(RADIANS(ABS(V4))))*(F4+E4/2-Y4)))/2,0
))))</f>
        <v>0</v>
      </c>
      <c r="AH4" s="4">
        <f>IF(T4=0,0,IF(AND((I4+E4/2-Z4)&gt;=(T4*TAN(RADIANS(ABS(V4)))),(K4+L4/2-AA4)&gt;=(T4*TAN(RADIANS(W4))/COS(RADIANS(V4)))),((I4+E4/2-Z4)+((I4+E4/2-Z4)-(T4*TAN(RADIANS(ABS(V4))))))/2*(T4*TAN(RADIANS(W4))/COS(RADIANS(V4))),IF((K4+L4/2-AA4)/(I4+E4/2-Z4)&gt;=(T4*TAN(RADIANS(W4))/COS(RADIANS(V4)))/(T4*TAN(RADIANS(ABS(V4)))),(I4+E4/2-Z4)*(T4*TAN(RADIANS(W4))/COS(RADIANS(V4)))/(T4*TAN(RADIANS(ABS(V4))))*(I4+E4/2-Z4)/2,IF((K4+L4/2-AA4)/(I4+E4/2-Z4)&lt;(T4*TAN(RADIANS(W4))/COS(RADIANS(V4)))/(T4*TAN(RADIANS(ABS(V4)))),(K4+L4/2-AA4)*((I4+E4/2-Z4)+(I4+E4/2-Z4)-((T4*TAN(RADIANS(ABS(V4))))/(T4*TAN(RADIANS(W4))/COS(RADIANS(V4)))*(K4+L4/2-AA4)))/2,0)
)))</f>
        <v>0</v>
      </c>
      <c r="AI4" s="13">
        <f>IF(R4=0,0,IF(AND((N4+L4/2-AA4)&gt;=(R4*TAN(RADIANS(W4))/COS(RADIANS(V4))),(F4+E4/2-Z4)&gt;=(R4*TAN(RADIANS(ABS(V4))))),((N4+L4/2-AA4)+((N4+L4/2-AA4)-(R4*TAN(RADIANS(W4))/COS(RADIANS(V4)))))/2*(R4*TAN(RADIANS(ABS(V4)))),IF((F4+E4/2-Z4)/(N4+L4/2-AA4)&gt;=(R4*TAN(RADIANS(ABS(V4))))/(R4*TAN(RADIANS(W4))/COS(RADIANS(V4))),(N4+L4/2-AA4)*(R4*TAN(RADIANS(ABS(V4))))/(R4*TAN(RADIANS(W4))/COS(RADIANS(V4)))*(N4+L4/2-AA4)/2,IF((F4+E4/2-Z4)/(N4+L4/2-AA4)&lt;(R4*TAN(RADIANS(ABS(V4))))/(R4*TAN(RADIANS(W4))/COS(RADIANS(V4))),(F4+E4/2-Z4)*((N4+L4/2-AA4)+(N4+L4/2-AA4)-((R4*TAN(RADIANS(W4))/COS(RADIANS(V4)))/(R4*TAN(RADIANS(ABS(V4))))*(F4+E4/2-Z4)))/2,0
))))</f>
        <v>0</v>
      </c>
      <c r="AJ4" s="4">
        <f>IF(T4=0,0,IF(AND((I4+E4/2-Z4)&gt;=(T4*TAN(RADIANS(ABS(V4)))),(K4+L4/2-AB4)&gt;=(T4*TAN(RADIANS(W4))/COS(RADIANS(V4)))),((I4+E4/2-Z4)+((I4+E4/2-Z4)-(T4*TAN(RADIANS(ABS(V4))))))/2*(T4*TAN(RADIANS(W4))/COS(RADIANS(V4))),IF((K4+L4/2-AB4)/(I4+E4/2-Z4)&gt;=(T4*TAN(RADIANS(W4))/COS(RADIANS(V4)))/(T4*TAN(RADIANS(ABS(V4)))),(I4+E4/2-Z4)*(T4*TAN(RADIANS(W4))/COS(RADIANS(V4)))/(T4*TAN(RADIANS(ABS(V4))))*(I4+E4/2-Z4)/2,IF((K4+L4/2-AB4)/(I4+E4/2-Z4)&lt;(T4*TAN(RADIANS(W4))/COS(RADIANS(V4)))/(T4*TAN(RADIANS(ABS(V4)))),(K4+L4/2-AB4)*((I4+E4/2-Z4)+(I4+E4/2-Z4)-((T4*TAN(RADIANS(ABS(V4))))/(T4*TAN(RADIANS(W4))/COS(RADIANS(V4)))*(K4+L4/2-AB4)))/2,0)
)))</f>
        <v>0</v>
      </c>
      <c r="AK4" s="13">
        <f>IF(R4=0,0,IF(AND((N4+L4/2-AB4)&gt;=(R4*TAN(RADIANS(W4))/COS(RADIANS(V4))),(F4+E4/2-Z4)&gt;=(R4*TAN(RADIANS(ABS(V4))))),((N4+L4/2-AB4)+((N4+L4/2-AB4)-(R4*TAN(RADIANS(W4))/COS(RADIANS(V4)))))/2*(R4*TAN(RADIANS(ABS(V4)))),IF((F4+E4/2-Z4)/(N4+L4/2-AB4)&gt;=(R4*TAN(RADIANS(ABS(V4))))/(R4*TAN(RADIANS(W4))/COS(RADIANS(V4))),(N4+L4/2-AB4)*(R4*TAN(RADIANS(ABS(V4))))/(R4*TAN(RADIANS(W4))/COS(RADIANS(V4)))*(N4+L4/2-AB4)/2,IF((F4+E4/2-Z4)/(N4+L4/2-AB4)&lt;(R4*TAN(RADIANS(ABS(V4))))/(R4*TAN(RADIANS(W4))/COS(RADIANS(V4))),(F4+E4/2-Z4)*((N4+L4/2-AB4)+(N4+L4/2-AB4)-((R4*TAN(RADIANS(W4))/COS(RADIANS(V4)))/(R4*TAN(RADIANS(ABS(V4))))*(F4+E4/2-Z4)))/2,0
))))</f>
        <v>0</v>
      </c>
      <c r="AL4" s="14">
        <f>MAX(0,MIN(E4*L4,
(E4+F4)*(K4+L4)-AD4-AE4
-((E4+F4)*K4-AF4-AG4)
-(F4*(K4+L4)-AH4-AI4)
+(F4*K4-AJ4-AK4)
))</f>
        <v>4.3049999999999997</v>
      </c>
    </row>
    <row r="5" spans="1:38" x14ac:dyDescent="0.2">
      <c r="A5" t="str">
        <f t="shared" ref="A5:A34" si="6">"["&amp;ROW(A5)-ROW($A$3)&amp;",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"&amp;AL5&amp;"]"</f>
        <v>[2, 1.1, 2.1, 0.9, 1.05, 1.07, 0.88, 0.85, 0.98, 2.05, 1.02, 0.96, 0.92, 1.01, 0.97, 0.24, 0.28, 0.21, 0.2, -89, 1, 6.66133814775094E-16]</v>
      </c>
      <c r="D5">
        <v>1.1000000000000001</v>
      </c>
      <c r="E5">
        <v>2.1</v>
      </c>
      <c r="F5">
        <v>0.9</v>
      </c>
      <c r="G5" s="1">
        <v>1.05</v>
      </c>
      <c r="H5" s="1">
        <v>1.07</v>
      </c>
      <c r="I5" s="1">
        <v>0.88</v>
      </c>
      <c r="J5" s="1">
        <v>0.85</v>
      </c>
      <c r="K5">
        <v>0.98</v>
      </c>
      <c r="L5">
        <v>2.0499999999999998</v>
      </c>
      <c r="M5">
        <v>1.02</v>
      </c>
      <c r="N5" s="1">
        <v>0.96</v>
      </c>
      <c r="O5" s="1">
        <v>0.92</v>
      </c>
      <c r="P5" s="1">
        <v>1.01</v>
      </c>
      <c r="Q5" s="1">
        <v>0.97</v>
      </c>
      <c r="R5">
        <v>0.24</v>
      </c>
      <c r="S5">
        <v>0.28000000000000003</v>
      </c>
      <c r="T5">
        <v>0.21</v>
      </c>
      <c r="U5">
        <v>0.2</v>
      </c>
      <c r="V5">
        <v>-89</v>
      </c>
      <c r="W5">
        <v>1</v>
      </c>
      <c r="Y5" s="2">
        <f t="shared" si="0"/>
        <v>-1.05</v>
      </c>
      <c r="Z5">
        <f t="shared" ref="Z5:Z34" si="7">E5/2</f>
        <v>1.05</v>
      </c>
      <c r="AA5" s="2">
        <f t="shared" si="1"/>
        <v>-1.0249999999999999</v>
      </c>
      <c r="AB5">
        <f t="shared" ref="AB5:AB34" si="8">L5/2</f>
        <v>1.0249999999999999</v>
      </c>
      <c r="AD5" s="4">
        <f t="shared" si="2"/>
        <v>7.75157853238327E-2</v>
      </c>
      <c r="AE5" s="13">
        <f t="shared" si="3"/>
        <v>8.9514402427914845</v>
      </c>
      <c r="AF5" s="4">
        <f t="shared" ref="AF5:AF34" si="9">IF(T5=0,0,IF(AND((I5+E5/2-Y5)&gt;=(T5*TAN(RADIANS(ABS(V5)))),(K5+L5/2-AB5)&gt;=(T5*TAN(RADIANS(W5))/COS(RADIANS(V5)))),((I5+E5/2-Y5)+((I5+E5/2-Y5)-(T5*TAN(RADIANS(ABS(V5))))))/2*(T5*TAN(RADIANS(W5))/COS(RADIANS(V5))),IF((K5+L5/2-AB5)/(I5+E5/2-Y5)&gt;=(T5*TAN(RADIANS(W5))/COS(RADIANS(V5)))/(T5*TAN(RADIANS(ABS(V5)))),(I5+E5/2-Y5)*(T5*TAN(RADIANS(W5))/COS(RADIANS(V5)))/(T5*TAN(RADIANS(ABS(V5))))*(I5+E5/2-Y5)/2,IF((K5+L5/2-AB5)/(I5+E5/2-Y5)&lt;(T5*TAN(RADIANS(W5))/COS(RADIANS(V5)))/(T5*TAN(RADIANS(ABS(V5)))),(K5+L5/2-AB5)*((I5+E5/2-Y5)+(I5+E5/2-Y5)-((T5*TAN(RADIANS(ABS(V5))))/(T5*TAN(RADIANS(W5))/COS(RADIANS(V5)))*(K5+L5/2-AB5)))/2,0)
)))</f>
        <v>7.75157853238327E-2</v>
      </c>
      <c r="AG5" s="13">
        <f t="shared" ref="AG5:AG33" si="10">IF(R5=0,0,IF(AND((N5+L5/2-AB5)&gt;=(R5*TAN(RADIANS(W5))/COS(RADIANS(V5))),(F5+E5/2-Y5)&gt;=(R5*TAN(RADIANS(ABS(V5))))),((N5+L5/2-AB5)+((N5+L5/2-AB5)-(R5*TAN(RADIANS(W5))/COS(RADIANS(V5)))))/2*(R5*TAN(RADIANS(ABS(V5)))),IF((F5+E5/2-Y5)/(N5+L5/2-AB5)&gt;=(R5*TAN(RADIANS(ABS(V5))))/(R5*TAN(RADIANS(W5))/COS(RADIANS(V5))),(N5+L5/2-AB5)*(R5*TAN(RADIANS(ABS(V5))))/(R5*TAN(RADIANS(W5))/COS(RADIANS(V5)))*(N5+L5/2-AB5)/2,IF((F5+E5/2-Y5)/(N5+L5/2-AB5)&lt;(R5*TAN(RADIANS(ABS(V5))))/(R5*TAN(RADIANS(W5))/COS(RADIANS(V5))),(F5+E5/2-Y5)*((N5+L5/2-AB5)+(N5+L5/2-AB5)-((R5*TAN(RADIANS(W5))/COS(RADIANS(V5)))/(R5*TAN(RADIANS(ABS(V5))))*(F5+E5/2-Y5)))/2,0
))))</f>
        <v>2.8014402427914851</v>
      </c>
      <c r="AH5" s="4">
        <f t="shared" ref="AH5:AH34" si="11">IF(T5=0,0,IF(AND((I5+E5/2-Z5)&gt;=(T5*TAN(RADIANS(ABS(V5)))),(K5+L5/2-AA5)&gt;=(T5*TAN(RADIANS(W5))/COS(RADIANS(V5)))),((I5+E5/2-Z5)+((I5+E5/2-Z5)-(T5*TAN(RADIANS(ABS(V5))))))/2*(T5*TAN(RADIANS(W5))/COS(RADIANS(V5))),IF((K5+L5/2-AA5)/(I5+E5/2-Z5)&gt;=(T5*TAN(RADIANS(W5))/COS(RADIANS(V5)))/(T5*TAN(RADIANS(ABS(V5)))),(I5+E5/2-Z5)*(T5*TAN(RADIANS(W5))/COS(RADIANS(V5)))/(T5*TAN(RADIANS(ABS(V5))))*(I5+E5/2-Z5)/2,IF((K5+L5/2-AA5)/(I5+E5/2-Z5)&lt;(T5*TAN(RADIANS(W5))/COS(RADIANS(V5)))/(T5*TAN(RADIANS(ABS(V5)))),(K5+L5/2-AA5)*((I5+E5/2-Z5)+(I5+E5/2-Z5)-((T5*TAN(RADIANS(ABS(V5))))/(T5*TAN(RADIANS(W5))/COS(RADIANS(V5)))*(K5+L5/2-AA5)))/2,0)
)))</f>
        <v>6.7596306646970899E-3</v>
      </c>
      <c r="AI5" s="13">
        <f t="shared" ref="AI5:AI34" si="12">IF(R5=0,0,IF(AND((N5+L5/2-AA5)&gt;=(R5*TAN(RADIANS(W5))/COS(RADIANS(V5))),(F5+E5/2-Z5)&gt;=(R5*TAN(RADIANS(ABS(V5))))),((N5+L5/2-AA5)+((N5+L5/2-AA5)-(R5*TAN(RADIANS(W5))/COS(RADIANS(V5)))))/2*(R5*TAN(RADIANS(ABS(V5)))),IF((F5+E5/2-Z5)/(N5+L5/2-AA5)&gt;=(R5*TAN(RADIANS(ABS(V5))))/(R5*TAN(RADIANS(W5))/COS(RADIANS(V5))),(N5+L5/2-AA5)*(R5*TAN(RADIANS(ABS(V5))))/(R5*TAN(RADIANS(W5))/COS(RADIANS(V5)))*(N5+L5/2-AA5)/2,IF((F5+E5/2-Z5)/(N5+L5/2-AA5)&lt;(R5*TAN(RADIANS(ABS(V5))))/(R5*TAN(RADIANS(W5))/COS(RADIANS(V5))),(F5+E5/2-Z5)*((N5+L5/2-AA5)+(N5+L5/2-AA5)-((R5*TAN(RADIANS(W5))/COS(RADIANS(V5)))/(R5*TAN(RADIANS(ABS(V5))))*(F5+E5/2-Z5)))/2,0
))))</f>
        <v>2.7019296218512339</v>
      </c>
      <c r="AJ5" s="4">
        <f t="shared" ref="AJ5:AJ34" si="13">IF(T5=0,0,IF(AND((I5+E5/2-Z5)&gt;=(T5*TAN(RADIANS(ABS(V5)))),(K5+L5/2-AB5)&gt;=(T5*TAN(RADIANS(W5))/COS(RADIANS(V5)))),((I5+E5/2-Z5)+((I5+E5/2-Z5)-(T5*TAN(RADIANS(ABS(V5))))))/2*(T5*TAN(RADIANS(W5))/COS(RADIANS(V5))),IF((K5+L5/2-AB5)/(I5+E5/2-Z5)&gt;=(T5*TAN(RADIANS(W5))/COS(RADIANS(V5)))/(T5*TAN(RADIANS(ABS(V5)))),(I5+E5/2-Z5)*(T5*TAN(RADIANS(W5))/COS(RADIANS(V5)))/(T5*TAN(RADIANS(ABS(V5))))*(I5+E5/2-Z5)/2,IF((K5+L5/2-AB5)/(I5+E5/2-Z5)&lt;(T5*TAN(RADIANS(W5))/COS(RADIANS(V5)))/(T5*TAN(RADIANS(ABS(V5)))),(K5+L5/2-AB5)*((I5+E5/2-Z5)+(I5+E5/2-Z5)-((T5*TAN(RADIANS(ABS(V5))))/(T5*TAN(RADIANS(W5))/COS(RADIANS(V5)))*(K5+L5/2-AB5)))/2,0)
)))</f>
        <v>6.7596306646970899E-3</v>
      </c>
      <c r="AK5" s="13">
        <f t="shared" ref="AK5:AK34" si="14">IF(R5=0,0,IF(AND((N5+L5/2-AB5)&gt;=(R5*TAN(RADIANS(W5))/COS(RADIANS(V5))),(F5+E5/2-Z5)&gt;=(R5*TAN(RADIANS(ABS(V5))))),((N5+L5/2-AB5)+((N5+L5/2-AB5)-(R5*TAN(RADIANS(W5))/COS(RADIANS(V5)))))/2*(R5*TAN(RADIANS(ABS(V5)))),IF((F5+E5/2-Z5)/(N5+L5/2-AB5)&gt;=(R5*TAN(RADIANS(ABS(V5))))/(R5*TAN(RADIANS(W5))/COS(RADIANS(V5))),(N5+L5/2-AB5)*(R5*TAN(RADIANS(ABS(V5))))/(R5*TAN(RADIANS(W5))/COS(RADIANS(V5)))*(N5+L5/2-AB5)/2,IF((F5+E5/2-Z5)/(N5+L5/2-AB5)&lt;(R5*TAN(RADIANS(ABS(V5))))/(R5*TAN(RADIANS(W5))/COS(RADIANS(V5))),(F5+E5/2-Z5)*((N5+L5/2-AB5)+(N5+L5/2-AB5)-((R5*TAN(RADIANS(W5))/COS(RADIANS(V5)))/(R5*TAN(RADIANS(ABS(V5))))*(F5+E5/2-Z5)))/2,0
))))</f>
        <v>0.85692962185123378</v>
      </c>
      <c r="AL5" s="14">
        <f t="shared" ref="AL5:AL34" si="15">MAX(0,MIN(E5*L5,
(E5+F5)*(K5+L5)-AD5-AE5
-((E5+F5)*K5-AF5-AG5)
-(F5*(K5+L5)-AH5-AI5)
+(F5*K5-AJ5-AK5)
))</f>
        <v>6.6613381477509392E-16</v>
      </c>
    </row>
    <row r="6" spans="1:38" x14ac:dyDescent="0.2">
      <c r="A6" t="str">
        <f t="shared" si="6"/>
        <v>[3, 1.1, 2.1, 0.9, 1.05, 1.07, 0.88, 0.85, 0.98, 2.05, 1.02, 0.96, 0.92, 1.01, 0.97, 0.24, 0.28, 0.21, 0.2, -85, 1, 0.526414267041419]</v>
      </c>
      <c r="D6">
        <v>1.1000000000000001</v>
      </c>
      <c r="E6">
        <v>2.1</v>
      </c>
      <c r="F6">
        <v>0.9</v>
      </c>
      <c r="G6" s="1">
        <v>1.05</v>
      </c>
      <c r="H6" s="1">
        <v>1.07</v>
      </c>
      <c r="I6" s="1">
        <v>0.88</v>
      </c>
      <c r="J6" s="1">
        <v>0.85</v>
      </c>
      <c r="K6">
        <v>0.98</v>
      </c>
      <c r="L6">
        <v>2.0499999999999998</v>
      </c>
      <c r="M6">
        <v>1.02</v>
      </c>
      <c r="N6" s="1">
        <v>0.96</v>
      </c>
      <c r="O6" s="1">
        <v>0.92</v>
      </c>
      <c r="P6" s="1">
        <v>1.01</v>
      </c>
      <c r="Q6" s="1">
        <v>0.97</v>
      </c>
      <c r="R6">
        <v>0.24</v>
      </c>
      <c r="S6">
        <v>0.28000000000000003</v>
      </c>
      <c r="T6">
        <v>0.21</v>
      </c>
      <c r="U6">
        <v>0.2</v>
      </c>
      <c r="V6">
        <v>-85</v>
      </c>
      <c r="W6">
        <v>1</v>
      </c>
      <c r="Y6" s="2">
        <f t="shared" si="0"/>
        <v>-1.05</v>
      </c>
      <c r="Z6">
        <f t="shared" si="7"/>
        <v>1.05</v>
      </c>
      <c r="AA6" s="2">
        <f t="shared" si="1"/>
        <v>-1.0249999999999999</v>
      </c>
      <c r="AB6">
        <f t="shared" si="8"/>
        <v>1.0249999999999999</v>
      </c>
      <c r="AD6" s="4">
        <f t="shared" si="2"/>
        <v>7.4856034719436748E-2</v>
      </c>
      <c r="AE6" s="13">
        <f t="shared" si="3"/>
        <v>8.1911423505644301</v>
      </c>
      <c r="AF6" s="4">
        <f t="shared" si="9"/>
        <v>7.4856034719436748E-2</v>
      </c>
      <c r="AG6" s="13">
        <f t="shared" si="10"/>
        <v>2.5675566176058489</v>
      </c>
      <c r="AH6" s="4">
        <f t="shared" si="11"/>
        <v>6.7844178985817195E-3</v>
      </c>
      <c r="AI6" s="13">
        <f t="shared" si="12"/>
        <v>2.7019036951215769</v>
      </c>
      <c r="AJ6" s="4">
        <f t="shared" si="13"/>
        <v>6.7844178985817195E-3</v>
      </c>
      <c r="AK6" s="13">
        <f t="shared" si="14"/>
        <v>0.8569036951215766</v>
      </c>
      <c r="AL6" s="14">
        <f t="shared" si="15"/>
        <v>0.52641426704141903</v>
      </c>
    </row>
    <row r="7" spans="1:38" x14ac:dyDescent="0.2">
      <c r="A7" t="str">
        <f t="shared" si="6"/>
        <v>[4, 1.1, 2.1, 0.9, 1.05, 1.07, 0.88, 0.85, 0.98, 2.05, 1.02, 0.96, 0.92, 1.01, 0.97, 0.24, 0.28, 0.21, 0.2, -45, 1, 4.305]</v>
      </c>
      <c r="D7">
        <v>1.1000000000000001</v>
      </c>
      <c r="E7">
        <v>2.1</v>
      </c>
      <c r="F7">
        <v>0.9</v>
      </c>
      <c r="G7" s="1">
        <v>1.05</v>
      </c>
      <c r="H7" s="1">
        <v>1.07</v>
      </c>
      <c r="I7" s="1">
        <v>0.88</v>
      </c>
      <c r="J7" s="1">
        <v>0.85</v>
      </c>
      <c r="K7">
        <v>0.98</v>
      </c>
      <c r="L7">
        <v>2.0499999999999998</v>
      </c>
      <c r="M7">
        <v>1.02</v>
      </c>
      <c r="N7" s="1">
        <v>0.96</v>
      </c>
      <c r="O7" s="1">
        <v>0.92</v>
      </c>
      <c r="P7" s="1">
        <v>1.01</v>
      </c>
      <c r="Q7" s="1">
        <v>0.97</v>
      </c>
      <c r="R7">
        <v>0.24</v>
      </c>
      <c r="S7">
        <v>0.28000000000000003</v>
      </c>
      <c r="T7">
        <v>0.21</v>
      </c>
      <c r="U7">
        <v>0.2</v>
      </c>
      <c r="V7">
        <v>-45</v>
      </c>
      <c r="W7">
        <v>1</v>
      </c>
      <c r="Y7" s="2">
        <f t="shared" si="0"/>
        <v>-1.05</v>
      </c>
      <c r="Z7">
        <f t="shared" si="7"/>
        <v>1.05</v>
      </c>
      <c r="AA7" s="2">
        <f t="shared" si="1"/>
        <v>-1.0249999999999999</v>
      </c>
      <c r="AB7">
        <f t="shared" si="8"/>
        <v>1.0249999999999999</v>
      </c>
      <c r="AD7" s="4">
        <f t="shared" si="2"/>
        <v>1.4903683192978915E-2</v>
      </c>
      <c r="AE7" s="13">
        <f t="shared" si="3"/>
        <v>0.72168906654085652</v>
      </c>
      <c r="AF7" s="4">
        <f t="shared" si="9"/>
        <v>1.4903683192978915E-2</v>
      </c>
      <c r="AG7" s="13">
        <f t="shared" si="10"/>
        <v>0.22968906654085663</v>
      </c>
      <c r="AH7" s="4">
        <f t="shared" si="11"/>
        <v>4.01751459984649E-3</v>
      </c>
      <c r="AI7" s="13">
        <f t="shared" si="12"/>
        <v>0.72168906654085652</v>
      </c>
      <c r="AJ7" s="4">
        <f t="shared" si="13"/>
        <v>4.01751459984649E-3</v>
      </c>
      <c r="AK7" s="13">
        <f t="shared" si="14"/>
        <v>0.22968906654085663</v>
      </c>
      <c r="AL7" s="14">
        <f t="shared" si="15"/>
        <v>4.3049999999999997</v>
      </c>
    </row>
    <row r="8" spans="1:38" x14ac:dyDescent="0.2">
      <c r="A8" t="str">
        <f t="shared" si="6"/>
        <v>[5, 1.1, 2.1, 0.9, 1.05, 1.07, 0.88, 0.85, 0.98, 2.05, 1.02, 0.96, 0.92, 1.01, 0.97, 0.24, 0.28, 0.21, 0.2, -30, 1, 4.305]</v>
      </c>
      <c r="D8">
        <v>1.1000000000000001</v>
      </c>
      <c r="E8">
        <v>2.1</v>
      </c>
      <c r="F8">
        <v>0.9</v>
      </c>
      <c r="G8" s="1">
        <v>1.05</v>
      </c>
      <c r="H8" s="1">
        <v>1.07</v>
      </c>
      <c r="I8" s="1">
        <v>0.88</v>
      </c>
      <c r="J8" s="1">
        <v>0.85</v>
      </c>
      <c r="K8">
        <v>0.98</v>
      </c>
      <c r="L8">
        <v>2.0499999999999998</v>
      </c>
      <c r="M8">
        <v>1.02</v>
      </c>
      <c r="N8" s="1">
        <v>0.96</v>
      </c>
      <c r="O8" s="1">
        <v>0.92</v>
      </c>
      <c r="P8" s="1">
        <v>1.01</v>
      </c>
      <c r="Q8" s="1">
        <v>0.97</v>
      </c>
      <c r="R8">
        <v>0.24</v>
      </c>
      <c r="S8">
        <v>0.28000000000000003</v>
      </c>
      <c r="T8">
        <v>0.21</v>
      </c>
      <c r="U8">
        <v>0.2</v>
      </c>
      <c r="V8">
        <v>-30</v>
      </c>
      <c r="W8">
        <v>1</v>
      </c>
      <c r="Y8" s="2">
        <f t="shared" si="0"/>
        <v>-1.05</v>
      </c>
      <c r="Z8">
        <f t="shared" si="7"/>
        <v>1.05</v>
      </c>
      <c r="AA8" s="2">
        <f t="shared" si="1"/>
        <v>-1.0249999999999999</v>
      </c>
      <c r="AB8">
        <f t="shared" si="8"/>
        <v>1.0249999999999999</v>
      </c>
      <c r="AD8" s="4">
        <f t="shared" si="2"/>
        <v>1.2356642887637272E-2</v>
      </c>
      <c r="AE8" s="13">
        <f t="shared" si="3"/>
        <v>0.4167426972159638</v>
      </c>
      <c r="AF8" s="4">
        <f t="shared" si="9"/>
        <v>1.2356642887637272E-2</v>
      </c>
      <c r="AG8" s="13">
        <f t="shared" si="10"/>
        <v>0.13268636477466797</v>
      </c>
      <c r="AH8" s="4">
        <f t="shared" si="11"/>
        <v>3.4681234519418525E-3</v>
      </c>
      <c r="AI8" s="13">
        <f t="shared" si="12"/>
        <v>0.4167426972159638</v>
      </c>
      <c r="AJ8" s="4">
        <f t="shared" si="13"/>
        <v>3.4681234519418525E-3</v>
      </c>
      <c r="AK8" s="13">
        <f t="shared" si="14"/>
        <v>0.13268636477466797</v>
      </c>
      <c r="AL8" s="14">
        <f t="shared" si="15"/>
        <v>4.3049999999999997</v>
      </c>
    </row>
    <row r="9" spans="1:38" x14ac:dyDescent="0.2">
      <c r="A9" t="str">
        <f t="shared" si="6"/>
        <v>[6, 1.1, 2.1, 0.9, 1.05, 1.07, 0.88, 0.85, 0.98, 2.05, 1.02, 0.96, 0.92, 1.01, 0.97, 0.24, 0.28, 0.21, 0.2, -1, 1, 4.305]</v>
      </c>
      <c r="D9">
        <v>1.1000000000000001</v>
      </c>
      <c r="E9">
        <v>2.1</v>
      </c>
      <c r="F9">
        <v>0.9</v>
      </c>
      <c r="G9" s="1">
        <v>1.05</v>
      </c>
      <c r="H9" s="1">
        <v>1.07</v>
      </c>
      <c r="I9" s="1">
        <v>0.88</v>
      </c>
      <c r="J9" s="1">
        <v>0.85</v>
      </c>
      <c r="K9">
        <v>0.98</v>
      </c>
      <c r="L9">
        <v>2.0499999999999998</v>
      </c>
      <c r="M9">
        <v>1.02</v>
      </c>
      <c r="N9" s="1">
        <v>0.96</v>
      </c>
      <c r="O9" s="1">
        <v>0.92</v>
      </c>
      <c r="P9" s="1">
        <v>1.01</v>
      </c>
      <c r="Q9" s="1">
        <v>0.97</v>
      </c>
      <c r="R9">
        <v>0.24</v>
      </c>
      <c r="S9">
        <v>0.28000000000000003</v>
      </c>
      <c r="T9">
        <v>0.21</v>
      </c>
      <c r="U9">
        <v>0.2</v>
      </c>
      <c r="V9">
        <v>-1</v>
      </c>
      <c r="W9">
        <v>1</v>
      </c>
      <c r="Y9" s="2">
        <f t="shared" si="0"/>
        <v>-1.05</v>
      </c>
      <c r="Z9">
        <f t="shared" si="7"/>
        <v>1.05</v>
      </c>
      <c r="AA9" s="2">
        <f t="shared" si="1"/>
        <v>-1.0249999999999999</v>
      </c>
      <c r="AB9">
        <f t="shared" si="8"/>
        <v>1.0249999999999999</v>
      </c>
      <c r="AD9" s="4">
        <f t="shared" si="2"/>
        <v>1.0918324367382966E-2</v>
      </c>
      <c r="AE9" s="13">
        <f t="shared" si="3"/>
        <v>1.2600762803902339E-2</v>
      </c>
      <c r="AF9" s="4">
        <f t="shared" si="9"/>
        <v>1.0918324367382966E-2</v>
      </c>
      <c r="AG9" s="13">
        <f t="shared" si="10"/>
        <v>4.012870859219286E-3</v>
      </c>
      <c r="AH9" s="4">
        <f t="shared" si="11"/>
        <v>3.2194681609485219E-3</v>
      </c>
      <c r="AI9" s="13">
        <f t="shared" si="12"/>
        <v>1.2600762803902339E-2</v>
      </c>
      <c r="AJ9" s="4">
        <f t="shared" si="13"/>
        <v>3.2194681609485219E-3</v>
      </c>
      <c r="AK9" s="13">
        <f t="shared" si="14"/>
        <v>4.012870859219286E-3</v>
      </c>
      <c r="AL9" s="14">
        <f t="shared" si="15"/>
        <v>4.3049999999999997</v>
      </c>
    </row>
    <row r="10" spans="1:38" x14ac:dyDescent="0.2">
      <c r="A10" t="str">
        <f t="shared" si="6"/>
        <v>[7, 1.1, 2.1, 0.9, 1.05, 1.07, 0.88, 0.85, 0.98, 2.05, 1.02, 0.96, 0.92, 1.01, 0.97, 0.24, 0.28, 0.21, 0.2, -89, 10, 1.88737914186277E-15]</v>
      </c>
      <c r="D10">
        <v>1.1000000000000001</v>
      </c>
      <c r="E10">
        <v>2.1</v>
      </c>
      <c r="F10">
        <v>0.9</v>
      </c>
      <c r="G10" s="1">
        <v>1.05</v>
      </c>
      <c r="H10" s="1">
        <v>1.07</v>
      </c>
      <c r="I10" s="1">
        <v>0.88</v>
      </c>
      <c r="J10" s="1">
        <v>0.85</v>
      </c>
      <c r="K10">
        <v>0.98</v>
      </c>
      <c r="L10">
        <v>2.0499999999999998</v>
      </c>
      <c r="M10">
        <v>1.02</v>
      </c>
      <c r="N10" s="1">
        <v>0.96</v>
      </c>
      <c r="O10" s="1">
        <v>0.92</v>
      </c>
      <c r="P10" s="1">
        <v>1.01</v>
      </c>
      <c r="Q10" s="1">
        <v>0.97</v>
      </c>
      <c r="R10">
        <v>0.24</v>
      </c>
      <c r="S10">
        <v>0.28000000000000003</v>
      </c>
      <c r="T10">
        <v>0.21</v>
      </c>
      <c r="U10">
        <v>0.2</v>
      </c>
      <c r="V10">
        <v>-89</v>
      </c>
      <c r="W10">
        <v>10</v>
      </c>
      <c r="Y10" s="2">
        <f t="shared" si="0"/>
        <v>-1.05</v>
      </c>
      <c r="Z10">
        <f t="shared" si="7"/>
        <v>1.05</v>
      </c>
      <c r="AA10" s="2">
        <f t="shared" si="1"/>
        <v>-1.0249999999999999</v>
      </c>
      <c r="AB10">
        <f t="shared" si="8"/>
        <v>1.0249999999999999</v>
      </c>
      <c r="AD10" s="4">
        <f t="shared" si="2"/>
        <v>0.78304632148925923</v>
      </c>
      <c r="AE10" s="13">
        <f t="shared" si="3"/>
        <v>8.2364077188636386</v>
      </c>
      <c r="AF10" s="4">
        <f t="shared" si="9"/>
        <v>0.78304632148925923</v>
      </c>
      <c r="AG10" s="13">
        <f t="shared" si="10"/>
        <v>2.0864077188636401</v>
      </c>
      <c r="AH10" s="4">
        <f t="shared" si="11"/>
        <v>6.8284206945777498E-2</v>
      </c>
      <c r="AI10" s="13">
        <f t="shared" si="12"/>
        <v>2.6375766946977275</v>
      </c>
      <c r="AJ10" s="4">
        <f t="shared" si="13"/>
        <v>6.8284206945777498E-2</v>
      </c>
      <c r="AK10" s="13">
        <f t="shared" si="14"/>
        <v>0.79257669469772762</v>
      </c>
      <c r="AL10" s="14">
        <f t="shared" si="15"/>
        <v>1.8873791418627661E-15</v>
      </c>
    </row>
    <row r="11" spans="1:38" x14ac:dyDescent="0.2">
      <c r="A11" t="str">
        <f t="shared" si="6"/>
        <v>[8, 1.1, 2.1, 0.9, 1.05, 1.07, 0.88, 0.85, 0.98, 2.05, 1.02, 0.96, 0.92, 1.01, 0.97, 0.24, 0.28, 0.21, 0.2, -85, 10, 0.526414267041418]</v>
      </c>
      <c r="D11">
        <v>1.1000000000000001</v>
      </c>
      <c r="E11">
        <v>2.1</v>
      </c>
      <c r="F11">
        <v>0.9</v>
      </c>
      <c r="G11" s="1">
        <v>1.05</v>
      </c>
      <c r="H11" s="1">
        <v>1.07</v>
      </c>
      <c r="I11" s="1">
        <v>0.88</v>
      </c>
      <c r="J11" s="1">
        <v>0.85</v>
      </c>
      <c r="K11">
        <v>0.98</v>
      </c>
      <c r="L11">
        <v>2.0499999999999998</v>
      </c>
      <c r="M11">
        <v>1.02</v>
      </c>
      <c r="N11" s="1">
        <v>0.96</v>
      </c>
      <c r="O11" s="1">
        <v>0.92</v>
      </c>
      <c r="P11" s="1">
        <v>1.01</v>
      </c>
      <c r="Q11" s="1">
        <v>0.97</v>
      </c>
      <c r="R11">
        <v>0.24</v>
      </c>
      <c r="S11">
        <v>0.28000000000000003</v>
      </c>
      <c r="T11">
        <v>0.21</v>
      </c>
      <c r="U11">
        <v>0.2</v>
      </c>
      <c r="V11">
        <v>-85</v>
      </c>
      <c r="W11">
        <v>10</v>
      </c>
      <c r="Y11" s="2">
        <f t="shared" si="0"/>
        <v>-1.05</v>
      </c>
      <c r="Z11">
        <f t="shared" si="7"/>
        <v>1.05</v>
      </c>
      <c r="AA11" s="2">
        <f t="shared" si="1"/>
        <v>-1.0249999999999999</v>
      </c>
      <c r="AB11">
        <f t="shared" si="8"/>
        <v>1.0249999999999999</v>
      </c>
      <c r="AD11" s="4">
        <f t="shared" si="2"/>
        <v>0.75617814337366274</v>
      </c>
      <c r="AE11" s="13">
        <f t="shared" si="3"/>
        <v>7.5910862855556891</v>
      </c>
      <c r="AF11" s="4">
        <f t="shared" si="9"/>
        <v>0.75617814337366274</v>
      </c>
      <c r="AG11" s="13">
        <f t="shared" si="10"/>
        <v>1.967500552597107</v>
      </c>
      <c r="AH11" s="4">
        <f t="shared" si="11"/>
        <v>6.8534601781257323E-2</v>
      </c>
      <c r="AI11" s="13">
        <f t="shared" si="12"/>
        <v>2.6373147889426418</v>
      </c>
      <c r="AJ11" s="4">
        <f t="shared" si="13"/>
        <v>6.8534601781257323E-2</v>
      </c>
      <c r="AK11" s="13">
        <f t="shared" si="14"/>
        <v>0.79231478894264162</v>
      </c>
      <c r="AL11" s="14">
        <f t="shared" si="15"/>
        <v>0.52641426704141769</v>
      </c>
    </row>
    <row r="12" spans="1:38" x14ac:dyDescent="0.2">
      <c r="A12" t="str">
        <f t="shared" si="6"/>
        <v>[9, 1.1, 2.1, 0.9, 1.05, 1.07, 0.88, 0.85, 0.98, 2.05, 1.02, 0.96, 0.92, 1.01, 0.97, 0.24, 0.28, 0.21, 0.2, -45, 10, 4.305]</v>
      </c>
      <c r="D12">
        <v>1.1000000000000001</v>
      </c>
      <c r="E12">
        <v>2.1</v>
      </c>
      <c r="F12">
        <v>0.9</v>
      </c>
      <c r="G12" s="1">
        <v>1.05</v>
      </c>
      <c r="H12" s="1">
        <v>1.07</v>
      </c>
      <c r="I12" s="1">
        <v>0.88</v>
      </c>
      <c r="J12" s="1">
        <v>0.85</v>
      </c>
      <c r="K12">
        <v>0.98</v>
      </c>
      <c r="L12">
        <v>2.0499999999999998</v>
      </c>
      <c r="M12">
        <v>1.02</v>
      </c>
      <c r="N12" s="1">
        <v>0.96</v>
      </c>
      <c r="O12" s="1">
        <v>0.92</v>
      </c>
      <c r="P12" s="1">
        <v>1.01</v>
      </c>
      <c r="Q12" s="1">
        <v>0.97</v>
      </c>
      <c r="R12">
        <v>0.24</v>
      </c>
      <c r="S12">
        <v>0.28000000000000003</v>
      </c>
      <c r="T12">
        <v>0.21</v>
      </c>
      <c r="U12">
        <v>0.2</v>
      </c>
      <c r="V12">
        <v>-45</v>
      </c>
      <c r="W12">
        <v>10</v>
      </c>
      <c r="Y12" s="2">
        <f t="shared" si="0"/>
        <v>-1.05</v>
      </c>
      <c r="Z12">
        <f t="shared" si="7"/>
        <v>1.05</v>
      </c>
      <c r="AA12" s="2">
        <f t="shared" si="1"/>
        <v>-1.0249999999999999</v>
      </c>
      <c r="AB12">
        <f t="shared" si="8"/>
        <v>1.0249999999999999</v>
      </c>
      <c r="AD12" s="4">
        <f t="shared" si="2"/>
        <v>0.15055351954636445</v>
      </c>
      <c r="AE12" s="13">
        <f t="shared" si="3"/>
        <v>0.71521831658312984</v>
      </c>
      <c r="AF12" s="4">
        <f t="shared" si="9"/>
        <v>0.15055351954636445</v>
      </c>
      <c r="AG12" s="13">
        <f t="shared" si="10"/>
        <v>0.22321831658312991</v>
      </c>
      <c r="AH12" s="4">
        <f t="shared" si="11"/>
        <v>4.0583992225541723E-2</v>
      </c>
      <c r="AI12" s="13">
        <f t="shared" si="12"/>
        <v>0.71521831658312984</v>
      </c>
      <c r="AJ12" s="4">
        <f t="shared" si="13"/>
        <v>4.0583992225541723E-2</v>
      </c>
      <c r="AK12" s="13">
        <f t="shared" si="14"/>
        <v>0.22321831658312991</v>
      </c>
      <c r="AL12" s="14">
        <f t="shared" si="15"/>
        <v>4.3049999999999997</v>
      </c>
    </row>
    <row r="13" spans="1:38" x14ac:dyDescent="0.2">
      <c r="A13" t="str">
        <f t="shared" si="6"/>
        <v>[10, 1.1, 2.1, 0.9, 1.05, 1.07, 0.88, 0.85, 0.98, 2.05, 1.02, 0.96, 0.92, 1.01, 0.97, 0.24, 0.28, 0.21, 0.2, -30, 10, 4.305]</v>
      </c>
      <c r="D13">
        <v>1.1000000000000001</v>
      </c>
      <c r="E13">
        <v>2.1</v>
      </c>
      <c r="F13">
        <v>0.9</v>
      </c>
      <c r="G13" s="1">
        <v>1.05</v>
      </c>
      <c r="H13" s="1">
        <v>1.07</v>
      </c>
      <c r="I13" s="1">
        <v>0.88</v>
      </c>
      <c r="J13" s="1">
        <v>0.85</v>
      </c>
      <c r="K13">
        <v>0.98</v>
      </c>
      <c r="L13">
        <v>2.0499999999999998</v>
      </c>
      <c r="M13">
        <v>1.02</v>
      </c>
      <c r="N13" s="1">
        <v>0.96</v>
      </c>
      <c r="O13" s="1">
        <v>0.92</v>
      </c>
      <c r="P13" s="1">
        <v>1.01</v>
      </c>
      <c r="Q13" s="1">
        <v>0.97</v>
      </c>
      <c r="R13">
        <v>0.24</v>
      </c>
      <c r="S13">
        <v>0.28000000000000003</v>
      </c>
      <c r="T13">
        <v>0.21</v>
      </c>
      <c r="U13">
        <v>0.2</v>
      </c>
      <c r="V13">
        <v>-30</v>
      </c>
      <c r="W13">
        <v>10</v>
      </c>
      <c r="Y13" s="2">
        <f t="shared" si="0"/>
        <v>-1.05</v>
      </c>
      <c r="Z13">
        <f t="shared" si="7"/>
        <v>1.05</v>
      </c>
      <c r="AA13" s="2">
        <f t="shared" si="1"/>
        <v>-1.0249999999999999</v>
      </c>
      <c r="AB13">
        <f t="shared" si="8"/>
        <v>1.0249999999999999</v>
      </c>
      <c r="AD13" s="4">
        <f t="shared" si="2"/>
        <v>0.12482391449301221</v>
      </c>
      <c r="AE13" s="13">
        <f t="shared" si="3"/>
        <v>0.41369235643298297</v>
      </c>
      <c r="AF13" s="4">
        <f t="shared" si="9"/>
        <v>0.12482391449301221</v>
      </c>
      <c r="AG13" s="13">
        <f t="shared" si="10"/>
        <v>0.12963602399168722</v>
      </c>
      <c r="AH13" s="4">
        <f t="shared" si="11"/>
        <v>3.5034171429322289E-2</v>
      </c>
      <c r="AI13" s="13">
        <f t="shared" si="12"/>
        <v>0.41369235643298297</v>
      </c>
      <c r="AJ13" s="4">
        <f t="shared" si="13"/>
        <v>3.5034171429322289E-2</v>
      </c>
      <c r="AK13" s="13">
        <f t="shared" si="14"/>
        <v>0.12963602399168722</v>
      </c>
      <c r="AL13" s="14">
        <f t="shared" si="15"/>
        <v>4.3049999999999988</v>
      </c>
    </row>
    <row r="14" spans="1:38" x14ac:dyDescent="0.2">
      <c r="A14" t="str">
        <f t="shared" si="6"/>
        <v>[11, 1.1, 2.1, 0.9, 1.05, 1.07, 0.88, 0.85, 0.98, 2.05, 1.02, 0.96, 0.92, 1.01, 0.97, 0.24, 0.28, 0.21, 0.2, -1, 10, 4.305]</v>
      </c>
      <c r="D14">
        <v>1.1000000000000001</v>
      </c>
      <c r="E14">
        <v>2.1</v>
      </c>
      <c r="F14">
        <v>0.9</v>
      </c>
      <c r="G14" s="1">
        <v>1.05</v>
      </c>
      <c r="H14" s="1">
        <v>1.07</v>
      </c>
      <c r="I14" s="1">
        <v>0.88</v>
      </c>
      <c r="J14" s="1">
        <v>0.85</v>
      </c>
      <c r="K14">
        <v>0.98</v>
      </c>
      <c r="L14">
        <v>2.0499999999999998</v>
      </c>
      <c r="M14">
        <v>1.02</v>
      </c>
      <c r="N14" s="1">
        <v>0.96</v>
      </c>
      <c r="O14" s="1">
        <v>0.92</v>
      </c>
      <c r="P14" s="1">
        <v>1.01</v>
      </c>
      <c r="Q14" s="1">
        <v>0.97</v>
      </c>
      <c r="R14">
        <v>0.24</v>
      </c>
      <c r="S14">
        <v>0.28000000000000003</v>
      </c>
      <c r="T14">
        <v>0.21</v>
      </c>
      <c r="U14">
        <v>0.2</v>
      </c>
      <c r="V14">
        <v>-1</v>
      </c>
      <c r="W14">
        <v>10</v>
      </c>
      <c r="Y14" s="2">
        <f t="shared" si="0"/>
        <v>-1.05</v>
      </c>
      <c r="Z14">
        <f t="shared" si="7"/>
        <v>1.05</v>
      </c>
      <c r="AA14" s="2">
        <f t="shared" si="1"/>
        <v>-1.0249999999999999</v>
      </c>
      <c r="AB14">
        <f t="shared" si="8"/>
        <v>1.0249999999999999</v>
      </c>
      <c r="AD14" s="4">
        <f t="shared" si="2"/>
        <v>0.11029435742654035</v>
      </c>
      <c r="AE14" s="13">
        <f t="shared" si="3"/>
        <v>1.2520884793464271E-2</v>
      </c>
      <c r="AF14" s="4">
        <f t="shared" si="9"/>
        <v>0.11029435742654035</v>
      </c>
      <c r="AG14" s="13">
        <f t="shared" si="10"/>
        <v>3.9329928487812195E-3</v>
      </c>
      <c r="AH14" s="4">
        <f t="shared" si="11"/>
        <v>3.252231387517706E-2</v>
      </c>
      <c r="AI14" s="13">
        <f t="shared" si="12"/>
        <v>1.2520884793464271E-2</v>
      </c>
      <c r="AJ14" s="4">
        <f t="shared" si="13"/>
        <v>3.252231387517706E-2</v>
      </c>
      <c r="AK14" s="13">
        <f t="shared" si="14"/>
        <v>3.9329928487812195E-3</v>
      </c>
      <c r="AL14" s="14">
        <f t="shared" si="15"/>
        <v>4.3049999999999997</v>
      </c>
    </row>
    <row r="15" spans="1:38" x14ac:dyDescent="0.2">
      <c r="A15" t="str">
        <f t="shared" si="6"/>
        <v>[12, 1.1, 2.1, 0.9, 1.05, 1.07, 0.88, 0.85, 0.98, 2.05, 1.02, 0.96, 0.92, 1.01, 0.97, 0.24, 0.28, 0.21, 0.2, -89, 30, 0.0413341373543166]</v>
      </c>
      <c r="D15">
        <v>1.1000000000000001</v>
      </c>
      <c r="E15">
        <v>2.1</v>
      </c>
      <c r="F15">
        <v>0.9</v>
      </c>
      <c r="G15" s="1">
        <v>1.05</v>
      </c>
      <c r="H15" s="1">
        <v>1.07</v>
      </c>
      <c r="I15" s="1">
        <v>0.88</v>
      </c>
      <c r="J15" s="1">
        <v>0.85</v>
      </c>
      <c r="K15">
        <v>0.98</v>
      </c>
      <c r="L15">
        <v>2.0499999999999998</v>
      </c>
      <c r="M15">
        <v>1.02</v>
      </c>
      <c r="N15" s="1">
        <v>0.96</v>
      </c>
      <c r="O15" s="1">
        <v>0.92</v>
      </c>
      <c r="P15" s="1">
        <v>1.01</v>
      </c>
      <c r="Q15" s="1">
        <v>0.97</v>
      </c>
      <c r="R15">
        <v>0.24</v>
      </c>
      <c r="S15">
        <v>0.28000000000000003</v>
      </c>
      <c r="T15">
        <v>0.21</v>
      </c>
      <c r="U15">
        <v>0.2</v>
      </c>
      <c r="V15">
        <v>-89</v>
      </c>
      <c r="W15">
        <v>30</v>
      </c>
      <c r="Y15" s="2">
        <f t="shared" si="0"/>
        <v>-1.05</v>
      </c>
      <c r="Z15">
        <f t="shared" si="7"/>
        <v>1.05</v>
      </c>
      <c r="AA15" s="2">
        <f t="shared" si="1"/>
        <v>-1.0249999999999999</v>
      </c>
      <c r="AB15">
        <f t="shared" si="8"/>
        <v>1.0249999999999999</v>
      </c>
      <c r="AD15" s="4">
        <f t="shared" si="2"/>
        <v>2.5639411659140734</v>
      </c>
      <c r="AE15" s="13">
        <f t="shared" si="3"/>
        <v>6.4315280287794856</v>
      </c>
      <c r="AF15" s="4">
        <f t="shared" si="9"/>
        <v>2.0887958788345085</v>
      </c>
      <c r="AG15" s="13">
        <f t="shared" si="10"/>
        <v>0.79800745321336697</v>
      </c>
      <c r="AH15" s="4">
        <f t="shared" si="11"/>
        <v>0.22358407716812964</v>
      </c>
      <c r="AI15" s="13">
        <f t="shared" si="12"/>
        <v>2.475137522590154</v>
      </c>
      <c r="AJ15" s="4">
        <f t="shared" si="13"/>
        <v>0.22358407716812964</v>
      </c>
      <c r="AK15" s="13">
        <f t="shared" si="14"/>
        <v>0.63013752259015365</v>
      </c>
      <c r="AL15" s="14">
        <f t="shared" si="15"/>
        <v>4.1334137354316569E-2</v>
      </c>
    </row>
    <row r="16" spans="1:38" x14ac:dyDescent="0.2">
      <c r="A16" t="str">
        <f t="shared" si="6"/>
        <v>[13, 1.1, 2.1, 0.9, 1.05, 1.07, 0.88, 0.85, 0.98, 2.05, 1.02, 0.96, 0.92, 1.01, 0.97, 0.24, 0.28, 0.21, 0.2, -85, 30, 0.484530517477109]</v>
      </c>
      <c r="D16">
        <v>1.1000000000000001</v>
      </c>
      <c r="E16">
        <v>2.1</v>
      </c>
      <c r="F16">
        <v>0.9</v>
      </c>
      <c r="G16" s="1">
        <v>1.05</v>
      </c>
      <c r="H16" s="1">
        <v>1.07</v>
      </c>
      <c r="I16" s="1">
        <v>0.88</v>
      </c>
      <c r="J16" s="1">
        <v>0.85</v>
      </c>
      <c r="K16">
        <v>0.98</v>
      </c>
      <c r="L16">
        <v>2.0499999999999998</v>
      </c>
      <c r="M16">
        <v>1.02</v>
      </c>
      <c r="N16" s="1">
        <v>0.96</v>
      </c>
      <c r="O16" s="1">
        <v>0.92</v>
      </c>
      <c r="P16" s="1">
        <v>1.01</v>
      </c>
      <c r="Q16" s="1">
        <v>0.97</v>
      </c>
      <c r="R16">
        <v>0.24</v>
      </c>
      <c r="S16">
        <v>0.28000000000000003</v>
      </c>
      <c r="T16">
        <v>0.21</v>
      </c>
      <c r="U16">
        <v>0.2</v>
      </c>
      <c r="V16">
        <v>-85</v>
      </c>
      <c r="W16">
        <v>30</v>
      </c>
      <c r="Y16" s="2">
        <f t="shared" si="0"/>
        <v>-1.05</v>
      </c>
      <c r="Z16">
        <f t="shared" si="7"/>
        <v>1.05</v>
      </c>
      <c r="AA16" s="2">
        <f t="shared" si="1"/>
        <v>-1.0249999999999999</v>
      </c>
      <c r="AB16">
        <f t="shared" si="8"/>
        <v>1.0249999999999999</v>
      </c>
      <c r="AD16" s="4">
        <f t="shared" si="2"/>
        <v>2.4759662581299819</v>
      </c>
      <c r="AE16" s="13">
        <f t="shared" si="3"/>
        <v>6.0764293036651917</v>
      </c>
      <c r="AF16" s="4">
        <f t="shared" si="9"/>
        <v>2.0918341889974275</v>
      </c>
      <c r="AG16" s="13">
        <f t="shared" si="10"/>
        <v>0.79509189027485583</v>
      </c>
      <c r="AH16" s="4">
        <f t="shared" si="11"/>
        <v>0.22440394900559396</v>
      </c>
      <c r="AI16" s="13">
        <f t="shared" si="12"/>
        <v>2.4742799603634671</v>
      </c>
      <c r="AJ16" s="4">
        <f t="shared" si="13"/>
        <v>0.22440394900559396</v>
      </c>
      <c r="AK16" s="13">
        <f t="shared" si="14"/>
        <v>0.62927996036346723</v>
      </c>
      <c r="AL16" s="14">
        <f t="shared" si="15"/>
        <v>0.4845305174771094</v>
      </c>
    </row>
    <row r="17" spans="1:38" x14ac:dyDescent="0.2">
      <c r="A17" t="str">
        <f t="shared" si="6"/>
        <v>[14, 1.1, 2.1, 0.9, 1.05, 1.07, 0.88, 0.85, 0.98, 2.05, 1.02, 0.96, 0.92, 1.01, 0.97, 0.24, 0.28, 0.21, 0.2, -45, 30, 4.305]</v>
      </c>
      <c r="D17">
        <v>1.1000000000000001</v>
      </c>
      <c r="E17">
        <v>2.1</v>
      </c>
      <c r="F17">
        <v>0.9</v>
      </c>
      <c r="G17" s="1">
        <v>1.05</v>
      </c>
      <c r="H17" s="1">
        <v>1.07</v>
      </c>
      <c r="I17" s="1">
        <v>0.88</v>
      </c>
      <c r="J17" s="1">
        <v>0.85</v>
      </c>
      <c r="K17">
        <v>0.98</v>
      </c>
      <c r="L17">
        <v>2.0499999999999998</v>
      </c>
      <c r="M17">
        <v>1.02</v>
      </c>
      <c r="N17" s="1">
        <v>0.96</v>
      </c>
      <c r="O17" s="1">
        <v>0.92</v>
      </c>
      <c r="P17" s="1">
        <v>1.01</v>
      </c>
      <c r="Q17" s="1">
        <v>0.97</v>
      </c>
      <c r="R17">
        <v>0.24</v>
      </c>
      <c r="S17">
        <v>0.28000000000000003</v>
      </c>
      <c r="T17">
        <v>0.21</v>
      </c>
      <c r="U17">
        <v>0.2</v>
      </c>
      <c r="V17">
        <v>-45</v>
      </c>
      <c r="W17">
        <v>30</v>
      </c>
      <c r="Y17" s="2">
        <f t="shared" si="0"/>
        <v>-1.05</v>
      </c>
      <c r="Z17">
        <f t="shared" si="7"/>
        <v>1.05</v>
      </c>
      <c r="AA17" s="2">
        <f t="shared" si="1"/>
        <v>-1.0249999999999999</v>
      </c>
      <c r="AB17">
        <f t="shared" si="8"/>
        <v>1.0249999999999999</v>
      </c>
      <c r="AD17" s="4">
        <f t="shared" si="2"/>
        <v>0.49295981073511458</v>
      </c>
      <c r="AE17" s="13">
        <f t="shared" si="3"/>
        <v>0.69888489846928126</v>
      </c>
      <c r="AF17" s="4">
        <f t="shared" si="9"/>
        <v>0.49295981073511458</v>
      </c>
      <c r="AG17" s="13">
        <f t="shared" si="10"/>
        <v>0.20688489846928146</v>
      </c>
      <c r="AH17" s="4">
        <f t="shared" si="11"/>
        <v>0.13288481854598741</v>
      </c>
      <c r="AI17" s="13">
        <f t="shared" si="12"/>
        <v>0.69888489846928126</v>
      </c>
      <c r="AJ17" s="4">
        <f t="shared" si="13"/>
        <v>0.13288481854598741</v>
      </c>
      <c r="AK17" s="13">
        <f t="shared" si="14"/>
        <v>0.20688489846928146</v>
      </c>
      <c r="AL17" s="14">
        <f t="shared" si="15"/>
        <v>4.3049999999999988</v>
      </c>
    </row>
    <row r="18" spans="1:38" x14ac:dyDescent="0.2">
      <c r="A18" t="str">
        <f t="shared" si="6"/>
        <v>[15, 1.1, 2.1, 0.9, 1.05, 1.07, 0.88, 0.85, 0.98, 2.05, 1.02, 0.96, 0.92, 1.01, 0.97, 0.24, 0.28, 0.21, 0.2, -30, 30, 4.305]</v>
      </c>
      <c r="D18">
        <v>1.1000000000000001</v>
      </c>
      <c r="E18">
        <v>2.1</v>
      </c>
      <c r="F18">
        <v>0.9</v>
      </c>
      <c r="G18" s="1">
        <v>1.05</v>
      </c>
      <c r="H18" s="1">
        <v>1.07</v>
      </c>
      <c r="I18" s="1">
        <v>0.88</v>
      </c>
      <c r="J18" s="1">
        <v>0.85</v>
      </c>
      <c r="K18">
        <v>0.98</v>
      </c>
      <c r="L18">
        <v>2.0499999999999998</v>
      </c>
      <c r="M18">
        <v>1.02</v>
      </c>
      <c r="N18" s="1">
        <v>0.96</v>
      </c>
      <c r="O18" s="1">
        <v>0.92</v>
      </c>
      <c r="P18" s="1">
        <v>1.01</v>
      </c>
      <c r="Q18" s="1">
        <v>0.97</v>
      </c>
      <c r="R18">
        <v>0.24</v>
      </c>
      <c r="S18">
        <v>0.28000000000000003</v>
      </c>
      <c r="T18">
        <v>0.21</v>
      </c>
      <c r="U18">
        <v>0.2</v>
      </c>
      <c r="V18">
        <v>-30</v>
      </c>
      <c r="W18">
        <v>30</v>
      </c>
      <c r="Y18" s="2">
        <f t="shared" si="0"/>
        <v>-1.05</v>
      </c>
      <c r="Z18">
        <f t="shared" si="7"/>
        <v>1.05</v>
      </c>
      <c r="AA18" s="2">
        <f t="shared" si="1"/>
        <v>-1.0249999999999999</v>
      </c>
      <c r="AB18">
        <f t="shared" si="8"/>
        <v>1.0249999999999999</v>
      </c>
      <c r="AD18" s="4">
        <f t="shared" si="2"/>
        <v>0.40871295104291255</v>
      </c>
      <c r="AE18" s="13">
        <f t="shared" si="3"/>
        <v>0.40599270929414472</v>
      </c>
      <c r="AF18" s="4">
        <f t="shared" si="9"/>
        <v>0.40871295104291255</v>
      </c>
      <c r="AG18" s="13">
        <f t="shared" si="10"/>
        <v>0.12193637685284894</v>
      </c>
      <c r="AH18" s="4">
        <f t="shared" si="11"/>
        <v>0.1147129510429125</v>
      </c>
      <c r="AI18" s="13">
        <f t="shared" si="12"/>
        <v>0.40599270929414472</v>
      </c>
      <c r="AJ18" s="4">
        <f t="shared" si="13"/>
        <v>0.1147129510429125</v>
      </c>
      <c r="AK18" s="13">
        <f t="shared" si="14"/>
        <v>0.12193637685284894</v>
      </c>
      <c r="AL18" s="14">
        <f t="shared" si="15"/>
        <v>4.3049999999999988</v>
      </c>
    </row>
    <row r="19" spans="1:38" x14ac:dyDescent="0.2">
      <c r="A19" t="str">
        <f t="shared" si="6"/>
        <v>[16, 1.1, 2.1, 0.9, 1.05, 1.07, 0.88, 0.85, 0.98, 2.05, 1.02, 0.96, 0.92, 1.01, 0.97, 0.24, 0.28, 0.21, 0.2, -1, 30, 4.305]</v>
      </c>
      <c r="D19">
        <v>1.1000000000000001</v>
      </c>
      <c r="E19">
        <v>2.1</v>
      </c>
      <c r="F19">
        <v>0.9</v>
      </c>
      <c r="G19" s="1">
        <v>1.05</v>
      </c>
      <c r="H19" s="1">
        <v>1.07</v>
      </c>
      <c r="I19" s="1">
        <v>0.88</v>
      </c>
      <c r="J19" s="1">
        <v>0.85</v>
      </c>
      <c r="K19">
        <v>0.98</v>
      </c>
      <c r="L19">
        <v>2.0499999999999998</v>
      </c>
      <c r="M19">
        <v>1.02</v>
      </c>
      <c r="N19" s="1">
        <v>0.96</v>
      </c>
      <c r="O19" s="1">
        <v>0.92</v>
      </c>
      <c r="P19" s="1">
        <v>1.01</v>
      </c>
      <c r="Q19" s="1">
        <v>0.97</v>
      </c>
      <c r="R19">
        <v>0.24</v>
      </c>
      <c r="S19">
        <v>0.28000000000000003</v>
      </c>
      <c r="T19">
        <v>0.21</v>
      </c>
      <c r="U19">
        <v>0.2</v>
      </c>
      <c r="V19">
        <v>-1</v>
      </c>
      <c r="W19">
        <v>30</v>
      </c>
      <c r="Y19" s="2">
        <f t="shared" si="0"/>
        <v>-1.05</v>
      </c>
      <c r="Z19">
        <f t="shared" si="7"/>
        <v>1.05</v>
      </c>
      <c r="AA19" s="2">
        <f t="shared" si="1"/>
        <v>-1.0249999999999999</v>
      </c>
      <c r="AB19">
        <f t="shared" si="8"/>
        <v>1.0249999999999999</v>
      </c>
      <c r="AD19" s="4">
        <f t="shared" si="2"/>
        <v>0.3611385886292377</v>
      </c>
      <c r="AE19" s="13">
        <f t="shared" si="3"/>
        <v>1.2319257323524816E-2</v>
      </c>
      <c r="AF19" s="4">
        <f t="shared" si="9"/>
        <v>0.3611385886292377</v>
      </c>
      <c r="AG19" s="13">
        <f t="shared" si="10"/>
        <v>3.731365378841763E-3</v>
      </c>
      <c r="AH19" s="4">
        <f t="shared" si="11"/>
        <v>0.10648833544962727</v>
      </c>
      <c r="AI19" s="13">
        <f t="shared" si="12"/>
        <v>1.2319257323524816E-2</v>
      </c>
      <c r="AJ19" s="4">
        <f t="shared" si="13"/>
        <v>0.10648833544962727</v>
      </c>
      <c r="AK19" s="13">
        <f t="shared" si="14"/>
        <v>3.731365378841763E-3</v>
      </c>
      <c r="AL19" s="14">
        <f t="shared" si="15"/>
        <v>4.3049999999999997</v>
      </c>
    </row>
    <row r="20" spans="1:38" x14ac:dyDescent="0.2">
      <c r="A20" t="str">
        <f t="shared" si="6"/>
        <v>[17, 1.1, 2.1, 0.9, 1.05, 1.07, 0.88, 0.85, 0.98, 2.05, 1.02, 0.96, 0.92, 1.01, 0.97, 0.24, 0.28, 0.21, 0.2, -89, 60, 0.0466314443660587]</v>
      </c>
      <c r="D20">
        <v>1.1000000000000001</v>
      </c>
      <c r="E20">
        <v>2.1</v>
      </c>
      <c r="F20">
        <v>0.9</v>
      </c>
      <c r="G20" s="1">
        <v>1.05</v>
      </c>
      <c r="H20" s="1">
        <v>1.07</v>
      </c>
      <c r="I20" s="1">
        <v>0.88</v>
      </c>
      <c r="J20" s="1">
        <v>0.85</v>
      </c>
      <c r="K20">
        <v>0.98</v>
      </c>
      <c r="L20">
        <v>2.0499999999999998</v>
      </c>
      <c r="M20">
        <v>1.02</v>
      </c>
      <c r="N20" s="1">
        <v>0.96</v>
      </c>
      <c r="O20" s="1">
        <v>0.92</v>
      </c>
      <c r="P20" s="1">
        <v>1.01</v>
      </c>
      <c r="Q20" s="1">
        <v>0.97</v>
      </c>
      <c r="R20">
        <v>0.24</v>
      </c>
      <c r="S20">
        <v>0.28000000000000003</v>
      </c>
      <c r="T20">
        <v>0.21</v>
      </c>
      <c r="U20">
        <v>0.2</v>
      </c>
      <c r="V20">
        <v>-89</v>
      </c>
      <c r="W20">
        <v>60</v>
      </c>
      <c r="Y20" s="2">
        <f t="shared" si="0"/>
        <v>-1.05</v>
      </c>
      <c r="Z20">
        <f t="shared" si="7"/>
        <v>1.05</v>
      </c>
      <c r="AA20" s="2">
        <f t="shared" si="1"/>
        <v>-1.0249999999999999</v>
      </c>
      <c r="AB20">
        <f t="shared" si="8"/>
        <v>1.0249999999999999</v>
      </c>
      <c r="AD20" s="4">
        <f t="shared" si="2"/>
        <v>6.3795061099513166</v>
      </c>
      <c r="AE20" s="13">
        <f t="shared" si="3"/>
        <v>2.6150272449574752</v>
      </c>
      <c r="AF20" s="4">
        <f t="shared" si="9"/>
        <v>2.6431986262781697</v>
      </c>
      <c r="AG20" s="13">
        <f t="shared" si="10"/>
        <v>0.26600248440445573</v>
      </c>
      <c r="AH20" s="4">
        <f t="shared" si="11"/>
        <v>0.67075223150438867</v>
      </c>
      <c r="AI20" s="13">
        <f t="shared" si="12"/>
        <v>2.0074125677704613</v>
      </c>
      <c r="AJ20" s="4">
        <f t="shared" si="13"/>
        <v>0.58519862627816932</v>
      </c>
      <c r="AK20" s="13">
        <f t="shared" si="14"/>
        <v>0.26600248440445573</v>
      </c>
      <c r="AL20" s="14">
        <f t="shared" si="15"/>
        <v>4.6631444366058705E-2</v>
      </c>
    </row>
    <row r="21" spans="1:38" x14ac:dyDescent="0.2">
      <c r="A21" t="str">
        <f t="shared" si="6"/>
        <v>[18, 1.1, 2.1, 0.9, 1.05, 1.07, 0.88, 0.85, 0.98, 2.05, 1.02, 0.96, 0.92, 1.01, 0.97, 0.24, 0.28, 0.21, 0.2, -85, 60, 0.0463909860445386]</v>
      </c>
      <c r="D21">
        <v>1.1000000000000001</v>
      </c>
      <c r="E21">
        <v>2.1</v>
      </c>
      <c r="F21">
        <v>0.9</v>
      </c>
      <c r="G21" s="1">
        <v>1.05</v>
      </c>
      <c r="H21" s="1">
        <v>1.07</v>
      </c>
      <c r="I21" s="1">
        <v>0.88</v>
      </c>
      <c r="J21" s="1">
        <v>0.85</v>
      </c>
      <c r="K21">
        <v>0.98</v>
      </c>
      <c r="L21">
        <v>2.0499999999999998</v>
      </c>
      <c r="M21">
        <v>1.02</v>
      </c>
      <c r="N21" s="1">
        <v>0.96</v>
      </c>
      <c r="O21" s="1">
        <v>0.92</v>
      </c>
      <c r="P21" s="1">
        <v>1.01</v>
      </c>
      <c r="Q21" s="1">
        <v>0.97</v>
      </c>
      <c r="R21">
        <v>0.24</v>
      </c>
      <c r="S21">
        <v>0.28000000000000003</v>
      </c>
      <c r="T21">
        <v>0.21</v>
      </c>
      <c r="U21">
        <v>0.2</v>
      </c>
      <c r="V21">
        <v>-85</v>
      </c>
      <c r="W21">
        <v>60</v>
      </c>
      <c r="Y21" s="2">
        <f t="shared" si="0"/>
        <v>-1.05</v>
      </c>
      <c r="Z21">
        <f t="shared" si="7"/>
        <v>1.05</v>
      </c>
      <c r="AA21" s="2">
        <f t="shared" si="1"/>
        <v>-1.0249999999999999</v>
      </c>
      <c r="AB21">
        <f t="shared" si="8"/>
        <v>1.0249999999999999</v>
      </c>
      <c r="AD21" s="4">
        <f t="shared" si="2"/>
        <v>6.3891876390970692</v>
      </c>
      <c r="AE21" s="13">
        <f t="shared" si="3"/>
        <v>2.6054731029655755</v>
      </c>
      <c r="AF21" s="4">
        <f t="shared" si="9"/>
        <v>2.6442113963324756</v>
      </c>
      <c r="AG21" s="13">
        <f t="shared" si="10"/>
        <v>0.26503063009161865</v>
      </c>
      <c r="AH21" s="4">
        <f t="shared" si="11"/>
        <v>0.67321184701678172</v>
      </c>
      <c r="AI21" s="13">
        <f t="shared" si="12"/>
        <v>2.0048398810904016</v>
      </c>
      <c r="AJ21" s="4">
        <f t="shared" si="13"/>
        <v>0.58621139633247565</v>
      </c>
      <c r="AK21" s="13">
        <f t="shared" si="14"/>
        <v>0.26503063009161865</v>
      </c>
      <c r="AL21" s="14">
        <f t="shared" si="15"/>
        <v>4.6390986044538618E-2</v>
      </c>
    </row>
    <row r="22" spans="1:38" x14ac:dyDescent="0.2">
      <c r="A22" t="str">
        <f t="shared" si="6"/>
        <v>[19, 1.1, 2.1, 0.9, 1.05, 1.07, 0.88, 0.85, 0.98, 2.05, 1.02, 0.96, 0.92, 1.01, 0.97, 0.24, 0.28, 0.21, 0.2, -45, 60, 4.305]</v>
      </c>
      <c r="D22">
        <v>1.1000000000000001</v>
      </c>
      <c r="E22">
        <v>2.1</v>
      </c>
      <c r="F22">
        <v>0.9</v>
      </c>
      <c r="G22" s="1">
        <v>1.05</v>
      </c>
      <c r="H22" s="1">
        <v>1.07</v>
      </c>
      <c r="I22" s="1">
        <v>0.88</v>
      </c>
      <c r="J22" s="1">
        <v>0.85</v>
      </c>
      <c r="K22">
        <v>0.98</v>
      </c>
      <c r="L22">
        <v>2.0499999999999998</v>
      </c>
      <c r="M22">
        <v>1.02</v>
      </c>
      <c r="N22" s="1">
        <v>0.96</v>
      </c>
      <c r="O22" s="1">
        <v>0.92</v>
      </c>
      <c r="P22" s="1">
        <v>1.01</v>
      </c>
      <c r="Q22" s="1">
        <v>0.97</v>
      </c>
      <c r="R22">
        <v>0.24</v>
      </c>
      <c r="S22">
        <v>0.28000000000000003</v>
      </c>
      <c r="T22">
        <v>0.21</v>
      </c>
      <c r="U22">
        <v>0.2</v>
      </c>
      <c r="V22">
        <v>-45</v>
      </c>
      <c r="W22">
        <v>60</v>
      </c>
      <c r="Y22" s="2">
        <f t="shared" si="0"/>
        <v>-1.05</v>
      </c>
      <c r="Z22">
        <f t="shared" si="7"/>
        <v>1.05</v>
      </c>
      <c r="AA22" s="2">
        <f t="shared" si="1"/>
        <v>-1.0249999999999999</v>
      </c>
      <c r="AB22">
        <f t="shared" si="8"/>
        <v>1.0249999999999999</v>
      </c>
      <c r="AD22" s="4">
        <f t="shared" si="2"/>
        <v>1.4788794322053436</v>
      </c>
      <c r="AE22" s="13">
        <f t="shared" si="3"/>
        <v>0.65185469540784435</v>
      </c>
      <c r="AF22" s="4">
        <f t="shared" si="9"/>
        <v>1.4788794322053436</v>
      </c>
      <c r="AG22" s="13">
        <f t="shared" si="10"/>
        <v>0.15985469540784447</v>
      </c>
      <c r="AH22" s="4">
        <f t="shared" si="11"/>
        <v>0.39865445563796215</v>
      </c>
      <c r="AI22" s="13">
        <f t="shared" si="12"/>
        <v>0.65185469540784435</v>
      </c>
      <c r="AJ22" s="4">
        <f t="shared" si="13"/>
        <v>0.39865445563796215</v>
      </c>
      <c r="AK22" s="13">
        <f t="shared" si="14"/>
        <v>0.15985469540784447</v>
      </c>
      <c r="AL22" s="14">
        <f t="shared" si="15"/>
        <v>4.3049999999999997</v>
      </c>
    </row>
    <row r="23" spans="1:38" x14ac:dyDescent="0.2">
      <c r="A23" t="str">
        <f t="shared" si="6"/>
        <v>[20, 1.1, 2.1, 0.9, 1.05, 1.07, 0.88, 0.85, 0.98, 2.05, 1.02, 0.96, 0.92, 1.01, 0.97, 0.24, 0.28, 0.21, 0.2, -30, 60, 4.305]</v>
      </c>
      <c r="D23">
        <v>1.1000000000000001</v>
      </c>
      <c r="E23">
        <v>2.1</v>
      </c>
      <c r="F23">
        <v>0.9</v>
      </c>
      <c r="G23" s="1">
        <v>1.05</v>
      </c>
      <c r="H23" s="1">
        <v>1.07</v>
      </c>
      <c r="I23" s="1">
        <v>0.88</v>
      </c>
      <c r="J23" s="1">
        <v>0.85</v>
      </c>
      <c r="K23">
        <v>0.98</v>
      </c>
      <c r="L23">
        <v>2.0499999999999998</v>
      </c>
      <c r="M23">
        <v>1.02</v>
      </c>
      <c r="N23" s="1">
        <v>0.96</v>
      </c>
      <c r="O23" s="1">
        <v>0.92</v>
      </c>
      <c r="P23" s="1">
        <v>1.01</v>
      </c>
      <c r="Q23" s="1">
        <v>0.97</v>
      </c>
      <c r="R23">
        <v>0.24</v>
      </c>
      <c r="S23">
        <v>0.28000000000000003</v>
      </c>
      <c r="T23">
        <v>0.21</v>
      </c>
      <c r="U23">
        <v>0.2</v>
      </c>
      <c r="V23">
        <v>-30</v>
      </c>
      <c r="W23">
        <v>60</v>
      </c>
      <c r="Y23" s="2">
        <f t="shared" si="0"/>
        <v>-1.05</v>
      </c>
      <c r="Z23">
        <f t="shared" si="7"/>
        <v>1.05</v>
      </c>
      <c r="AA23" s="2">
        <f t="shared" si="1"/>
        <v>-1.0249999999999999</v>
      </c>
      <c r="AB23">
        <f t="shared" si="8"/>
        <v>1.0249999999999999</v>
      </c>
      <c r="AD23" s="4">
        <f t="shared" si="2"/>
        <v>1.2261388531287372</v>
      </c>
      <c r="AE23" s="13">
        <f t="shared" si="3"/>
        <v>0.38382245895726314</v>
      </c>
      <c r="AF23" s="4">
        <f t="shared" si="9"/>
        <v>1.2261388531287372</v>
      </c>
      <c r="AG23" s="13">
        <f t="shared" si="10"/>
        <v>9.9766126515967321E-2</v>
      </c>
      <c r="AH23" s="4">
        <f t="shared" si="11"/>
        <v>0.34413885312873738</v>
      </c>
      <c r="AI23" s="13">
        <f t="shared" si="12"/>
        <v>0.38382245895726314</v>
      </c>
      <c r="AJ23" s="4">
        <f t="shared" si="13"/>
        <v>0.34413885312873738</v>
      </c>
      <c r="AK23" s="13">
        <f t="shared" si="14"/>
        <v>9.9766126515967321E-2</v>
      </c>
      <c r="AL23" s="14">
        <f t="shared" si="15"/>
        <v>4.3049999999999997</v>
      </c>
    </row>
    <row r="24" spans="1:38" x14ac:dyDescent="0.2">
      <c r="A24" t="str">
        <f t="shared" si="6"/>
        <v>[21, 1.1, 2.1, 0.9, 1.05, 1.07, 0.88, 0.85, 0.98, 2.05, 1.02, 0.96, 0.92, 1.01, 0.97, 0.24, 0.28, 0.21, 0.2, -1, 60, 4.305]</v>
      </c>
      <c r="D24">
        <v>1.1000000000000001</v>
      </c>
      <c r="E24">
        <v>2.1</v>
      </c>
      <c r="F24">
        <v>0.9</v>
      </c>
      <c r="G24" s="1">
        <v>1.05</v>
      </c>
      <c r="H24" s="1">
        <v>1.07</v>
      </c>
      <c r="I24" s="1">
        <v>0.88</v>
      </c>
      <c r="J24" s="1">
        <v>0.85</v>
      </c>
      <c r="K24">
        <v>0.98</v>
      </c>
      <c r="L24">
        <v>2.0499999999999998</v>
      </c>
      <c r="M24">
        <v>1.02</v>
      </c>
      <c r="N24" s="1">
        <v>0.96</v>
      </c>
      <c r="O24" s="1">
        <v>0.92</v>
      </c>
      <c r="P24" s="1">
        <v>1.01</v>
      </c>
      <c r="Q24" s="1">
        <v>0.97</v>
      </c>
      <c r="R24">
        <v>0.24</v>
      </c>
      <c r="S24">
        <v>0.28000000000000003</v>
      </c>
      <c r="T24">
        <v>0.21</v>
      </c>
      <c r="U24">
        <v>0.2</v>
      </c>
      <c r="V24">
        <v>-1</v>
      </c>
      <c r="W24">
        <v>60</v>
      </c>
      <c r="Y24" s="2">
        <f t="shared" si="0"/>
        <v>-1.05</v>
      </c>
      <c r="Z24">
        <f t="shared" si="7"/>
        <v>1.05</v>
      </c>
      <c r="AA24" s="2">
        <f t="shared" si="1"/>
        <v>-1.0249999999999999</v>
      </c>
      <c r="AB24">
        <f t="shared" si="8"/>
        <v>1.0249999999999999</v>
      </c>
      <c r="AD24" s="4">
        <f t="shared" si="2"/>
        <v>1.0834157658877128</v>
      </c>
      <c r="AE24" s="13">
        <f t="shared" si="3"/>
        <v>1.1738694162285679E-2</v>
      </c>
      <c r="AF24" s="4">
        <f t="shared" si="9"/>
        <v>1.0834157658877128</v>
      </c>
      <c r="AG24" s="13">
        <f t="shared" si="10"/>
        <v>3.1508022176026259E-3</v>
      </c>
      <c r="AH24" s="4">
        <f t="shared" si="11"/>
        <v>0.3194650063488817</v>
      </c>
      <c r="AI24" s="13">
        <f t="shared" si="12"/>
        <v>1.1738694162285679E-2</v>
      </c>
      <c r="AJ24" s="4">
        <f t="shared" si="13"/>
        <v>0.3194650063488817</v>
      </c>
      <c r="AK24" s="13">
        <f t="shared" si="14"/>
        <v>3.1508022176026259E-3</v>
      </c>
      <c r="AL24" s="14">
        <f t="shared" si="15"/>
        <v>4.3049999999999997</v>
      </c>
    </row>
    <row r="25" spans="1:38" x14ac:dyDescent="0.2">
      <c r="A25" t="str">
        <f t="shared" si="6"/>
        <v>[22, 1.1, 2.1, 0.9, 1.05, 1.07, 0.88, 0.85, 0.98, 2.05, 1.02, 0.96, 0.92, 1.01, 0.97, 0.24, 0.28, 0.21, 0.2, -89, 85, 0]</v>
      </c>
      <c r="D25">
        <v>1.1000000000000001</v>
      </c>
      <c r="E25">
        <v>2.1</v>
      </c>
      <c r="F25">
        <v>0.9</v>
      </c>
      <c r="G25" s="1">
        <v>1.05</v>
      </c>
      <c r="H25" s="1">
        <v>1.07</v>
      </c>
      <c r="I25" s="1">
        <v>0.88</v>
      </c>
      <c r="J25" s="1">
        <v>0.85</v>
      </c>
      <c r="K25">
        <v>0.98</v>
      </c>
      <c r="L25">
        <v>2.0499999999999998</v>
      </c>
      <c r="M25">
        <v>1.02</v>
      </c>
      <c r="N25" s="1">
        <v>0.96</v>
      </c>
      <c r="O25" s="1">
        <v>0.92</v>
      </c>
      <c r="P25" s="1">
        <v>1.01</v>
      </c>
      <c r="Q25" s="1">
        <v>0.97</v>
      </c>
      <c r="R25">
        <v>0.24</v>
      </c>
      <c r="S25">
        <v>0.28000000000000003</v>
      </c>
      <c r="T25">
        <v>0.21</v>
      </c>
      <c r="U25">
        <v>0.2</v>
      </c>
      <c r="V25">
        <v>-89</v>
      </c>
      <c r="W25">
        <v>85</v>
      </c>
      <c r="Y25" s="2">
        <f t="shared" si="0"/>
        <v>-1.05</v>
      </c>
      <c r="Z25">
        <f t="shared" si="7"/>
        <v>1.05</v>
      </c>
      <c r="AA25" s="2">
        <f t="shared" si="1"/>
        <v>-1.0249999999999999</v>
      </c>
      <c r="AB25">
        <f t="shared" si="8"/>
        <v>1.0249999999999999</v>
      </c>
      <c r="AD25" s="4">
        <f t="shared" si="2"/>
        <v>8.6278488320213711</v>
      </c>
      <c r="AE25" s="13">
        <f t="shared" si="3"/>
        <v>0.39626765752847676</v>
      </c>
      <c r="AF25" s="4">
        <f t="shared" si="9"/>
        <v>2.8783943424145044</v>
      </c>
      <c r="AG25" s="13">
        <f t="shared" si="10"/>
        <v>4.0308636017068702E-2</v>
      </c>
      <c r="AH25" s="4">
        <f t="shared" si="11"/>
        <v>2.2648488320213698</v>
      </c>
      <c r="AI25" s="13">
        <f t="shared" si="12"/>
        <v>0.39626765752847676</v>
      </c>
      <c r="AJ25" s="4">
        <f t="shared" si="13"/>
        <v>0.82039434241450448</v>
      </c>
      <c r="AK25" s="13">
        <f t="shared" si="14"/>
        <v>4.0308636017068702E-2</v>
      </c>
      <c r="AL25" s="14">
        <f t="shared" si="15"/>
        <v>0</v>
      </c>
    </row>
    <row r="26" spans="1:38" x14ac:dyDescent="0.2">
      <c r="A26" t="str">
        <f t="shared" si="6"/>
        <v>[23, 1.1, 2.1, 0.9, 1.05, 1.07, 0.88, 0.85, 0.98, 2.05, 1.02, 0.96, 0.92, 1.01, 0.97, 0.24, 0.28, 0.21, 0.2, -85, 85, 9.99200722162641E-16]</v>
      </c>
      <c r="D26">
        <v>1.1000000000000001</v>
      </c>
      <c r="E26">
        <v>2.1</v>
      </c>
      <c r="F26">
        <v>0.9</v>
      </c>
      <c r="G26" s="1">
        <v>1.05</v>
      </c>
      <c r="H26" s="1">
        <v>1.07</v>
      </c>
      <c r="I26" s="1">
        <v>0.88</v>
      </c>
      <c r="J26" s="1">
        <v>0.85</v>
      </c>
      <c r="K26">
        <v>0.98</v>
      </c>
      <c r="L26">
        <v>2.0499999999999998</v>
      </c>
      <c r="M26">
        <v>1.02</v>
      </c>
      <c r="N26" s="1">
        <v>0.96</v>
      </c>
      <c r="O26" s="1">
        <v>0.92</v>
      </c>
      <c r="P26" s="1">
        <v>1.01</v>
      </c>
      <c r="Q26" s="1">
        <v>0.97</v>
      </c>
      <c r="R26">
        <v>0.24</v>
      </c>
      <c r="S26">
        <v>0.28000000000000003</v>
      </c>
      <c r="T26">
        <v>0.21</v>
      </c>
      <c r="U26">
        <v>0.2</v>
      </c>
      <c r="V26">
        <v>-85</v>
      </c>
      <c r="W26">
        <v>85</v>
      </c>
      <c r="Y26" s="2">
        <f t="shared" si="0"/>
        <v>-1.05</v>
      </c>
      <c r="Z26">
        <f t="shared" si="7"/>
        <v>1.05</v>
      </c>
      <c r="AA26" s="2">
        <f t="shared" si="1"/>
        <v>-1.0249999999999999</v>
      </c>
      <c r="AB26">
        <f t="shared" si="8"/>
        <v>1.0249999999999999</v>
      </c>
      <c r="AD26" s="4">
        <f t="shared" si="2"/>
        <v>8.6293159207040127</v>
      </c>
      <c r="AE26" s="13">
        <f t="shared" si="3"/>
        <v>0.39481987243402872</v>
      </c>
      <c r="AF26" s="4">
        <f t="shared" si="9"/>
        <v>2.8785478123325752</v>
      </c>
      <c r="AG26" s="13">
        <f t="shared" si="10"/>
        <v>4.0161366258120869E-2</v>
      </c>
      <c r="AH26" s="4">
        <f t="shared" si="11"/>
        <v>2.2663159207040131</v>
      </c>
      <c r="AI26" s="13">
        <f t="shared" si="12"/>
        <v>0.39481987243402872</v>
      </c>
      <c r="AJ26" s="4">
        <f t="shared" si="13"/>
        <v>0.82054781233257468</v>
      </c>
      <c r="AK26" s="13">
        <f t="shared" si="14"/>
        <v>4.0161366258120869E-2</v>
      </c>
      <c r="AL26" s="14">
        <f t="shared" si="15"/>
        <v>9.9920072216264089E-16</v>
      </c>
    </row>
    <row r="27" spans="1:38" x14ac:dyDescent="0.2">
      <c r="A27" t="str">
        <f t="shared" si="6"/>
        <v>[24, 1.1, 2.1, 0.9, 1.05, 1.07, 0.88, 0.85, 0.98, 2.05, 1.02, 0.96, 0.92, 1.01, 0.97, 0.24, 0.28, 0.21, 0.2, -45, 85, 9.95731275210687E-16]</v>
      </c>
      <c r="D27">
        <v>1.1000000000000001</v>
      </c>
      <c r="E27">
        <v>2.1</v>
      </c>
      <c r="F27">
        <v>0.9</v>
      </c>
      <c r="G27" s="1">
        <v>1.05</v>
      </c>
      <c r="H27" s="1">
        <v>1.07</v>
      </c>
      <c r="I27" s="1">
        <v>0.88</v>
      </c>
      <c r="J27" s="1">
        <v>0.85</v>
      </c>
      <c r="K27">
        <v>0.98</v>
      </c>
      <c r="L27">
        <v>2.0499999999999998</v>
      </c>
      <c r="M27">
        <v>1.02</v>
      </c>
      <c r="N27" s="1">
        <v>0.96</v>
      </c>
      <c r="O27" s="1">
        <v>0.92</v>
      </c>
      <c r="P27" s="1">
        <v>1.01</v>
      </c>
      <c r="Q27" s="1">
        <v>0.97</v>
      </c>
      <c r="R27">
        <v>0.24</v>
      </c>
      <c r="S27">
        <v>0.28000000000000003</v>
      </c>
      <c r="T27">
        <v>0.21</v>
      </c>
      <c r="U27">
        <v>0.2</v>
      </c>
      <c r="V27">
        <v>-45</v>
      </c>
      <c r="W27">
        <v>85</v>
      </c>
      <c r="Y27" s="2">
        <f t="shared" si="0"/>
        <v>-1.05</v>
      </c>
      <c r="Z27">
        <f t="shared" si="7"/>
        <v>1.05</v>
      </c>
      <c r="AA27" s="2">
        <f t="shared" si="1"/>
        <v>-1.0249999999999999</v>
      </c>
      <c r="AB27">
        <f t="shared" si="8"/>
        <v>1.0249999999999999</v>
      </c>
      <c r="AD27" s="4">
        <f t="shared" si="2"/>
        <v>8.7454171941721022</v>
      </c>
      <c r="AE27" s="13">
        <f t="shared" si="3"/>
        <v>0.28024623066162713</v>
      </c>
      <c r="AF27" s="4">
        <f t="shared" si="9"/>
        <v>2.890692990151607</v>
      </c>
      <c r="AG27" s="13">
        <f t="shared" si="10"/>
        <v>2.8506851599624242E-2</v>
      </c>
      <c r="AH27" s="4">
        <f t="shared" si="11"/>
        <v>2.3824171941721031</v>
      </c>
      <c r="AI27" s="13">
        <f t="shared" si="12"/>
        <v>0.28024623066162713</v>
      </c>
      <c r="AJ27" s="4">
        <f t="shared" si="13"/>
        <v>0.83269299015160692</v>
      </c>
      <c r="AK27" s="13">
        <f t="shared" si="14"/>
        <v>2.8506851599624242E-2</v>
      </c>
      <c r="AL27" s="14">
        <f t="shared" si="15"/>
        <v>9.9573127521068727E-16</v>
      </c>
    </row>
    <row r="28" spans="1:38" x14ac:dyDescent="0.2">
      <c r="A28" t="str">
        <f t="shared" si="6"/>
        <v>[25, 1.1, 2.1, 0.9, 1.05, 1.07, 0.88, 0.85, 0.98, 2.05, 1.02, 0.96, 0.92, 1.01, 0.97, 0.24, 0.28, 0.21, 0.2, -30, 85, 0.542555191463623]</v>
      </c>
      <c r="D28">
        <v>1.1000000000000001</v>
      </c>
      <c r="E28">
        <v>2.1</v>
      </c>
      <c r="F28">
        <v>0.9</v>
      </c>
      <c r="G28" s="1">
        <v>1.05</v>
      </c>
      <c r="H28" s="1">
        <v>1.07</v>
      </c>
      <c r="I28" s="1">
        <v>0.88</v>
      </c>
      <c r="J28" s="1">
        <v>0.85</v>
      </c>
      <c r="K28">
        <v>0.98</v>
      </c>
      <c r="L28">
        <v>2.0499999999999998</v>
      </c>
      <c r="M28">
        <v>1.02</v>
      </c>
      <c r="N28" s="1">
        <v>0.96</v>
      </c>
      <c r="O28" s="1">
        <v>0.92</v>
      </c>
      <c r="P28" s="1">
        <v>1.01</v>
      </c>
      <c r="Q28" s="1">
        <v>0.97</v>
      </c>
      <c r="R28">
        <v>0.24</v>
      </c>
      <c r="S28">
        <v>0.28000000000000003</v>
      </c>
      <c r="T28">
        <v>0.21</v>
      </c>
      <c r="U28">
        <v>0.2</v>
      </c>
      <c r="V28">
        <v>-30</v>
      </c>
      <c r="W28">
        <v>85</v>
      </c>
      <c r="Y28" s="2">
        <f t="shared" si="0"/>
        <v>-1.05</v>
      </c>
      <c r="Z28">
        <f t="shared" si="7"/>
        <v>1.05</v>
      </c>
      <c r="AA28" s="2">
        <f t="shared" si="1"/>
        <v>-1.0249999999999999</v>
      </c>
      <c r="AB28">
        <f t="shared" si="8"/>
        <v>1.0249999999999999</v>
      </c>
      <c r="AD28" s="4">
        <f t="shared" si="2"/>
        <v>8.0914665785010289</v>
      </c>
      <c r="AE28" s="13">
        <f t="shared" si="3"/>
        <v>0.1981640101028059</v>
      </c>
      <c r="AF28" s="4">
        <f t="shared" si="9"/>
        <v>2.899393971887426</v>
      </c>
      <c r="AG28" s="13">
        <f t="shared" si="10"/>
        <v>2.0157388076372879E-2</v>
      </c>
      <c r="AH28" s="4">
        <f t="shared" si="11"/>
        <v>2.2710217699646513</v>
      </c>
      <c r="AI28" s="13">
        <f t="shared" si="12"/>
        <v>0.1981640101028059</v>
      </c>
      <c r="AJ28" s="4">
        <f t="shared" si="13"/>
        <v>0.84139397188742571</v>
      </c>
      <c r="AK28" s="13">
        <f t="shared" si="14"/>
        <v>2.0157388076372879E-2</v>
      </c>
      <c r="AL28" s="14">
        <f t="shared" si="15"/>
        <v>0.54255519146362274</v>
      </c>
    </row>
    <row r="29" spans="1:38" x14ac:dyDescent="0.2">
      <c r="A29" t="str">
        <f t="shared" si="6"/>
        <v>[26, 1.1, 2.1, 0.9, 1.05, 1.07, 0.88, 0.85, 0.98, 2.05, 1.02, 0.96, 0.92, 1.01, 0.97, 0.24, 0.28, 0.21, 0.2, -1, 85, 1.32157910166076]</v>
      </c>
      <c r="D29">
        <v>1.1000000000000001</v>
      </c>
      <c r="E29">
        <v>2.1</v>
      </c>
      <c r="F29">
        <v>0.9</v>
      </c>
      <c r="G29" s="1">
        <v>1.05</v>
      </c>
      <c r="H29" s="1">
        <v>1.07</v>
      </c>
      <c r="I29" s="1">
        <v>0.88</v>
      </c>
      <c r="J29" s="1">
        <v>0.85</v>
      </c>
      <c r="K29">
        <v>0.98</v>
      </c>
      <c r="L29">
        <v>2.0499999999999998</v>
      </c>
      <c r="M29">
        <v>1.02</v>
      </c>
      <c r="N29" s="1">
        <v>0.96</v>
      </c>
      <c r="O29" s="1">
        <v>0.92</v>
      </c>
      <c r="P29" s="1">
        <v>1.01</v>
      </c>
      <c r="Q29" s="1">
        <v>0.97</v>
      </c>
      <c r="R29">
        <v>0.24</v>
      </c>
      <c r="S29">
        <v>0.28000000000000003</v>
      </c>
      <c r="T29">
        <v>0.21</v>
      </c>
      <c r="U29">
        <v>0.2</v>
      </c>
      <c r="V29">
        <v>-1</v>
      </c>
      <c r="W29">
        <v>85</v>
      </c>
      <c r="Y29" s="2">
        <f t="shared" si="0"/>
        <v>-1.05</v>
      </c>
      <c r="Z29">
        <f t="shared" si="7"/>
        <v>1.05</v>
      </c>
      <c r="AA29" s="2">
        <f t="shared" si="1"/>
        <v>-1.0249999999999999</v>
      </c>
      <c r="AB29">
        <f t="shared" si="8"/>
        <v>1.0249999999999999</v>
      </c>
      <c r="AD29" s="4">
        <f t="shared" si="2"/>
        <v>7.1496164059496614</v>
      </c>
      <c r="AE29" s="13">
        <f t="shared" si="3"/>
        <v>6.8627092479168249E-3</v>
      </c>
      <c r="AF29" s="4">
        <f t="shared" si="9"/>
        <v>2.9196667885194927</v>
      </c>
      <c r="AG29" s="13">
        <f t="shared" si="10"/>
        <v>7.0358985884582412E-4</v>
      </c>
      <c r="AH29" s="4">
        <f t="shared" si="11"/>
        <v>2.1081955076104189</v>
      </c>
      <c r="AI29" s="13">
        <f t="shared" si="12"/>
        <v>6.8627092479168249E-3</v>
      </c>
      <c r="AJ29" s="4">
        <f t="shared" si="13"/>
        <v>0.86166678851949285</v>
      </c>
      <c r="AK29" s="13">
        <f t="shared" si="14"/>
        <v>7.0358985884582412E-4</v>
      </c>
      <c r="AL29" s="14">
        <f t="shared" si="15"/>
        <v>1.3215791016607574</v>
      </c>
    </row>
    <row r="30" spans="1:38" x14ac:dyDescent="0.2">
      <c r="A30" t="str">
        <f t="shared" si="6"/>
        <v>[27, 1.1, 2.1, 0.9, 1.05, 1.07, 0.88, 0.85, 0.98, 2.05, 1.02, 0.96, 0.92, 1.01, 0.97, 0.24, 0.28, 0.21, 0.2, -89, 89, 0]</v>
      </c>
      <c r="D30">
        <v>1.1000000000000001</v>
      </c>
      <c r="E30">
        <v>2.1</v>
      </c>
      <c r="F30">
        <v>0.9</v>
      </c>
      <c r="G30" s="1">
        <v>1.05</v>
      </c>
      <c r="H30" s="1">
        <v>1.07</v>
      </c>
      <c r="I30" s="1">
        <v>0.88</v>
      </c>
      <c r="J30" s="1">
        <v>0.85</v>
      </c>
      <c r="K30">
        <v>0.98</v>
      </c>
      <c r="L30">
        <v>2.0499999999999998</v>
      </c>
      <c r="M30">
        <v>1.02</v>
      </c>
      <c r="N30" s="1">
        <v>0.96</v>
      </c>
      <c r="O30" s="1">
        <v>0.92</v>
      </c>
      <c r="P30" s="1">
        <v>1.01</v>
      </c>
      <c r="Q30" s="1">
        <v>0.97</v>
      </c>
      <c r="R30">
        <v>0.24</v>
      </c>
      <c r="S30">
        <v>0.28000000000000003</v>
      </c>
      <c r="T30">
        <v>0.21</v>
      </c>
      <c r="U30">
        <v>0.2</v>
      </c>
      <c r="V30">
        <v>-89</v>
      </c>
      <c r="W30">
        <v>89</v>
      </c>
      <c r="Y30" s="2">
        <f t="shared" si="0"/>
        <v>-1.05</v>
      </c>
      <c r="Z30">
        <f t="shared" si="7"/>
        <v>1.05</v>
      </c>
      <c r="AA30" s="2">
        <f t="shared" si="1"/>
        <v>-1.0249999999999999</v>
      </c>
      <c r="AB30">
        <f t="shared" si="8"/>
        <v>1.0249999999999999</v>
      </c>
      <c r="AD30" s="4">
        <f t="shared" si="2"/>
        <v>8.9492856008699722</v>
      </c>
      <c r="AE30" s="13">
        <f t="shared" si="3"/>
        <v>7.906027378121655E-2</v>
      </c>
      <c r="AF30" s="4">
        <f t="shared" si="9"/>
        <v>2.9120193544288169</v>
      </c>
      <c r="AG30" s="13">
        <f t="shared" si="10"/>
        <v>8.0420688863002809E-3</v>
      </c>
      <c r="AH30" s="4">
        <f t="shared" si="11"/>
        <v>2.5862856008699717</v>
      </c>
      <c r="AI30" s="13">
        <f t="shared" si="12"/>
        <v>7.906027378121655E-2</v>
      </c>
      <c r="AJ30" s="4">
        <f t="shared" si="13"/>
        <v>0.8540193544288166</v>
      </c>
      <c r="AK30" s="13">
        <f t="shared" si="14"/>
        <v>8.0420688863002809E-3</v>
      </c>
      <c r="AL30" s="14">
        <f t="shared" si="15"/>
        <v>0</v>
      </c>
    </row>
    <row r="31" spans="1:38" x14ac:dyDescent="0.2">
      <c r="A31" t="str">
        <f t="shared" si="6"/>
        <v>[28, 1.1, 2.1, 0.9, 1.05, 1.07, 0.88, 0.85, 0.98, 2.05, 1.02, 0.96, 0.92, 1.01, 0.97, 0.24, 0.28, 0.21, 0.2, -85, 89, 0]</v>
      </c>
      <c r="D31">
        <v>1.1000000000000001</v>
      </c>
      <c r="E31">
        <v>2.1</v>
      </c>
      <c r="F31">
        <v>0.9</v>
      </c>
      <c r="G31" s="1">
        <v>1.05</v>
      </c>
      <c r="H31" s="1">
        <v>1.07</v>
      </c>
      <c r="I31" s="1">
        <v>0.88</v>
      </c>
      <c r="J31" s="1">
        <v>0.85</v>
      </c>
      <c r="K31">
        <v>0.98</v>
      </c>
      <c r="L31">
        <v>2.0499999999999998</v>
      </c>
      <c r="M31">
        <v>1.02</v>
      </c>
      <c r="N31" s="1">
        <v>0.96</v>
      </c>
      <c r="O31" s="1">
        <v>0.92</v>
      </c>
      <c r="P31" s="1">
        <v>1.01</v>
      </c>
      <c r="Q31" s="1">
        <v>0.97</v>
      </c>
      <c r="R31">
        <v>0.24</v>
      </c>
      <c r="S31">
        <v>0.28000000000000003</v>
      </c>
      <c r="T31">
        <v>0.21</v>
      </c>
      <c r="U31">
        <v>0.2</v>
      </c>
      <c r="V31">
        <v>-85</v>
      </c>
      <c r="W31">
        <v>89</v>
      </c>
      <c r="Y31" s="2">
        <f t="shared" si="0"/>
        <v>-1.05</v>
      </c>
      <c r="Z31">
        <f t="shared" si="7"/>
        <v>1.05</v>
      </c>
      <c r="AA31" s="2">
        <f t="shared" si="1"/>
        <v>-1.0249999999999999</v>
      </c>
      <c r="AB31">
        <f t="shared" si="8"/>
        <v>1.0249999999999999</v>
      </c>
      <c r="AD31" s="4">
        <f t="shared" si="2"/>
        <v>8.9495783031147997</v>
      </c>
      <c r="AE31" s="13">
        <f t="shared" si="3"/>
        <v>7.8771422839766223E-2</v>
      </c>
      <c r="AF31" s="4">
        <f t="shared" si="9"/>
        <v>2.9120499735659311</v>
      </c>
      <c r="AG31" s="13">
        <f t="shared" si="10"/>
        <v>8.012686757224375E-3</v>
      </c>
      <c r="AH31" s="4">
        <f t="shared" si="11"/>
        <v>2.5865783031147989</v>
      </c>
      <c r="AI31" s="13">
        <f t="shared" si="12"/>
        <v>7.8771422839766223E-2</v>
      </c>
      <c r="AJ31" s="4">
        <f t="shared" si="13"/>
        <v>0.85404997356593071</v>
      </c>
      <c r="AK31" s="13">
        <f t="shared" si="14"/>
        <v>8.012686757224375E-3</v>
      </c>
      <c r="AL31" s="14">
        <f t="shared" si="15"/>
        <v>0</v>
      </c>
    </row>
    <row r="32" spans="1:38" x14ac:dyDescent="0.2">
      <c r="A32" t="str">
        <f t="shared" si="6"/>
        <v>[29, 1.1, 2.1, 0.9, 1.05, 1.07, 0.88, 0.85, 0.98, 2.05, 1.02, 0.96, 0.92, 1.01, 0.97, 0.24, 0.28, 0.21, 0.2, -45, 89, 0]</v>
      </c>
      <c r="D32">
        <v>1.1000000000000001</v>
      </c>
      <c r="E32">
        <v>2.1</v>
      </c>
      <c r="F32">
        <v>0.9</v>
      </c>
      <c r="G32" s="1">
        <v>1.05</v>
      </c>
      <c r="H32" s="1">
        <v>1.07</v>
      </c>
      <c r="I32" s="1">
        <v>0.88</v>
      </c>
      <c r="J32" s="1">
        <v>0.85</v>
      </c>
      <c r="K32">
        <v>0.98</v>
      </c>
      <c r="L32">
        <v>2.0499999999999998</v>
      </c>
      <c r="M32">
        <v>1.02</v>
      </c>
      <c r="N32" s="1">
        <v>0.96</v>
      </c>
      <c r="O32" s="1">
        <v>0.92</v>
      </c>
      <c r="P32" s="1">
        <v>1.01</v>
      </c>
      <c r="Q32" s="1">
        <v>0.97</v>
      </c>
      <c r="R32">
        <v>0.24</v>
      </c>
      <c r="S32">
        <v>0.28000000000000003</v>
      </c>
      <c r="T32">
        <v>0.21</v>
      </c>
      <c r="U32">
        <v>0.2</v>
      </c>
      <c r="V32">
        <v>-45</v>
      </c>
      <c r="W32">
        <v>89</v>
      </c>
      <c r="Y32" s="2">
        <f t="shared" si="0"/>
        <v>-1.05</v>
      </c>
      <c r="Z32">
        <f t="shared" si="7"/>
        <v>1.05</v>
      </c>
      <c r="AA32" s="2">
        <f t="shared" si="1"/>
        <v>-1.0249999999999999</v>
      </c>
      <c r="AB32">
        <f t="shared" si="8"/>
        <v>1.0249999999999999</v>
      </c>
      <c r="AD32" s="4">
        <f t="shared" si="2"/>
        <v>8.9727419358068659</v>
      </c>
      <c r="AE32" s="13">
        <f t="shared" si="3"/>
        <v>5.5912571468616522E-2</v>
      </c>
      <c r="AF32" s="4">
        <f t="shared" si="9"/>
        <v>2.9144730859881838</v>
      </c>
      <c r="AG32" s="13">
        <f t="shared" si="10"/>
        <v>5.687467673146763E-3</v>
      </c>
      <c r="AH32" s="4">
        <f t="shared" si="11"/>
        <v>2.609741935806865</v>
      </c>
      <c r="AI32" s="13">
        <f t="shared" si="12"/>
        <v>5.5912571468616522E-2</v>
      </c>
      <c r="AJ32" s="4">
        <f t="shared" si="13"/>
        <v>0.8564730859881835</v>
      </c>
      <c r="AK32" s="13">
        <f t="shared" si="14"/>
        <v>5.687467673146763E-3</v>
      </c>
      <c r="AL32" s="14">
        <f t="shared" si="15"/>
        <v>0</v>
      </c>
    </row>
    <row r="33" spans="1:38" x14ac:dyDescent="0.2">
      <c r="A33" t="str">
        <f t="shared" si="6"/>
        <v>[30, 1.1, 2.1, 0.9, 1.05, 1.07, 0.88, 0.85, 0.98, 2.05, 1.02, 0.96, 0.92, 1.01, 0.97, 0.24, 0.28, 0.21, 0.2, -30, 89, 0]</v>
      </c>
      <c r="D33">
        <v>1.1000000000000001</v>
      </c>
      <c r="E33">
        <v>2.1</v>
      </c>
      <c r="F33">
        <v>0.9</v>
      </c>
      <c r="G33" s="1">
        <v>1.05</v>
      </c>
      <c r="H33" s="1">
        <v>1.07</v>
      </c>
      <c r="I33" s="1">
        <v>0.88</v>
      </c>
      <c r="J33" s="1">
        <v>0.85</v>
      </c>
      <c r="K33">
        <v>0.98</v>
      </c>
      <c r="L33">
        <v>2.0499999999999998</v>
      </c>
      <c r="M33">
        <v>1.02</v>
      </c>
      <c r="N33" s="1">
        <v>0.96</v>
      </c>
      <c r="O33" s="1">
        <v>0.92</v>
      </c>
      <c r="P33" s="1">
        <v>1.01</v>
      </c>
      <c r="Q33" s="1">
        <v>0.97</v>
      </c>
      <c r="R33">
        <v>0.24</v>
      </c>
      <c r="S33">
        <v>0.28000000000000003</v>
      </c>
      <c r="T33">
        <v>0.21</v>
      </c>
      <c r="U33">
        <v>0.2</v>
      </c>
      <c r="V33">
        <v>-30</v>
      </c>
      <c r="W33">
        <v>89</v>
      </c>
      <c r="Y33" s="2">
        <f t="shared" si="0"/>
        <v>-1.05</v>
      </c>
      <c r="Z33">
        <f t="shared" si="7"/>
        <v>1.05</v>
      </c>
      <c r="AA33" s="2">
        <f t="shared" si="1"/>
        <v>-1.0249999999999999</v>
      </c>
      <c r="AB33">
        <f t="shared" si="8"/>
        <v>1.0249999999999999</v>
      </c>
      <c r="AD33" s="4">
        <f t="shared" si="2"/>
        <v>8.9893366986001322</v>
      </c>
      <c r="AE33" s="13">
        <f t="shared" si="3"/>
        <v>3.9536158439036219E-2</v>
      </c>
      <c r="AF33" s="4">
        <f t="shared" si="9"/>
        <v>2.9162090389107354</v>
      </c>
      <c r="AG33" s="13">
        <f t="shared" si="10"/>
        <v>4.02164695946135E-3</v>
      </c>
      <c r="AH33" s="4">
        <f t="shared" si="11"/>
        <v>2.6263366986001317</v>
      </c>
      <c r="AI33" s="13">
        <f t="shared" si="12"/>
        <v>3.9536158439036219E-2</v>
      </c>
      <c r="AJ33" s="4">
        <f t="shared" si="13"/>
        <v>0.85820903891073508</v>
      </c>
      <c r="AK33" s="13">
        <f t="shared" si="14"/>
        <v>4.02164695946135E-3</v>
      </c>
      <c r="AL33" s="14">
        <f t="shared" si="15"/>
        <v>0</v>
      </c>
    </row>
    <row r="34" spans="1:38" x14ac:dyDescent="0.2">
      <c r="A34" t="str">
        <f t="shared" si="6"/>
        <v>[31, 1.1, 2.1, 0.9, 1.05, 1.07, 0.88, 0.85, 0.98, 2.05, 1.02, 0.96, 0.92, 1.01, 0.97, 0.24, 0.28, 0.21, 0.2, -1, 89, 6.6266436782314E-16]</v>
      </c>
      <c r="D34">
        <v>1.1000000000000001</v>
      </c>
      <c r="E34">
        <v>2.1</v>
      </c>
      <c r="F34">
        <v>0.9</v>
      </c>
      <c r="G34" s="1">
        <v>1.05</v>
      </c>
      <c r="H34" s="1">
        <v>1.07</v>
      </c>
      <c r="I34" s="1">
        <v>0.88</v>
      </c>
      <c r="J34" s="1">
        <v>0.85</v>
      </c>
      <c r="K34">
        <v>0.98</v>
      </c>
      <c r="L34">
        <v>2.0499999999999998</v>
      </c>
      <c r="M34">
        <v>1.02</v>
      </c>
      <c r="N34" s="1">
        <v>0.96</v>
      </c>
      <c r="O34" s="1">
        <v>0.92</v>
      </c>
      <c r="P34" s="1">
        <v>1.01</v>
      </c>
      <c r="Q34" s="1">
        <v>0.97</v>
      </c>
      <c r="R34">
        <v>0.24</v>
      </c>
      <c r="S34">
        <v>0.28000000000000003</v>
      </c>
      <c r="T34">
        <v>0.21</v>
      </c>
      <c r="U34">
        <v>0.2</v>
      </c>
      <c r="V34">
        <v>-1</v>
      </c>
      <c r="W34">
        <v>89</v>
      </c>
      <c r="Y34" s="2">
        <f t="shared" si="0"/>
        <v>-1.05</v>
      </c>
      <c r="Z34">
        <f t="shared" si="7"/>
        <v>1.05</v>
      </c>
      <c r="AA34" s="2">
        <f t="shared" si="1"/>
        <v>-1.0249999999999999</v>
      </c>
      <c r="AB34">
        <f t="shared" si="8"/>
        <v>1.0249999999999999</v>
      </c>
      <c r="AD34" s="4">
        <f t="shared" si="2"/>
        <v>9.0280015979615005</v>
      </c>
      <c r="AE34" s="13">
        <f t="shared" si="3"/>
        <v>1.3800022120937934E-3</v>
      </c>
      <c r="AF34" s="4">
        <f t="shared" si="9"/>
        <v>2.9202537152874153</v>
      </c>
      <c r="AG34" s="13">
        <f>IF(R34=0,0,IF(AND((N34+L34/2-AB34)&gt;=(R34*TAN(RADIANS(W34))/COS(RADIANS(V34))),(F34+E34/2-Y34)&gt;=(R34*TAN(RADIANS(ABS(V34))))),((N34+L34/2-AB34)+((N34+L34/2-AB34)-(R34*TAN(RADIANS(W34))/COS(RADIANS(V34)))))/2*(R34*TAN(RADIANS(ABS(V34)))),IF((F34+E34/2-Y34)/(N34+L34/2-AB34)&gt;=(R34*TAN(RADIANS(ABS(V34))))/(R34*TAN(RADIANS(W34))/COS(RADIANS(V34))),(N34+L34/2-AB34)*(R34*TAN(RADIANS(ABS(V34))))/(R34*TAN(RADIANS(W34))/COS(RADIANS(V34)))*(N34+L34/2-AB34)/2,IF((F34+E34/2-Y34)/(N34+L34/2-AB34)&lt;(R34*TAN(RADIANS(ABS(V34))))/(R34*TAN(RADIANS(W34))/COS(RADIANS(V34))),(F34+E34/2-Y34)*((N34+L34/2-AB34)+(N34+L34/2-AB34)-((R34*TAN(RADIANS(W34))/COS(RADIANS(V34)))/(R34*TAN(RADIANS(ABS(V34))))*(F34+E34/2-Y34)))/2,0
))))</f>
        <v>1.4037483456756991E-4</v>
      </c>
      <c r="AH34" s="4">
        <f t="shared" si="11"/>
        <v>2.6650015979615005</v>
      </c>
      <c r="AI34" s="13">
        <f t="shared" si="12"/>
        <v>1.3800022120937934E-3</v>
      </c>
      <c r="AJ34" s="4">
        <f t="shared" si="13"/>
        <v>0.86225371528741468</v>
      </c>
      <c r="AK34" s="13">
        <f t="shared" si="14"/>
        <v>1.4037483456756991E-4</v>
      </c>
      <c r="AL34" s="14">
        <f t="shared" si="15"/>
        <v>6.6266436782314031E-16</v>
      </c>
    </row>
    <row r="36" spans="1:38" x14ac:dyDescent="0.2">
      <c r="B36" s="9" t="s">
        <v>39</v>
      </c>
    </row>
    <row r="38" spans="1:38" x14ac:dyDescent="0.2">
      <c r="B38" t="s">
        <v>52</v>
      </c>
    </row>
    <row r="39" spans="1:38" x14ac:dyDescent="0.2">
      <c r="A39">
        <f>ROW(A4)</f>
        <v>4</v>
      </c>
      <c r="B39" t="str">
        <f ca="1">INDIRECT(ADDRESS(A39,COLUMN($A$3)))</f>
        <v>[1, 1.1, 2.1, 0.9, 1.05, 1.07, 0.88, 0.85, 0.98, 2.05, 1.02, 0.96, 0.92, 1.01, 0.97, 0, 0.28, 0, 0.2, -89, 10, 4.305]</v>
      </c>
    </row>
    <row r="40" spans="1:38" x14ac:dyDescent="0.2">
      <c r="B40" t="s">
        <v>51</v>
      </c>
    </row>
    <row r="41" spans="1:38" x14ac:dyDescent="0.2">
      <c r="B41" t="s">
        <v>53</v>
      </c>
    </row>
    <row r="43" spans="1:38" x14ac:dyDescent="0.2">
      <c r="B43" s="1" t="str">
        <f>B38</f>
        <v>[case, X1, X2, X3, X1yp, X1ym, X3yp, X3ym, Y1, Y2, Y3, Y1xp, Y1xm, Y3xp, Y3xm, Zxp, Zxm, Zyp, Zym, Azw, hs, AxpA] = \</v>
      </c>
    </row>
    <row r="44" spans="1:38" x14ac:dyDescent="0.2">
      <c r="A44">
        <f>A39+1</f>
        <v>5</v>
      </c>
      <c r="B44" t="str">
        <f ca="1">INDIRECT(ADDRESS(A44,COLUMN($A$3)))</f>
        <v>[2, 1.1, 2.1, 0.9, 1.05, 1.07, 0.88, 0.85, 0.98, 2.05, 1.02, 0.96, 0.92, 1.01, 0.97, 0.24, 0.28, 0.21, 0.2, -89, 1, 6.66133814775094E-16]</v>
      </c>
    </row>
    <row r="45" spans="1:38" x14ac:dyDescent="0.2">
      <c r="B45" s="1" t="str">
        <f>B40</f>
        <v>Axp = calc_Axp(X1, X2, X3, X1yp, X1ym, X3yp, X3ym, Y1, Y2, Y3, Y1xp, Y1xm, Y3xp, Y3xm, Zxp, Zxm, Zyp, Zym, Azw, hs)</v>
      </c>
    </row>
    <row r="46" spans="1:38" x14ac:dyDescent="0.2">
      <c r="B46" s="1" t="str">
        <f>B41</f>
        <v>print('case{}: Axp = {}, 期待値 = {}, 残差 = {}'.format( case, Axp, AxpA, Axp - AxpA ))</v>
      </c>
    </row>
    <row r="48" spans="1:38" x14ac:dyDescent="0.2">
      <c r="B48" s="1" t="str">
        <f t="shared" ref="B48" si="16">B43</f>
        <v>[case, X1, X2, X3, X1yp, X1ym, X3yp, X3ym, Y1, Y2, Y3, Y1xp, Y1xm, Y3xp, Y3xm, Zxp, Zxm, Zyp, Zym, Azw, hs, AxpA] = \</v>
      </c>
    </row>
    <row r="49" spans="1:2" x14ac:dyDescent="0.2">
      <c r="A49">
        <f t="shared" ref="A49" si="17">A44+1</f>
        <v>6</v>
      </c>
      <c r="B49" t="str">
        <f t="shared" ref="B49" ca="1" si="18">INDIRECT(ADDRESS(A49,COLUMN($A$3)))</f>
        <v>[3, 1.1, 2.1, 0.9, 1.05, 1.07, 0.88, 0.85, 0.98, 2.05, 1.02, 0.96, 0.92, 1.01, 0.97, 0.24, 0.28, 0.21, 0.2, -85, 1, 0.526414267041419]</v>
      </c>
    </row>
    <row r="50" spans="1:2" x14ac:dyDescent="0.2">
      <c r="B50" s="1" t="str">
        <f t="shared" ref="B50:B51" si="19">B45</f>
        <v>Axp = calc_Axp(X1, X2, X3, X1yp, X1ym, X3yp, X3ym, Y1, Y2, Y3, Y1xp, Y1xm, Y3xp, Y3xm, Zxp, Zxm, Zyp, Zym, Azw, hs)</v>
      </c>
    </row>
    <row r="51" spans="1:2" x14ac:dyDescent="0.2">
      <c r="B51" s="1" t="str">
        <f t="shared" si="19"/>
        <v>print('case{}: Axp = {}, 期待値 = {}, 残差 = {}'.format( case, Axp, AxpA, Axp - AxpA ))</v>
      </c>
    </row>
    <row r="53" spans="1:2" x14ac:dyDescent="0.2">
      <c r="B53" s="1" t="str">
        <f t="shared" ref="B53" si="20">B48</f>
        <v>[case, X1, X2, X3, X1yp, X1ym, X3yp, X3ym, Y1, Y2, Y3, Y1xp, Y1xm, Y3xp, Y3xm, Zxp, Zxm, Zyp, Zym, Azw, hs, AxpA] = \</v>
      </c>
    </row>
    <row r="54" spans="1:2" x14ac:dyDescent="0.2">
      <c r="A54">
        <f t="shared" ref="A54" si="21">A49+1</f>
        <v>7</v>
      </c>
      <c r="B54" t="str">
        <f t="shared" ref="B54" ca="1" si="22">INDIRECT(ADDRESS(A54,COLUMN($A$3)))</f>
        <v>[4, 1.1, 2.1, 0.9, 1.05, 1.07, 0.88, 0.85, 0.98, 2.05, 1.02, 0.96, 0.92, 1.01, 0.97, 0.24, 0.28, 0.21, 0.2, -45, 1, 4.305]</v>
      </c>
    </row>
    <row r="55" spans="1:2" x14ac:dyDescent="0.2">
      <c r="B55" s="1" t="str">
        <f t="shared" ref="B55:B56" si="23">B50</f>
        <v>Axp = calc_Axp(X1, X2, X3, X1yp, X1ym, X3yp, X3ym, Y1, Y2, Y3, Y1xp, Y1xm, Y3xp, Y3xm, Zxp, Zxm, Zyp, Zym, Azw, hs)</v>
      </c>
    </row>
    <row r="56" spans="1:2" x14ac:dyDescent="0.2">
      <c r="B56" s="1" t="str">
        <f t="shared" si="23"/>
        <v>print('case{}: Axp = {}, 期待値 = {}, 残差 = {}'.format( case, Axp, AxpA, Axp - AxpA ))</v>
      </c>
    </row>
    <row r="58" spans="1:2" x14ac:dyDescent="0.2">
      <c r="B58" s="1" t="str">
        <f t="shared" ref="B58" si="24">B53</f>
        <v>[case, X1, X2, X3, X1yp, X1ym, X3yp, X3ym, Y1, Y2, Y3, Y1xp, Y1xm, Y3xp, Y3xm, Zxp, Zxm, Zyp, Zym, Azw, hs, AxpA] = \</v>
      </c>
    </row>
    <row r="59" spans="1:2" x14ac:dyDescent="0.2">
      <c r="A59">
        <f t="shared" ref="A59" si="25">A54+1</f>
        <v>8</v>
      </c>
      <c r="B59" t="str">
        <f t="shared" ref="B59" ca="1" si="26">INDIRECT(ADDRESS(A59,COLUMN($A$3)))</f>
        <v>[5, 1.1, 2.1, 0.9, 1.05, 1.07, 0.88, 0.85, 0.98, 2.05, 1.02, 0.96, 0.92, 1.01, 0.97, 0.24, 0.28, 0.21, 0.2, -30, 1, 4.305]</v>
      </c>
    </row>
    <row r="60" spans="1:2" x14ac:dyDescent="0.2">
      <c r="B60" s="1" t="str">
        <f t="shared" ref="B60:B61" si="27">B55</f>
        <v>Axp = calc_Axp(X1, X2, X3, X1yp, X1ym, X3yp, X3ym, Y1, Y2, Y3, Y1xp, Y1xm, Y3xp, Y3xm, Zxp, Zxm, Zyp, Zym, Azw, hs)</v>
      </c>
    </row>
    <row r="61" spans="1:2" x14ac:dyDescent="0.2">
      <c r="B61" s="1" t="str">
        <f t="shared" si="27"/>
        <v>print('case{}: Axp = {}, 期待値 = {}, 残差 = {}'.format( case, Axp, AxpA, Axp - AxpA ))</v>
      </c>
    </row>
    <row r="63" spans="1:2" x14ac:dyDescent="0.2">
      <c r="B63" s="1" t="str">
        <f t="shared" ref="B63" si="28">B58</f>
        <v>[case, X1, X2, X3, X1yp, X1ym, X3yp, X3ym, Y1, Y2, Y3, Y1xp, Y1xm, Y3xp, Y3xm, Zxp, Zxm, Zyp, Zym, Azw, hs, AxpA] = \</v>
      </c>
    </row>
    <row r="64" spans="1:2" x14ac:dyDescent="0.2">
      <c r="A64">
        <f t="shared" ref="A64" si="29">A59+1</f>
        <v>9</v>
      </c>
      <c r="B64" t="str">
        <f t="shared" ref="B64" ca="1" si="30">INDIRECT(ADDRESS(A64,COLUMN($A$3)))</f>
        <v>[6, 1.1, 2.1, 0.9, 1.05, 1.07, 0.88, 0.85, 0.98, 2.05, 1.02, 0.96, 0.92, 1.01, 0.97, 0.24, 0.28, 0.21, 0.2, -1, 1, 4.305]</v>
      </c>
    </row>
    <row r="65" spans="1:2" x14ac:dyDescent="0.2">
      <c r="B65" s="1" t="str">
        <f t="shared" ref="B65:B66" si="31">B60</f>
        <v>Axp = calc_Axp(X1, X2, X3, X1yp, X1ym, X3yp, X3ym, Y1, Y2, Y3, Y1xp, Y1xm, Y3xp, Y3xm, Zxp, Zxm, Zyp, Zym, Azw, hs)</v>
      </c>
    </row>
    <row r="66" spans="1:2" x14ac:dyDescent="0.2">
      <c r="B66" s="1" t="str">
        <f t="shared" si="31"/>
        <v>print('case{}: Axp = {}, 期待値 = {}, 残差 = {}'.format( case, Axp, AxpA, Axp - AxpA ))</v>
      </c>
    </row>
    <row r="68" spans="1:2" x14ac:dyDescent="0.2">
      <c r="B68" s="1" t="str">
        <f t="shared" ref="B68" si="32">B63</f>
        <v>[case, X1, X2, X3, X1yp, X1ym, X3yp, X3ym, Y1, Y2, Y3, Y1xp, Y1xm, Y3xp, Y3xm, Zxp, Zxm, Zyp, Zym, Azw, hs, AxpA] = \</v>
      </c>
    </row>
    <row r="69" spans="1:2" x14ac:dyDescent="0.2">
      <c r="A69">
        <f t="shared" ref="A69" si="33">A64+1</f>
        <v>10</v>
      </c>
      <c r="B69" t="str">
        <f t="shared" ref="B69" ca="1" si="34">INDIRECT(ADDRESS(A69,COLUMN($A$3)))</f>
        <v>[7, 1.1, 2.1, 0.9, 1.05, 1.07, 0.88, 0.85, 0.98, 2.05, 1.02, 0.96, 0.92, 1.01, 0.97, 0.24, 0.28, 0.21, 0.2, -89, 10, 1.88737914186277E-15]</v>
      </c>
    </row>
    <row r="70" spans="1:2" x14ac:dyDescent="0.2">
      <c r="B70" s="1" t="str">
        <f t="shared" ref="B70:B71" si="35">B65</f>
        <v>Axp = calc_Axp(X1, X2, X3, X1yp, X1ym, X3yp, X3ym, Y1, Y2, Y3, Y1xp, Y1xm, Y3xp, Y3xm, Zxp, Zxm, Zyp, Zym, Azw, hs)</v>
      </c>
    </row>
    <row r="71" spans="1:2" x14ac:dyDescent="0.2">
      <c r="B71" s="1" t="str">
        <f t="shared" si="35"/>
        <v>print('case{}: Axp = {}, 期待値 = {}, 残差 = {}'.format( case, Axp, AxpA, Axp - AxpA ))</v>
      </c>
    </row>
    <row r="73" spans="1:2" x14ac:dyDescent="0.2">
      <c r="B73" s="1" t="str">
        <f t="shared" ref="B73" si="36">B68</f>
        <v>[case, X1, X2, X3, X1yp, X1ym, X3yp, X3ym, Y1, Y2, Y3, Y1xp, Y1xm, Y3xp, Y3xm, Zxp, Zxm, Zyp, Zym, Azw, hs, AxpA] = \</v>
      </c>
    </row>
    <row r="74" spans="1:2" x14ac:dyDescent="0.2">
      <c r="A74">
        <f t="shared" ref="A74" si="37">A69+1</f>
        <v>11</v>
      </c>
      <c r="B74" t="str">
        <f t="shared" ref="B74" ca="1" si="38">INDIRECT(ADDRESS(A74,COLUMN($A$3)))</f>
        <v>[8, 1.1, 2.1, 0.9, 1.05, 1.07, 0.88, 0.85, 0.98, 2.05, 1.02, 0.96, 0.92, 1.01, 0.97, 0.24, 0.28, 0.21, 0.2, -85, 10, 0.526414267041418]</v>
      </c>
    </row>
    <row r="75" spans="1:2" x14ac:dyDescent="0.2">
      <c r="B75" s="1" t="str">
        <f t="shared" ref="B75:B76" si="39">B70</f>
        <v>Axp = calc_Axp(X1, X2, X3, X1yp, X1ym, X3yp, X3ym, Y1, Y2, Y3, Y1xp, Y1xm, Y3xp, Y3xm, Zxp, Zxm, Zyp, Zym, Azw, hs)</v>
      </c>
    </row>
    <row r="76" spans="1:2" x14ac:dyDescent="0.2">
      <c r="B76" s="1" t="str">
        <f t="shared" si="39"/>
        <v>print('case{}: Axp = {}, 期待値 = {}, 残差 = {}'.format( case, Axp, AxpA, Axp - AxpA ))</v>
      </c>
    </row>
    <row r="78" spans="1:2" x14ac:dyDescent="0.2">
      <c r="B78" s="1" t="str">
        <f t="shared" ref="B78" si="40">B73</f>
        <v>[case, X1, X2, X3, X1yp, X1ym, X3yp, X3ym, Y1, Y2, Y3, Y1xp, Y1xm, Y3xp, Y3xm, Zxp, Zxm, Zyp, Zym, Azw, hs, AxpA] = \</v>
      </c>
    </row>
    <row r="79" spans="1:2" x14ac:dyDescent="0.2">
      <c r="A79">
        <f t="shared" ref="A79" si="41">A74+1</f>
        <v>12</v>
      </c>
      <c r="B79" t="str">
        <f t="shared" ref="B79" ca="1" si="42">INDIRECT(ADDRESS(A79,COLUMN($A$3)))</f>
        <v>[9, 1.1, 2.1, 0.9, 1.05, 1.07, 0.88, 0.85, 0.98, 2.05, 1.02, 0.96, 0.92, 1.01, 0.97, 0.24, 0.28, 0.21, 0.2, -45, 10, 4.305]</v>
      </c>
    </row>
    <row r="80" spans="1:2" x14ac:dyDescent="0.2">
      <c r="B80" s="1" t="str">
        <f t="shared" ref="B80:B81" si="43">B75</f>
        <v>Axp = calc_Axp(X1, X2, X3, X1yp, X1ym, X3yp, X3ym, Y1, Y2, Y3, Y1xp, Y1xm, Y3xp, Y3xm, Zxp, Zxm, Zyp, Zym, Azw, hs)</v>
      </c>
    </row>
    <row r="81" spans="1:2" x14ac:dyDescent="0.2">
      <c r="B81" s="1" t="str">
        <f t="shared" si="43"/>
        <v>print('case{}: Axp = {}, 期待値 = {}, 残差 = {}'.format( case, Axp, AxpA, Axp - AxpA ))</v>
      </c>
    </row>
    <row r="83" spans="1:2" x14ac:dyDescent="0.2">
      <c r="B83" s="1" t="str">
        <f t="shared" ref="B83" si="44">B78</f>
        <v>[case, X1, X2, X3, X1yp, X1ym, X3yp, X3ym, Y1, Y2, Y3, Y1xp, Y1xm, Y3xp, Y3xm, Zxp, Zxm, Zyp, Zym, Azw, hs, AxpA] = \</v>
      </c>
    </row>
    <row r="84" spans="1:2" x14ac:dyDescent="0.2">
      <c r="A84">
        <f t="shared" ref="A84" si="45">A79+1</f>
        <v>13</v>
      </c>
      <c r="B84" t="str">
        <f t="shared" ref="B84" ca="1" si="46">INDIRECT(ADDRESS(A84,COLUMN($A$3)))</f>
        <v>[10, 1.1, 2.1, 0.9, 1.05, 1.07, 0.88, 0.85, 0.98, 2.05, 1.02, 0.96, 0.92, 1.01, 0.97, 0.24, 0.28, 0.21, 0.2, -30, 10, 4.305]</v>
      </c>
    </row>
    <row r="85" spans="1:2" x14ac:dyDescent="0.2">
      <c r="B85" s="1" t="str">
        <f t="shared" ref="B85:B86" si="47">B80</f>
        <v>Axp = calc_Axp(X1, X2, X3, X1yp, X1ym, X3yp, X3ym, Y1, Y2, Y3, Y1xp, Y1xm, Y3xp, Y3xm, Zxp, Zxm, Zyp, Zym, Azw, hs)</v>
      </c>
    </row>
    <row r="86" spans="1:2" x14ac:dyDescent="0.2">
      <c r="B86" s="1" t="str">
        <f t="shared" si="47"/>
        <v>print('case{}: Axp = {}, 期待値 = {}, 残差 = {}'.format( case, Axp, AxpA, Axp - AxpA ))</v>
      </c>
    </row>
    <row r="88" spans="1:2" x14ac:dyDescent="0.2">
      <c r="B88" s="1" t="str">
        <f t="shared" ref="B88" si="48">B83</f>
        <v>[case, X1, X2, X3, X1yp, X1ym, X3yp, X3ym, Y1, Y2, Y3, Y1xp, Y1xm, Y3xp, Y3xm, Zxp, Zxm, Zyp, Zym, Azw, hs, AxpA] = \</v>
      </c>
    </row>
    <row r="89" spans="1:2" x14ac:dyDescent="0.2">
      <c r="A89">
        <f t="shared" ref="A89" si="49">A84+1</f>
        <v>14</v>
      </c>
      <c r="B89" t="str">
        <f t="shared" ref="B89" ca="1" si="50">INDIRECT(ADDRESS(A89,COLUMN($A$3)))</f>
        <v>[11, 1.1, 2.1, 0.9, 1.05, 1.07, 0.88, 0.85, 0.98, 2.05, 1.02, 0.96, 0.92, 1.01, 0.97, 0.24, 0.28, 0.21, 0.2, -1, 10, 4.305]</v>
      </c>
    </row>
    <row r="90" spans="1:2" x14ac:dyDescent="0.2">
      <c r="B90" s="1" t="str">
        <f t="shared" ref="B90:B91" si="51">B85</f>
        <v>Axp = calc_Axp(X1, X2, X3, X1yp, X1ym, X3yp, X3ym, Y1, Y2, Y3, Y1xp, Y1xm, Y3xp, Y3xm, Zxp, Zxm, Zyp, Zym, Azw, hs)</v>
      </c>
    </row>
    <row r="91" spans="1:2" x14ac:dyDescent="0.2">
      <c r="B91" s="1" t="str">
        <f t="shared" si="51"/>
        <v>print('case{}: Axp = {}, 期待値 = {}, 残差 = {}'.format( case, Axp, AxpA, Axp - AxpA ))</v>
      </c>
    </row>
    <row r="93" spans="1:2" x14ac:dyDescent="0.2">
      <c r="B93" s="1" t="str">
        <f t="shared" ref="B93" si="52">B88</f>
        <v>[case, X1, X2, X3, X1yp, X1ym, X3yp, X3ym, Y1, Y2, Y3, Y1xp, Y1xm, Y3xp, Y3xm, Zxp, Zxm, Zyp, Zym, Azw, hs, AxpA] = \</v>
      </c>
    </row>
    <row r="94" spans="1:2" x14ac:dyDescent="0.2">
      <c r="A94">
        <f t="shared" ref="A94" si="53">A89+1</f>
        <v>15</v>
      </c>
      <c r="B94" t="str">
        <f t="shared" ref="B94" ca="1" si="54">INDIRECT(ADDRESS(A94,COLUMN($A$3)))</f>
        <v>[12, 1.1, 2.1, 0.9, 1.05, 1.07, 0.88, 0.85, 0.98, 2.05, 1.02, 0.96, 0.92, 1.01, 0.97, 0.24, 0.28, 0.21, 0.2, -89, 30, 0.0413341373543166]</v>
      </c>
    </row>
    <row r="95" spans="1:2" x14ac:dyDescent="0.2">
      <c r="B95" s="1" t="str">
        <f t="shared" ref="B95:B96" si="55">B90</f>
        <v>Axp = calc_Axp(X1, X2, X3, X1yp, X1ym, X3yp, X3ym, Y1, Y2, Y3, Y1xp, Y1xm, Y3xp, Y3xm, Zxp, Zxm, Zyp, Zym, Azw, hs)</v>
      </c>
    </row>
    <row r="96" spans="1:2" x14ac:dyDescent="0.2">
      <c r="B96" s="1" t="str">
        <f t="shared" si="55"/>
        <v>print('case{}: Axp = {}, 期待値 = {}, 残差 = {}'.format( case, Axp, AxpA, Axp - AxpA ))</v>
      </c>
    </row>
    <row r="98" spans="1:2" x14ac:dyDescent="0.2">
      <c r="B98" s="1" t="str">
        <f t="shared" ref="B98" si="56">B93</f>
        <v>[case, X1, X2, X3, X1yp, X1ym, X3yp, X3ym, Y1, Y2, Y3, Y1xp, Y1xm, Y3xp, Y3xm, Zxp, Zxm, Zyp, Zym, Azw, hs, AxpA] = \</v>
      </c>
    </row>
    <row r="99" spans="1:2" x14ac:dyDescent="0.2">
      <c r="A99">
        <f t="shared" ref="A99" si="57">A94+1</f>
        <v>16</v>
      </c>
      <c r="B99" t="str">
        <f t="shared" ref="B99" ca="1" si="58">INDIRECT(ADDRESS(A99,COLUMN($A$3)))</f>
        <v>[13, 1.1, 2.1, 0.9, 1.05, 1.07, 0.88, 0.85, 0.98, 2.05, 1.02, 0.96, 0.92, 1.01, 0.97, 0.24, 0.28, 0.21, 0.2, -85, 30, 0.484530517477109]</v>
      </c>
    </row>
    <row r="100" spans="1:2" x14ac:dyDescent="0.2">
      <c r="B100" s="1" t="str">
        <f t="shared" ref="B100:B101" si="59">B95</f>
        <v>Axp = calc_Axp(X1, X2, X3, X1yp, X1ym, X3yp, X3ym, Y1, Y2, Y3, Y1xp, Y1xm, Y3xp, Y3xm, Zxp, Zxm, Zyp, Zym, Azw, hs)</v>
      </c>
    </row>
    <row r="101" spans="1:2" x14ac:dyDescent="0.2">
      <c r="B101" s="1" t="str">
        <f t="shared" si="59"/>
        <v>print('case{}: Axp = {}, 期待値 = {}, 残差 = {}'.format( case, Axp, AxpA, Axp - AxpA ))</v>
      </c>
    </row>
    <row r="103" spans="1:2" x14ac:dyDescent="0.2">
      <c r="B103" s="1" t="str">
        <f t="shared" ref="B103" si="60">B98</f>
        <v>[case, X1, X2, X3, X1yp, X1ym, X3yp, X3ym, Y1, Y2, Y3, Y1xp, Y1xm, Y3xp, Y3xm, Zxp, Zxm, Zyp, Zym, Azw, hs, AxpA] = \</v>
      </c>
    </row>
    <row r="104" spans="1:2" x14ac:dyDescent="0.2">
      <c r="A104">
        <f t="shared" ref="A104" si="61">A99+1</f>
        <v>17</v>
      </c>
      <c r="B104" t="str">
        <f t="shared" ref="B104" ca="1" si="62">INDIRECT(ADDRESS(A104,COLUMN($A$3)))</f>
        <v>[14, 1.1, 2.1, 0.9, 1.05, 1.07, 0.88, 0.85, 0.98, 2.05, 1.02, 0.96, 0.92, 1.01, 0.97, 0.24, 0.28, 0.21, 0.2, -45, 30, 4.305]</v>
      </c>
    </row>
    <row r="105" spans="1:2" x14ac:dyDescent="0.2">
      <c r="B105" s="1" t="str">
        <f t="shared" ref="B105:B106" si="63">B100</f>
        <v>Axp = calc_Axp(X1, X2, X3, X1yp, X1ym, X3yp, X3ym, Y1, Y2, Y3, Y1xp, Y1xm, Y3xp, Y3xm, Zxp, Zxm, Zyp, Zym, Azw, hs)</v>
      </c>
    </row>
    <row r="106" spans="1:2" x14ac:dyDescent="0.2">
      <c r="B106" s="1" t="str">
        <f t="shared" si="63"/>
        <v>print('case{}: Axp = {}, 期待値 = {}, 残差 = {}'.format( case, Axp, AxpA, Axp - AxpA ))</v>
      </c>
    </row>
    <row r="108" spans="1:2" x14ac:dyDescent="0.2">
      <c r="B108" s="1" t="str">
        <f t="shared" ref="B108" si="64">B103</f>
        <v>[case, X1, X2, X3, X1yp, X1ym, X3yp, X3ym, Y1, Y2, Y3, Y1xp, Y1xm, Y3xp, Y3xm, Zxp, Zxm, Zyp, Zym, Azw, hs, AxpA] = \</v>
      </c>
    </row>
    <row r="109" spans="1:2" x14ac:dyDescent="0.2">
      <c r="A109">
        <f t="shared" ref="A109" si="65">A104+1</f>
        <v>18</v>
      </c>
      <c r="B109" t="str">
        <f t="shared" ref="B109" ca="1" si="66">INDIRECT(ADDRESS(A109,COLUMN($A$3)))</f>
        <v>[15, 1.1, 2.1, 0.9, 1.05, 1.07, 0.88, 0.85, 0.98, 2.05, 1.02, 0.96, 0.92, 1.01, 0.97, 0.24, 0.28, 0.21, 0.2, -30, 30, 4.305]</v>
      </c>
    </row>
    <row r="110" spans="1:2" x14ac:dyDescent="0.2">
      <c r="B110" s="1" t="str">
        <f t="shared" ref="B110:B111" si="67">B105</f>
        <v>Axp = calc_Axp(X1, X2, X3, X1yp, X1ym, X3yp, X3ym, Y1, Y2, Y3, Y1xp, Y1xm, Y3xp, Y3xm, Zxp, Zxm, Zyp, Zym, Azw, hs)</v>
      </c>
    </row>
    <row r="111" spans="1:2" x14ac:dyDescent="0.2">
      <c r="B111" s="1" t="str">
        <f t="shared" si="67"/>
        <v>print('case{}: Axp = {}, 期待値 = {}, 残差 = {}'.format( case, Axp, AxpA, Axp - AxpA ))</v>
      </c>
    </row>
    <row r="113" spans="1:2" x14ac:dyDescent="0.2">
      <c r="B113" s="1" t="str">
        <f t="shared" ref="B113" si="68">B108</f>
        <v>[case, X1, X2, X3, X1yp, X1ym, X3yp, X3ym, Y1, Y2, Y3, Y1xp, Y1xm, Y3xp, Y3xm, Zxp, Zxm, Zyp, Zym, Azw, hs, AxpA] = \</v>
      </c>
    </row>
    <row r="114" spans="1:2" x14ac:dyDescent="0.2">
      <c r="A114">
        <f t="shared" ref="A114" si="69">A109+1</f>
        <v>19</v>
      </c>
      <c r="B114" t="str">
        <f t="shared" ref="B114" ca="1" si="70">INDIRECT(ADDRESS(A114,COLUMN($A$3)))</f>
        <v>[16, 1.1, 2.1, 0.9, 1.05, 1.07, 0.88, 0.85, 0.98, 2.05, 1.02, 0.96, 0.92, 1.01, 0.97, 0.24, 0.28, 0.21, 0.2, -1, 30, 4.305]</v>
      </c>
    </row>
    <row r="115" spans="1:2" x14ac:dyDescent="0.2">
      <c r="B115" s="1" t="str">
        <f t="shared" ref="B115:B116" si="71">B110</f>
        <v>Axp = calc_Axp(X1, X2, X3, X1yp, X1ym, X3yp, X3ym, Y1, Y2, Y3, Y1xp, Y1xm, Y3xp, Y3xm, Zxp, Zxm, Zyp, Zym, Azw, hs)</v>
      </c>
    </row>
    <row r="116" spans="1:2" x14ac:dyDescent="0.2">
      <c r="B116" s="1" t="str">
        <f t="shared" si="71"/>
        <v>print('case{}: Axp = {}, 期待値 = {}, 残差 = {}'.format( case, Axp, AxpA, Axp - AxpA ))</v>
      </c>
    </row>
    <row r="118" spans="1:2" x14ac:dyDescent="0.2">
      <c r="B118" s="1" t="str">
        <f t="shared" ref="B118" si="72">B113</f>
        <v>[case, X1, X2, X3, X1yp, X1ym, X3yp, X3ym, Y1, Y2, Y3, Y1xp, Y1xm, Y3xp, Y3xm, Zxp, Zxm, Zyp, Zym, Azw, hs, AxpA] = \</v>
      </c>
    </row>
    <row r="119" spans="1:2" x14ac:dyDescent="0.2">
      <c r="A119">
        <f t="shared" ref="A119" si="73">A114+1</f>
        <v>20</v>
      </c>
      <c r="B119" t="str">
        <f t="shared" ref="B119" ca="1" si="74">INDIRECT(ADDRESS(A119,COLUMN($A$3)))</f>
        <v>[17, 1.1, 2.1, 0.9, 1.05, 1.07, 0.88, 0.85, 0.98, 2.05, 1.02, 0.96, 0.92, 1.01, 0.97, 0.24, 0.28, 0.21, 0.2, -89, 60, 0.0466314443660587]</v>
      </c>
    </row>
    <row r="120" spans="1:2" x14ac:dyDescent="0.2">
      <c r="B120" s="1" t="str">
        <f t="shared" ref="B120:B121" si="75">B115</f>
        <v>Axp = calc_Axp(X1, X2, X3, X1yp, X1ym, X3yp, X3ym, Y1, Y2, Y3, Y1xp, Y1xm, Y3xp, Y3xm, Zxp, Zxm, Zyp, Zym, Azw, hs)</v>
      </c>
    </row>
    <row r="121" spans="1:2" x14ac:dyDescent="0.2">
      <c r="B121" s="1" t="str">
        <f t="shared" si="75"/>
        <v>print('case{}: Axp = {}, 期待値 = {}, 残差 = {}'.format( case, Axp, AxpA, Axp - AxpA ))</v>
      </c>
    </row>
    <row r="123" spans="1:2" x14ac:dyDescent="0.2">
      <c r="B123" s="1" t="str">
        <f t="shared" ref="B123" si="76">B118</f>
        <v>[case, X1, X2, X3, X1yp, X1ym, X3yp, X3ym, Y1, Y2, Y3, Y1xp, Y1xm, Y3xp, Y3xm, Zxp, Zxm, Zyp, Zym, Azw, hs, AxpA] = \</v>
      </c>
    </row>
    <row r="124" spans="1:2" x14ac:dyDescent="0.2">
      <c r="A124">
        <f t="shared" ref="A124" si="77">A119+1</f>
        <v>21</v>
      </c>
      <c r="B124" t="str">
        <f t="shared" ref="B124" ca="1" si="78">INDIRECT(ADDRESS(A124,COLUMN($A$3)))</f>
        <v>[18, 1.1, 2.1, 0.9, 1.05, 1.07, 0.88, 0.85, 0.98, 2.05, 1.02, 0.96, 0.92, 1.01, 0.97, 0.24, 0.28, 0.21, 0.2, -85, 60, 0.0463909860445386]</v>
      </c>
    </row>
    <row r="125" spans="1:2" x14ac:dyDescent="0.2">
      <c r="B125" s="1" t="str">
        <f t="shared" ref="B125:B126" si="79">B120</f>
        <v>Axp = calc_Axp(X1, X2, X3, X1yp, X1ym, X3yp, X3ym, Y1, Y2, Y3, Y1xp, Y1xm, Y3xp, Y3xm, Zxp, Zxm, Zyp, Zym, Azw, hs)</v>
      </c>
    </row>
    <row r="126" spans="1:2" x14ac:dyDescent="0.2">
      <c r="B126" s="1" t="str">
        <f t="shared" si="79"/>
        <v>print('case{}: Axp = {}, 期待値 = {}, 残差 = {}'.format( case, Axp, AxpA, Axp - AxpA ))</v>
      </c>
    </row>
    <row r="128" spans="1:2" x14ac:dyDescent="0.2">
      <c r="B128" s="1" t="str">
        <f t="shared" ref="B128" si="80">B123</f>
        <v>[case, X1, X2, X3, X1yp, X1ym, X3yp, X3ym, Y1, Y2, Y3, Y1xp, Y1xm, Y3xp, Y3xm, Zxp, Zxm, Zyp, Zym, Azw, hs, AxpA] = \</v>
      </c>
    </row>
    <row r="129" spans="1:2" x14ac:dyDescent="0.2">
      <c r="A129">
        <f t="shared" ref="A129" si="81">A124+1</f>
        <v>22</v>
      </c>
      <c r="B129" t="str">
        <f t="shared" ref="B129" ca="1" si="82">INDIRECT(ADDRESS(A129,COLUMN($A$3)))</f>
        <v>[19, 1.1, 2.1, 0.9, 1.05, 1.07, 0.88, 0.85, 0.98, 2.05, 1.02, 0.96, 0.92, 1.01, 0.97, 0.24, 0.28, 0.21, 0.2, -45, 60, 4.305]</v>
      </c>
    </row>
    <row r="130" spans="1:2" x14ac:dyDescent="0.2">
      <c r="B130" s="1" t="str">
        <f t="shared" ref="B130:B131" si="83">B125</f>
        <v>Axp = calc_Axp(X1, X2, X3, X1yp, X1ym, X3yp, X3ym, Y1, Y2, Y3, Y1xp, Y1xm, Y3xp, Y3xm, Zxp, Zxm, Zyp, Zym, Azw, hs)</v>
      </c>
    </row>
    <row r="131" spans="1:2" x14ac:dyDescent="0.2">
      <c r="B131" s="1" t="str">
        <f t="shared" si="83"/>
        <v>print('case{}: Axp = {}, 期待値 = {}, 残差 = {}'.format( case, Axp, AxpA, Axp - AxpA ))</v>
      </c>
    </row>
    <row r="133" spans="1:2" x14ac:dyDescent="0.2">
      <c r="B133" s="1" t="str">
        <f t="shared" ref="B133" si="84">B128</f>
        <v>[case, X1, X2, X3, X1yp, X1ym, X3yp, X3ym, Y1, Y2, Y3, Y1xp, Y1xm, Y3xp, Y3xm, Zxp, Zxm, Zyp, Zym, Azw, hs, AxpA] = \</v>
      </c>
    </row>
    <row r="134" spans="1:2" x14ac:dyDescent="0.2">
      <c r="A134">
        <f t="shared" ref="A134" si="85">A129+1</f>
        <v>23</v>
      </c>
      <c r="B134" t="str">
        <f t="shared" ref="B134" ca="1" si="86">INDIRECT(ADDRESS(A134,COLUMN($A$3)))</f>
        <v>[20, 1.1, 2.1, 0.9, 1.05, 1.07, 0.88, 0.85, 0.98, 2.05, 1.02, 0.96, 0.92, 1.01, 0.97, 0.24, 0.28, 0.21, 0.2, -30, 60, 4.305]</v>
      </c>
    </row>
    <row r="135" spans="1:2" x14ac:dyDescent="0.2">
      <c r="B135" s="1" t="str">
        <f t="shared" ref="B135:B136" si="87">B130</f>
        <v>Axp = calc_Axp(X1, X2, X3, X1yp, X1ym, X3yp, X3ym, Y1, Y2, Y3, Y1xp, Y1xm, Y3xp, Y3xm, Zxp, Zxm, Zyp, Zym, Azw, hs)</v>
      </c>
    </row>
    <row r="136" spans="1:2" x14ac:dyDescent="0.2">
      <c r="B136" s="1" t="str">
        <f t="shared" si="87"/>
        <v>print('case{}: Axp = {}, 期待値 = {}, 残差 = {}'.format( case, Axp, AxpA, Axp - AxpA ))</v>
      </c>
    </row>
    <row r="138" spans="1:2" x14ac:dyDescent="0.2">
      <c r="B138" s="1" t="str">
        <f t="shared" ref="B138" si="88">B133</f>
        <v>[case, X1, X2, X3, X1yp, X1ym, X3yp, X3ym, Y1, Y2, Y3, Y1xp, Y1xm, Y3xp, Y3xm, Zxp, Zxm, Zyp, Zym, Azw, hs, AxpA] = \</v>
      </c>
    </row>
    <row r="139" spans="1:2" x14ac:dyDescent="0.2">
      <c r="A139">
        <f t="shared" ref="A139" si="89">A134+1</f>
        <v>24</v>
      </c>
      <c r="B139" t="str">
        <f t="shared" ref="B139" ca="1" si="90">INDIRECT(ADDRESS(A139,COLUMN($A$3)))</f>
        <v>[21, 1.1, 2.1, 0.9, 1.05, 1.07, 0.88, 0.85, 0.98, 2.05, 1.02, 0.96, 0.92, 1.01, 0.97, 0.24, 0.28, 0.21, 0.2, -1, 60, 4.305]</v>
      </c>
    </row>
    <row r="140" spans="1:2" x14ac:dyDescent="0.2">
      <c r="B140" s="1" t="str">
        <f t="shared" ref="B140:B141" si="91">B135</f>
        <v>Axp = calc_Axp(X1, X2, X3, X1yp, X1ym, X3yp, X3ym, Y1, Y2, Y3, Y1xp, Y1xm, Y3xp, Y3xm, Zxp, Zxm, Zyp, Zym, Azw, hs)</v>
      </c>
    </row>
    <row r="141" spans="1:2" x14ac:dyDescent="0.2">
      <c r="B141" s="1" t="str">
        <f t="shared" si="91"/>
        <v>print('case{}: Axp = {}, 期待値 = {}, 残差 = {}'.format( case, Axp, AxpA, Axp - AxpA ))</v>
      </c>
    </row>
    <row r="143" spans="1:2" x14ac:dyDescent="0.2">
      <c r="B143" s="1" t="str">
        <f t="shared" ref="B143" si="92">B138</f>
        <v>[case, X1, X2, X3, X1yp, X1ym, X3yp, X3ym, Y1, Y2, Y3, Y1xp, Y1xm, Y3xp, Y3xm, Zxp, Zxm, Zyp, Zym, Azw, hs, AxpA] = \</v>
      </c>
    </row>
    <row r="144" spans="1:2" x14ac:dyDescent="0.2">
      <c r="A144">
        <f t="shared" ref="A144" si="93">A139+1</f>
        <v>25</v>
      </c>
      <c r="B144" t="str">
        <f t="shared" ref="B144" ca="1" si="94">INDIRECT(ADDRESS(A144,COLUMN($A$3)))</f>
        <v>[22, 1.1, 2.1, 0.9, 1.05, 1.07, 0.88, 0.85, 0.98, 2.05, 1.02, 0.96, 0.92, 1.01, 0.97, 0.24, 0.28, 0.21, 0.2, -89, 85, 0]</v>
      </c>
    </row>
    <row r="145" spans="1:2" x14ac:dyDescent="0.2">
      <c r="B145" s="1" t="str">
        <f t="shared" ref="B145:B146" si="95">B140</f>
        <v>Axp = calc_Axp(X1, X2, X3, X1yp, X1ym, X3yp, X3ym, Y1, Y2, Y3, Y1xp, Y1xm, Y3xp, Y3xm, Zxp, Zxm, Zyp, Zym, Azw, hs)</v>
      </c>
    </row>
    <row r="146" spans="1:2" x14ac:dyDescent="0.2">
      <c r="B146" s="1" t="str">
        <f t="shared" si="95"/>
        <v>print('case{}: Axp = {}, 期待値 = {}, 残差 = {}'.format( case, Axp, AxpA, Axp - AxpA ))</v>
      </c>
    </row>
    <row r="148" spans="1:2" x14ac:dyDescent="0.2">
      <c r="B148" s="1" t="str">
        <f t="shared" ref="B148" si="96">B143</f>
        <v>[case, X1, X2, X3, X1yp, X1ym, X3yp, X3ym, Y1, Y2, Y3, Y1xp, Y1xm, Y3xp, Y3xm, Zxp, Zxm, Zyp, Zym, Azw, hs, AxpA] = \</v>
      </c>
    </row>
    <row r="149" spans="1:2" x14ac:dyDescent="0.2">
      <c r="A149">
        <f t="shared" ref="A149" si="97">A144+1</f>
        <v>26</v>
      </c>
      <c r="B149" t="str">
        <f t="shared" ref="B149" ca="1" si="98">INDIRECT(ADDRESS(A149,COLUMN($A$3)))</f>
        <v>[23, 1.1, 2.1, 0.9, 1.05, 1.07, 0.88, 0.85, 0.98, 2.05, 1.02, 0.96, 0.92, 1.01, 0.97, 0.24, 0.28, 0.21, 0.2, -85, 85, 9.99200722162641E-16]</v>
      </c>
    </row>
    <row r="150" spans="1:2" x14ac:dyDescent="0.2">
      <c r="B150" s="1" t="str">
        <f t="shared" ref="B150:B151" si="99">B145</f>
        <v>Axp = calc_Axp(X1, X2, X3, X1yp, X1ym, X3yp, X3ym, Y1, Y2, Y3, Y1xp, Y1xm, Y3xp, Y3xm, Zxp, Zxm, Zyp, Zym, Azw, hs)</v>
      </c>
    </row>
    <row r="151" spans="1:2" x14ac:dyDescent="0.2">
      <c r="B151" s="1" t="str">
        <f t="shared" si="99"/>
        <v>print('case{}: Axp = {}, 期待値 = {}, 残差 = {}'.format( case, Axp, AxpA, Axp - AxpA ))</v>
      </c>
    </row>
    <row r="153" spans="1:2" x14ac:dyDescent="0.2">
      <c r="B153" s="1" t="str">
        <f t="shared" ref="B153" si="100">B148</f>
        <v>[case, X1, X2, X3, X1yp, X1ym, X3yp, X3ym, Y1, Y2, Y3, Y1xp, Y1xm, Y3xp, Y3xm, Zxp, Zxm, Zyp, Zym, Azw, hs, AxpA] = \</v>
      </c>
    </row>
    <row r="154" spans="1:2" x14ac:dyDescent="0.2">
      <c r="A154">
        <f t="shared" ref="A154" si="101">A149+1</f>
        <v>27</v>
      </c>
      <c r="B154" t="str">
        <f t="shared" ref="B154" ca="1" si="102">INDIRECT(ADDRESS(A154,COLUMN($A$3)))</f>
        <v>[24, 1.1, 2.1, 0.9, 1.05, 1.07, 0.88, 0.85, 0.98, 2.05, 1.02, 0.96, 0.92, 1.01, 0.97, 0.24, 0.28, 0.21, 0.2, -45, 85, 9.95731275210687E-16]</v>
      </c>
    </row>
    <row r="155" spans="1:2" x14ac:dyDescent="0.2">
      <c r="B155" s="1" t="str">
        <f t="shared" ref="B155:B156" si="103">B150</f>
        <v>Axp = calc_Axp(X1, X2, X3, X1yp, X1ym, X3yp, X3ym, Y1, Y2, Y3, Y1xp, Y1xm, Y3xp, Y3xm, Zxp, Zxm, Zyp, Zym, Azw, hs)</v>
      </c>
    </row>
    <row r="156" spans="1:2" x14ac:dyDescent="0.2">
      <c r="B156" s="1" t="str">
        <f t="shared" si="103"/>
        <v>print('case{}: Axp = {}, 期待値 = {}, 残差 = {}'.format( case, Axp, AxpA, Axp - AxpA ))</v>
      </c>
    </row>
    <row r="158" spans="1:2" x14ac:dyDescent="0.2">
      <c r="B158" s="1" t="str">
        <f t="shared" ref="B158" si="104">B153</f>
        <v>[case, X1, X2, X3, X1yp, X1ym, X3yp, X3ym, Y1, Y2, Y3, Y1xp, Y1xm, Y3xp, Y3xm, Zxp, Zxm, Zyp, Zym, Azw, hs, AxpA] = \</v>
      </c>
    </row>
    <row r="159" spans="1:2" x14ac:dyDescent="0.2">
      <c r="A159">
        <f t="shared" ref="A159" si="105">A154+1</f>
        <v>28</v>
      </c>
      <c r="B159" t="str">
        <f t="shared" ref="B159" ca="1" si="106">INDIRECT(ADDRESS(A159,COLUMN($A$3)))</f>
        <v>[25, 1.1, 2.1, 0.9, 1.05, 1.07, 0.88, 0.85, 0.98, 2.05, 1.02, 0.96, 0.92, 1.01, 0.97, 0.24, 0.28, 0.21, 0.2, -30, 85, 0.542555191463623]</v>
      </c>
    </row>
    <row r="160" spans="1:2" x14ac:dyDescent="0.2">
      <c r="B160" s="1" t="str">
        <f t="shared" ref="B160:B161" si="107">B155</f>
        <v>Axp = calc_Axp(X1, X2, X3, X1yp, X1ym, X3yp, X3ym, Y1, Y2, Y3, Y1xp, Y1xm, Y3xp, Y3xm, Zxp, Zxm, Zyp, Zym, Azw, hs)</v>
      </c>
    </row>
    <row r="161" spans="1:2" x14ac:dyDescent="0.2">
      <c r="B161" s="1" t="str">
        <f t="shared" si="107"/>
        <v>print('case{}: Axp = {}, 期待値 = {}, 残差 = {}'.format( case, Axp, AxpA, Axp - AxpA ))</v>
      </c>
    </row>
    <row r="163" spans="1:2" x14ac:dyDescent="0.2">
      <c r="B163" s="1" t="str">
        <f t="shared" ref="B163" si="108">B158</f>
        <v>[case, X1, X2, X3, X1yp, X1ym, X3yp, X3ym, Y1, Y2, Y3, Y1xp, Y1xm, Y3xp, Y3xm, Zxp, Zxm, Zyp, Zym, Azw, hs, AxpA] = \</v>
      </c>
    </row>
    <row r="164" spans="1:2" x14ac:dyDescent="0.2">
      <c r="A164">
        <f t="shared" ref="A164" si="109">A159+1</f>
        <v>29</v>
      </c>
      <c r="B164" t="str">
        <f t="shared" ref="B164" ca="1" si="110">INDIRECT(ADDRESS(A164,COLUMN($A$3)))</f>
        <v>[26, 1.1, 2.1, 0.9, 1.05, 1.07, 0.88, 0.85, 0.98, 2.05, 1.02, 0.96, 0.92, 1.01, 0.97, 0.24, 0.28, 0.21, 0.2, -1, 85, 1.32157910166076]</v>
      </c>
    </row>
    <row r="165" spans="1:2" x14ac:dyDescent="0.2">
      <c r="B165" s="1" t="str">
        <f t="shared" ref="B165:B166" si="111">B160</f>
        <v>Axp = calc_Axp(X1, X2, X3, X1yp, X1ym, X3yp, X3ym, Y1, Y2, Y3, Y1xp, Y1xm, Y3xp, Y3xm, Zxp, Zxm, Zyp, Zym, Azw, hs)</v>
      </c>
    </row>
    <row r="166" spans="1:2" x14ac:dyDescent="0.2">
      <c r="B166" s="1" t="str">
        <f t="shared" si="111"/>
        <v>print('case{}: Axp = {}, 期待値 = {}, 残差 = {}'.format( case, Axp, AxpA, Axp - AxpA ))</v>
      </c>
    </row>
    <row r="168" spans="1:2" x14ac:dyDescent="0.2">
      <c r="B168" s="1" t="str">
        <f t="shared" ref="B168" si="112">B163</f>
        <v>[case, X1, X2, X3, X1yp, X1ym, X3yp, X3ym, Y1, Y2, Y3, Y1xp, Y1xm, Y3xp, Y3xm, Zxp, Zxm, Zyp, Zym, Azw, hs, AxpA] = \</v>
      </c>
    </row>
    <row r="169" spans="1:2" x14ac:dyDescent="0.2">
      <c r="A169">
        <f t="shared" ref="A169" si="113">A164+1</f>
        <v>30</v>
      </c>
      <c r="B169" t="str">
        <f t="shared" ref="B169" ca="1" si="114">INDIRECT(ADDRESS(A169,COLUMN($A$3)))</f>
        <v>[27, 1.1, 2.1, 0.9, 1.05, 1.07, 0.88, 0.85, 0.98, 2.05, 1.02, 0.96, 0.92, 1.01, 0.97, 0.24, 0.28, 0.21, 0.2, -89, 89, 0]</v>
      </c>
    </row>
    <row r="170" spans="1:2" x14ac:dyDescent="0.2">
      <c r="B170" s="1" t="str">
        <f t="shared" ref="B170:B171" si="115">B165</f>
        <v>Axp = calc_Axp(X1, X2, X3, X1yp, X1ym, X3yp, X3ym, Y1, Y2, Y3, Y1xp, Y1xm, Y3xp, Y3xm, Zxp, Zxm, Zyp, Zym, Azw, hs)</v>
      </c>
    </row>
    <row r="171" spans="1:2" x14ac:dyDescent="0.2">
      <c r="B171" s="1" t="str">
        <f t="shared" si="115"/>
        <v>print('case{}: Axp = {}, 期待値 = {}, 残差 = {}'.format( case, Axp, AxpA, Axp - AxpA ))</v>
      </c>
    </row>
    <row r="173" spans="1:2" x14ac:dyDescent="0.2">
      <c r="B173" s="1" t="str">
        <f t="shared" ref="B173" si="116">B168</f>
        <v>[case, X1, X2, X3, X1yp, X1ym, X3yp, X3ym, Y1, Y2, Y3, Y1xp, Y1xm, Y3xp, Y3xm, Zxp, Zxm, Zyp, Zym, Azw, hs, AxpA] = \</v>
      </c>
    </row>
    <row r="174" spans="1:2" x14ac:dyDescent="0.2">
      <c r="A174">
        <f t="shared" ref="A174" si="117">A169+1</f>
        <v>31</v>
      </c>
      <c r="B174" t="str">
        <f t="shared" ref="B174" ca="1" si="118">INDIRECT(ADDRESS(A174,COLUMN($A$3)))</f>
        <v>[28, 1.1, 2.1, 0.9, 1.05, 1.07, 0.88, 0.85, 0.98, 2.05, 1.02, 0.96, 0.92, 1.01, 0.97, 0.24, 0.28, 0.21, 0.2, -85, 89, 0]</v>
      </c>
    </row>
    <row r="175" spans="1:2" x14ac:dyDescent="0.2">
      <c r="B175" s="1" t="str">
        <f t="shared" ref="B175:B176" si="119">B170</f>
        <v>Axp = calc_Axp(X1, X2, X3, X1yp, X1ym, X3yp, X3ym, Y1, Y2, Y3, Y1xp, Y1xm, Y3xp, Y3xm, Zxp, Zxm, Zyp, Zym, Azw, hs)</v>
      </c>
    </row>
    <row r="176" spans="1:2" x14ac:dyDescent="0.2">
      <c r="B176" s="1" t="str">
        <f t="shared" si="119"/>
        <v>print('case{}: Axp = {}, 期待値 = {}, 残差 = {}'.format( case, Axp, AxpA, Axp - AxpA ))</v>
      </c>
    </row>
    <row r="178" spans="1:2" x14ac:dyDescent="0.2">
      <c r="B178" s="1" t="str">
        <f t="shared" ref="B178" si="120">B173</f>
        <v>[case, X1, X2, X3, X1yp, X1ym, X3yp, X3ym, Y1, Y2, Y3, Y1xp, Y1xm, Y3xp, Y3xm, Zxp, Zxm, Zyp, Zym, Azw, hs, AxpA] = \</v>
      </c>
    </row>
    <row r="179" spans="1:2" x14ac:dyDescent="0.2">
      <c r="A179">
        <f t="shared" ref="A179" si="121">A174+1</f>
        <v>32</v>
      </c>
      <c r="B179" t="str">
        <f t="shared" ref="B179" ca="1" si="122">INDIRECT(ADDRESS(A179,COLUMN($A$3)))</f>
        <v>[29, 1.1, 2.1, 0.9, 1.05, 1.07, 0.88, 0.85, 0.98, 2.05, 1.02, 0.96, 0.92, 1.01, 0.97, 0.24, 0.28, 0.21, 0.2, -45, 89, 0]</v>
      </c>
    </row>
    <row r="180" spans="1:2" x14ac:dyDescent="0.2">
      <c r="B180" s="1" t="str">
        <f t="shared" ref="B180:B181" si="123">B175</f>
        <v>Axp = calc_Axp(X1, X2, X3, X1yp, X1ym, X3yp, X3ym, Y1, Y2, Y3, Y1xp, Y1xm, Y3xp, Y3xm, Zxp, Zxm, Zyp, Zym, Azw, hs)</v>
      </c>
    </row>
    <row r="181" spans="1:2" x14ac:dyDescent="0.2">
      <c r="B181" s="1" t="str">
        <f t="shared" si="123"/>
        <v>print('case{}: Axp = {}, 期待値 = {}, 残差 = {}'.format( case, Axp, AxpA, Axp - AxpA ))</v>
      </c>
    </row>
    <row r="183" spans="1:2" x14ac:dyDescent="0.2">
      <c r="B183" s="1" t="str">
        <f t="shared" ref="B183" si="124">B178</f>
        <v>[case, X1, X2, X3, X1yp, X1ym, X3yp, X3ym, Y1, Y2, Y3, Y1xp, Y1xm, Y3xp, Y3xm, Zxp, Zxm, Zyp, Zym, Azw, hs, AxpA] = \</v>
      </c>
    </row>
    <row r="184" spans="1:2" x14ac:dyDescent="0.2">
      <c r="A184">
        <f t="shared" ref="A184" si="125">A179+1</f>
        <v>33</v>
      </c>
      <c r="B184" t="str">
        <f t="shared" ref="B184" ca="1" si="126">INDIRECT(ADDRESS(A184,COLUMN($A$3)))</f>
        <v>[30, 1.1, 2.1, 0.9, 1.05, 1.07, 0.88, 0.85, 0.98, 2.05, 1.02, 0.96, 0.92, 1.01, 0.97, 0.24, 0.28, 0.21, 0.2, -30, 89, 0]</v>
      </c>
    </row>
    <row r="185" spans="1:2" x14ac:dyDescent="0.2">
      <c r="B185" s="1" t="str">
        <f t="shared" ref="B185:B186" si="127">B180</f>
        <v>Axp = calc_Axp(X1, X2, X3, X1yp, X1ym, X3yp, X3ym, Y1, Y2, Y3, Y1xp, Y1xm, Y3xp, Y3xm, Zxp, Zxm, Zyp, Zym, Azw, hs)</v>
      </c>
    </row>
    <row r="186" spans="1:2" x14ac:dyDescent="0.2">
      <c r="B186" s="1" t="str">
        <f t="shared" si="127"/>
        <v>print('case{}: Axp = {}, 期待値 = {}, 残差 = {}'.format( case, Axp, AxpA, Axp - AxpA ))</v>
      </c>
    </row>
    <row r="188" spans="1:2" x14ac:dyDescent="0.2">
      <c r="B188" s="1" t="str">
        <f t="shared" ref="B188" si="128">B183</f>
        <v>[case, X1, X2, X3, X1yp, X1ym, X3yp, X3ym, Y1, Y2, Y3, Y1xp, Y1xm, Y3xp, Y3xm, Zxp, Zxm, Zyp, Zym, Azw, hs, AxpA] = \</v>
      </c>
    </row>
    <row r="189" spans="1:2" x14ac:dyDescent="0.2">
      <c r="A189">
        <f t="shared" ref="A189" si="129">A184+1</f>
        <v>34</v>
      </c>
      <c r="B189" t="str">
        <f t="shared" ref="B189" ca="1" si="130">INDIRECT(ADDRESS(A189,COLUMN($A$3)))</f>
        <v>[31, 1.1, 2.1, 0.9, 1.05, 1.07, 0.88, 0.85, 0.98, 2.05, 1.02, 0.96, 0.92, 1.01, 0.97, 0.24, 0.28, 0.21, 0.2, -1, 89, 6.6266436782314E-16]</v>
      </c>
    </row>
    <row r="190" spans="1:2" x14ac:dyDescent="0.2">
      <c r="B190" s="1" t="str">
        <f t="shared" ref="B190:B191" si="131">B185</f>
        <v>Axp = calc_Axp(X1, X2, X3, X1yp, X1ym, X3yp, X3ym, Y1, Y2, Y3, Y1xp, Y1xm, Y3xp, Y3xm, Zxp, Zxm, Zyp, Zym, Azw, hs)</v>
      </c>
    </row>
    <row r="191" spans="1:2" x14ac:dyDescent="0.2">
      <c r="B191" s="1" t="str">
        <f t="shared" si="131"/>
        <v>print('case{}: Axp = {}, 期待値 = {}, 残差 = {}'.format( case, Axp, AxpA, Axp - AxpA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3"/>
  <sheetViews>
    <sheetView topLeftCell="E1" zoomScaleNormal="100" workbookViewId="0">
      <selection activeCell="A44" sqref="A44"/>
    </sheetView>
  </sheetViews>
  <sheetFormatPr defaultRowHeight="13.2" x14ac:dyDescent="0.2"/>
  <cols>
    <col min="1" max="1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6" x14ac:dyDescent="0.2">
      <c r="V1" t="s">
        <v>25</v>
      </c>
    </row>
    <row r="2" spans="1:36" x14ac:dyDescent="0.2">
      <c r="B2" s="6" t="s">
        <v>34</v>
      </c>
      <c r="V2" s="3" t="s">
        <v>26</v>
      </c>
      <c r="W2" t="s">
        <v>24</v>
      </c>
      <c r="AD2" s="7" t="s">
        <v>33</v>
      </c>
    </row>
    <row r="3" spans="1:36" x14ac:dyDescent="0.2">
      <c r="A3" t="s">
        <v>32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Y3" t="s">
        <v>22</v>
      </c>
      <c r="Z3" t="s">
        <v>23</v>
      </c>
      <c r="AA3" t="s">
        <v>35</v>
      </c>
      <c r="AB3" t="s">
        <v>36</v>
      </c>
      <c r="AC3" t="s">
        <v>27</v>
      </c>
      <c r="AD3" s="4" t="s">
        <v>28</v>
      </c>
      <c r="AF3" t="s">
        <v>30</v>
      </c>
      <c r="AG3" t="s">
        <v>31</v>
      </c>
      <c r="AH3" t="s">
        <v>29</v>
      </c>
    </row>
    <row r="4" spans="1:36" x14ac:dyDescent="0.2">
      <c r="A4" t="str">
        <f>"["&amp;ROW(A4)-ROW($A$3)&amp;",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"&amp;AD4&amp;"]"</f>
        <v>[1, -1.05, -1.025, 1.1, 2.1, 0.9, 1.05, 1.07, 0.88, 0.85, 0.98, 2.05, 1.02, 0.96, 0.92, 1.01, 0.97, 0.48, 0.52, 0, 0.6, -89, 10, 0]</v>
      </c>
      <c r="B4" s="2">
        <f>-E4/2</f>
        <v>-1.05</v>
      </c>
      <c r="C4" s="2">
        <f>-L4/2</f>
        <v>-1.0249999999999999</v>
      </c>
      <c r="D4">
        <v>1.1000000000000001</v>
      </c>
      <c r="E4">
        <v>2.1</v>
      </c>
      <c r="F4">
        <v>0.9</v>
      </c>
      <c r="G4" s="1">
        <v>1.05</v>
      </c>
      <c r="H4" s="1">
        <v>1.07</v>
      </c>
      <c r="I4" s="1">
        <v>0.88</v>
      </c>
      <c r="J4" s="1">
        <v>0.85</v>
      </c>
      <c r="K4">
        <v>0.98</v>
      </c>
      <c r="L4">
        <v>2.0499999999999998</v>
      </c>
      <c r="M4">
        <v>1.02</v>
      </c>
      <c r="N4" s="1">
        <v>0.96</v>
      </c>
      <c r="O4" s="1">
        <v>0.92</v>
      </c>
      <c r="P4" s="1">
        <v>1.01</v>
      </c>
      <c r="Q4" s="1">
        <v>0.97</v>
      </c>
      <c r="R4">
        <v>0.48</v>
      </c>
      <c r="S4">
        <v>0.52</v>
      </c>
      <c r="T4" s="8">
        <v>0</v>
      </c>
      <c r="U4">
        <v>0.6</v>
      </c>
      <c r="V4">
        <v>-89</v>
      </c>
      <c r="W4">
        <v>10</v>
      </c>
      <c r="Y4">
        <f>I4+E4/2-B4</f>
        <v>2.9800000000000004</v>
      </c>
      <c r="Z4">
        <f>K4+L4/2-C4</f>
        <v>3.03</v>
      </c>
      <c r="AA4">
        <f>T4*TAN(RADIANS(ABS(V4)))</f>
        <v>0</v>
      </c>
      <c r="AB4">
        <f>T4*TAN(RADIANS(W4))/COS(RADIANS(V4))</f>
        <v>0</v>
      </c>
      <c r="AC4">
        <f>IF(T4=0,1,IF(AND(Y4&gt;=AA4,Z4&gt;=AB4),4,IF(Z4/Y4&gt;=AB4/AA4,2,IF(Z4/Y4&lt;AB4/AA4,3,0
))))</f>
        <v>1</v>
      </c>
      <c r="AD4" s="11">
        <f>IF(T4=0,0,IF(AND((I4+E4/2-B4)&gt;=(T4*TAN(RADIANS(ABS(V4)))),(K4+L4/2-C4)&gt;=(T4*TAN(RADIANS(W4))/COS(RADIANS(V4)))),((I4+E4/2-B4)+((I4+E4/2-B4)-(T4*TAN(RADIANS(ABS(V4))))))/2*(T4*TAN(RADIANS(W4))/COS(RADIANS(V4))),IF((K4+L4/2-C4)/(I4+E4/2-B4)&gt;=(T4*TAN(RADIANS(W4))/COS(RADIANS(V4)))/(T4*TAN(RADIANS(ABS(V4)))),(I4+E4/2-B4)*(T4*TAN(RADIANS(W4))/COS(RADIANS(V4)))/(T4*TAN(RADIANS(ABS(V4))))*(I4+E4/2-B4)/2,IF((K4+L4/2-C4)/(I4+E4/2-B4)&lt;(T4*TAN(RADIANS(W4))/COS(RADIANS(V4)))/(T4*TAN(RADIANS(ABS(V4)))),(K4+L4/2-C4)*((I4+E4/2-B4)+(I4+E4/2-B4)-((T4*TAN(RADIANS(ABS(V4))))/(T4*TAN(RADIANS(W4))/COS(RADIANS(V4)))*(K4+L4/2-C4)))/2,0)
)))</f>
        <v>0</v>
      </c>
      <c r="AE4" s="4">
        <f>IF(AC4=1,0,0)+IF(AC4=2,Y4*AB4/AA4*Y4/2,0)+IF(AC4=3,Z4*(Y4+Y4-(AA4/AB4*Z4))/2,0)+IF(AC4=4,(Y4+(Y4-AA4))/2*AB4,0)</f>
        <v>0</v>
      </c>
      <c r="AF4" t="e">
        <f>Y4*(Y4/AA4*AB4)/2</f>
        <v>#DIV/0!</v>
      </c>
      <c r="AG4" t="e">
        <f>(Y4+Y4-(AA4/AB4*Z4))/2*Z4</f>
        <v>#DIV/0!</v>
      </c>
      <c r="AH4">
        <f>(Y4+Y4-AA4)/2*AB4</f>
        <v>0</v>
      </c>
      <c r="AJ4">
        <f>AD4-AE4</f>
        <v>0</v>
      </c>
    </row>
    <row r="5" spans="1:36" x14ac:dyDescent="0.2">
      <c r="A5" t="str">
        <f>"["&amp;ROW(A5)-ROW($A$3)&amp;", "&amp;B5&amp;",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"&amp;AD5&amp;"]"</f>
        <v>[2, -1.05, -1.025, 1.1, 2.1, 0.9, 1.05, 1.07, 0.88, 0.85, 0.98, 2.05, 1.02, 0.96, 0.92, 1.01, 0.97, 0.48, 0.52, 0.55, 0.6, -89, 1, 0.0775157853238327]</v>
      </c>
      <c r="B5" s="2">
        <f t="shared" ref="B5:B27" si="0">-E5/2</f>
        <v>-1.05</v>
      </c>
      <c r="C5" s="2">
        <f t="shared" ref="C5:C27" si="1">-L5/2</f>
        <v>-1.0249999999999999</v>
      </c>
      <c r="D5">
        <v>1.1000000000000001</v>
      </c>
      <c r="E5">
        <v>2.1</v>
      </c>
      <c r="F5">
        <v>0.9</v>
      </c>
      <c r="G5" s="1">
        <v>1.05</v>
      </c>
      <c r="H5" s="1">
        <v>1.07</v>
      </c>
      <c r="I5" s="1">
        <v>0.88</v>
      </c>
      <c r="J5" s="1">
        <v>0.85</v>
      </c>
      <c r="K5">
        <v>0.98</v>
      </c>
      <c r="L5">
        <v>2.0499999999999998</v>
      </c>
      <c r="M5">
        <v>1.02</v>
      </c>
      <c r="N5" s="1">
        <v>0.96</v>
      </c>
      <c r="O5" s="1">
        <v>0.92</v>
      </c>
      <c r="P5" s="1">
        <v>1.01</v>
      </c>
      <c r="Q5" s="1">
        <v>0.97</v>
      </c>
      <c r="R5">
        <v>0.48</v>
      </c>
      <c r="S5">
        <v>0.52</v>
      </c>
      <c r="T5">
        <v>0.55000000000000004</v>
      </c>
      <c r="U5">
        <v>0.6</v>
      </c>
      <c r="V5">
        <v>-89</v>
      </c>
      <c r="W5">
        <v>1</v>
      </c>
      <c r="Y5">
        <f t="shared" ref="Y5:Y27" si="2">I5+E5/2-B5</f>
        <v>2.9800000000000004</v>
      </c>
      <c r="Z5">
        <f t="shared" ref="Z5:Z27" si="3">K5+L5/2-C5</f>
        <v>3.03</v>
      </c>
      <c r="AA5">
        <f t="shared" ref="AA5:AA27" si="4">T5*TAN(RADIANS(ABS(V5)))</f>
        <v>31.509478896917532</v>
      </c>
      <c r="AB5">
        <f t="shared" ref="AB5:AB27" si="5">T5*TAN(RADIANS(W5))/COS(RADIANS(V5))</f>
        <v>0.55008378042414652</v>
      </c>
      <c r="AC5">
        <f>IF(T5=0,1,IF(AND(Y5&gt;=AA5,Z5&gt;=AB5),4,IF(Z5/Y5&gt;=AB5/AA5,2,IF(Z5/Y5&lt;AB5/AA5,3,0
))))</f>
        <v>2</v>
      </c>
      <c r="AD5" s="11">
        <f>IF(T5=0,0,IF(AND((I5+E5/2-B5)&gt;=(T5*TAN(RADIANS(ABS(V5)))),(K5+L5/2-C5)&gt;=(T5*TAN(RADIANS(W5))/COS(RADIANS(V5)))),((I5+E5/2-B5)+((I5+E5/2-B5)-(T5*TAN(RADIANS(ABS(V5))))))/2*(T5*TAN(RADIANS(W5))/COS(RADIANS(V5))),IF((K5+L5/2-C5)/(I5+E5/2-B5)&gt;=(T5*TAN(RADIANS(W5))/COS(RADIANS(V5)))/(T5*TAN(RADIANS(ABS(V5)))),(I5+E5/2-B5)*(T5*TAN(RADIANS(W5))/COS(RADIANS(V5)))/(T5*TAN(RADIANS(ABS(V5))))*(I5+E5/2-B5)/2,IF((K5+L5/2-C5)/(I5+E5/2-B5)&lt;(T5*TAN(RADIANS(W5))/COS(RADIANS(V5)))/(T5*TAN(RADIANS(ABS(V5)))),(K5+L5/2-C5)*((I5+E5/2-B5)+(I5+E5/2-B5)-((T5*TAN(RADIANS(ABS(V5))))/(T5*TAN(RADIANS(W5))/COS(RADIANS(V5)))*(K5+L5/2-C5)))/2,0)
)))</f>
        <v>7.7515785323832687E-2</v>
      </c>
      <c r="AE5" s="4">
        <f>IF(AC5=1,0,0)+IF(AC5=2,Y5*AB5/AA5*Y5/2,0)+IF(AC5=3,Z5*(Y5+Y5-(AA5/AB5*Z5))/2,0)+IF(AC5=4,(Y5+(Y5-AA5))/2*AB5,0)</f>
        <v>7.7515785323832687E-2</v>
      </c>
      <c r="AF5">
        <f t="shared" ref="AF5:AF27" si="6">Y5*(Y5/AA5*AB5)/2</f>
        <v>7.7515785323832687E-2</v>
      </c>
      <c r="AG5">
        <f t="shared" ref="AG5:AG27" si="7">(Y5+Y5-(AA5/AB5*Z5))/2*Z5</f>
        <v>-253.91725021903963</v>
      </c>
      <c r="AH5">
        <f t="shared" ref="AH5:AH27" si="8">(Y5+Y5-AA5)/2*AB5</f>
        <v>-7.0271769697416744</v>
      </c>
      <c r="AJ5">
        <f t="shared" ref="AJ5:AJ34" si="9">AD5-AE5</f>
        <v>0</v>
      </c>
    </row>
    <row r="6" spans="1:36" x14ac:dyDescent="0.2">
      <c r="A6" t="str">
        <f t="shared" ref="A6:A33" si="10">"["&amp;ROW(A6)-ROW($A$3)&amp;", "&amp;B6&amp;",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"&amp;AD6&amp;"]"</f>
        <v>[3, -1.05, -1.025, 1.1, 2.1, 0.9, 1.05, 1.07, 0.88, 0.85, 0.98, 2.05, 1.02, 0.96, 0.92, 1.01, 0.97, 0.48, 0.52, 0.55, 0.6, -85, 1, 0.0778000319041388]</v>
      </c>
      <c r="B6" s="2">
        <f t="shared" si="0"/>
        <v>-1.05</v>
      </c>
      <c r="C6" s="2">
        <f t="shared" si="1"/>
        <v>-1.0249999999999999</v>
      </c>
      <c r="D6">
        <v>1.1000000000000001</v>
      </c>
      <c r="E6">
        <v>2.1</v>
      </c>
      <c r="F6">
        <v>0.9</v>
      </c>
      <c r="G6" s="1">
        <v>1.05</v>
      </c>
      <c r="H6" s="1">
        <v>1.07</v>
      </c>
      <c r="I6" s="1">
        <v>0.88</v>
      </c>
      <c r="J6" s="1">
        <v>0.85</v>
      </c>
      <c r="K6">
        <v>0.98</v>
      </c>
      <c r="L6">
        <v>2.0499999999999998</v>
      </c>
      <c r="M6">
        <v>1.02</v>
      </c>
      <c r="N6" s="1">
        <v>0.96</v>
      </c>
      <c r="O6" s="1">
        <v>0.92</v>
      </c>
      <c r="P6" s="1">
        <v>1.01</v>
      </c>
      <c r="Q6" s="1">
        <v>0.97</v>
      </c>
      <c r="R6">
        <v>0.48</v>
      </c>
      <c r="S6">
        <v>0.52</v>
      </c>
      <c r="T6">
        <v>0.55000000000000004</v>
      </c>
      <c r="U6">
        <v>0.6</v>
      </c>
      <c r="V6">
        <v>-85</v>
      </c>
      <c r="W6">
        <v>1</v>
      </c>
      <c r="Y6">
        <f t="shared" si="2"/>
        <v>2.9800000000000004</v>
      </c>
      <c r="Z6">
        <f t="shared" si="3"/>
        <v>3.03</v>
      </c>
      <c r="AA6">
        <f t="shared" si="4"/>
        <v>6.2865287665187424</v>
      </c>
      <c r="AB6">
        <f t="shared" si="5"/>
        <v>0.11015092531900465</v>
      </c>
      <c r="AC6">
        <f>IF(T6=0,1,IF(AND(Y6&gt;=AA6,Z6&gt;=AB6),4,IF(Z6/Y6&gt;=AB6/AA6,2,IF(Z6/Y6&lt;AB6/AA6,3,0
))))</f>
        <v>2</v>
      </c>
      <c r="AD6" s="11">
        <f t="shared" ref="AD6:AD34" si="11">IF(T6=0,0,IF(AND((I6+E6/2-B6)&gt;=(T6*TAN(RADIANS(ABS(V6)))),(K6+L6/2-C6)&gt;=(T6*TAN(RADIANS(W6))/COS(RADIANS(V6)))),((I6+E6/2-B6)+((I6+E6/2-B6)-(T6*TAN(RADIANS(ABS(V6))))))/2*(T6*TAN(RADIANS(W6))/COS(RADIANS(V6))),IF((K6+L6/2-C6)/(I6+E6/2-B6)&gt;=(T6*TAN(RADIANS(W6))/COS(RADIANS(V6)))/(T6*TAN(RADIANS(ABS(V6)))),(I6+E6/2-B6)*(T6*TAN(RADIANS(W6))/COS(RADIANS(V6)))/(T6*TAN(RADIANS(ABS(V6))))*(I6+E6/2-B6)/2,IF((K6+L6/2-C6)/(I6+E6/2-B6)&lt;(T6*TAN(RADIANS(W6))/COS(RADIANS(V6)))/(T6*TAN(RADIANS(ABS(V6)))),(K6+L6/2-C6)*((I6+E6/2-B6)+(I6+E6/2-B6)-((T6*TAN(RADIANS(ABS(V6))))/(T6*TAN(RADIANS(W6))/COS(RADIANS(V6)))*(K6+L6/2-C6)))/2,0)
)))</f>
        <v>7.7800031904138811E-2</v>
      </c>
      <c r="AE6" s="4">
        <f t="shared" ref="AE6:AE33" si="12">IF(AC6=1,0,0)+IF(AC6=2,Y6*AB6/AA6*Y6/2,0)+IF(AC6=3,Z6*(Y6+Y6-(AA6/AB6*Z6))/2,0)+IF(AC6=4,(Y6+(Y6-AA6))/2*AB6,0)</f>
        <v>7.7800031904138811E-2</v>
      </c>
      <c r="AF6">
        <f t="shared" si="6"/>
        <v>7.7800031904138825E-2</v>
      </c>
      <c r="AG6">
        <f t="shared" si="7"/>
        <v>-252.95656055994274</v>
      </c>
      <c r="AH6">
        <f t="shared" si="8"/>
        <v>-1.7983722887656303E-2</v>
      </c>
      <c r="AJ6">
        <f t="shared" si="9"/>
        <v>0</v>
      </c>
    </row>
    <row r="7" spans="1:36" x14ac:dyDescent="0.2">
      <c r="A7" t="str">
        <f t="shared" si="10"/>
        <v>[4, -1.05, -1.025, 1.1, 2.1, 0.9, 1.05, 1.07, 0.88, 0.85, 0.98, 2.05, 1.02, 0.96, 0.92, 1.01, 0.97, 0.48, 0.52, 0.55, 0.6, -45, 1, 0.0367253907583509]</v>
      </c>
      <c r="B7" s="2">
        <f t="shared" si="0"/>
        <v>-1.05</v>
      </c>
      <c r="C7" s="2">
        <f t="shared" si="1"/>
        <v>-1.0249999999999999</v>
      </c>
      <c r="D7">
        <v>1.1000000000000001</v>
      </c>
      <c r="E7">
        <v>2.1</v>
      </c>
      <c r="F7">
        <v>0.9</v>
      </c>
      <c r="G7" s="1">
        <v>1.05</v>
      </c>
      <c r="H7" s="1">
        <v>1.07</v>
      </c>
      <c r="I7" s="1">
        <v>0.88</v>
      </c>
      <c r="J7" s="1">
        <v>0.85</v>
      </c>
      <c r="K7">
        <v>0.98</v>
      </c>
      <c r="L7">
        <v>2.0499999999999998</v>
      </c>
      <c r="M7">
        <v>1.02</v>
      </c>
      <c r="N7" s="1">
        <v>0.96</v>
      </c>
      <c r="O7" s="1">
        <v>0.92</v>
      </c>
      <c r="P7" s="1">
        <v>1.01</v>
      </c>
      <c r="Q7" s="1">
        <v>0.97</v>
      </c>
      <c r="R7">
        <v>0.48</v>
      </c>
      <c r="S7">
        <v>0.52</v>
      </c>
      <c r="T7">
        <v>0.55000000000000004</v>
      </c>
      <c r="U7">
        <v>0.6</v>
      </c>
      <c r="V7">
        <v>-45</v>
      </c>
      <c r="W7">
        <v>1</v>
      </c>
      <c r="Y7">
        <f t="shared" si="2"/>
        <v>2.9800000000000004</v>
      </c>
      <c r="Z7">
        <f t="shared" si="3"/>
        <v>3.03</v>
      </c>
      <c r="AA7">
        <f t="shared" si="4"/>
        <v>0.54999999999999993</v>
      </c>
      <c r="AB7">
        <f t="shared" si="5"/>
        <v>1.3576854254473546E-2</v>
      </c>
      <c r="AC7">
        <f t="shared" ref="AC7:AC27" si="13">IF(T7=0,1,IF(AND(Y7&gt;=AA7,Z7&gt;=AB7),4,IF(Z7/Y7&gt;=AB7/AA7,2,IF(Z7/Y7&lt;AB7/AA7,3,0
))))</f>
        <v>4</v>
      </c>
      <c r="AD7" s="11">
        <f>IF(T7=0,0,IF(AND((I7+E7/2-B7)&gt;=(T7*TAN(RADIANS(ABS(V7)))),(K7+L7/2-C7)&gt;=(T7*TAN(RADIANS(W7))/COS(RADIANS(V7)))),((I7+E7/2-B7)+((I7+E7/2-B7)-(T7*TAN(RADIANS(ABS(V7))))))/2*(T7*TAN(RADIANS(W7))/COS(RADIANS(V7))),IF((K7+L7/2-C7)/(I7+E7/2-B7)&gt;=(T7*TAN(RADIANS(W7))/COS(RADIANS(V7)))/(T7*TAN(RADIANS(ABS(V7)))),(I7+E7/2-B7)*(T7*TAN(RADIANS(W7))/COS(RADIANS(V7)))/(T7*TAN(RADIANS(ABS(V7))))*(I7+E7/2-B7)/2,IF((K7+L7/2-C7)/(I7+E7/2-B7)&lt;(T7*TAN(RADIANS(W7))/COS(RADIANS(V7)))/(T7*TAN(RADIANS(ABS(V7)))),(K7+L7/2-C7)*((I7+E7/2-B7)+(I7+E7/2-B7)-((T7*TAN(RADIANS(ABS(V7))))/(T7*TAN(RADIANS(W7))/COS(RADIANS(V7)))*(K7+L7/2-C7)))/2,0)
)))</f>
        <v>3.6725390758350948E-2</v>
      </c>
      <c r="AE7" s="4">
        <f t="shared" si="12"/>
        <v>3.6725390758350948E-2</v>
      </c>
      <c r="AF7">
        <f t="shared" si="6"/>
        <v>0.10960717865584266</v>
      </c>
      <c r="AG7">
        <f t="shared" si="7"/>
        <v>-176.93028202045775</v>
      </c>
      <c r="AH7">
        <f t="shared" si="8"/>
        <v>3.6725390758350948E-2</v>
      </c>
      <c r="AJ7">
        <f t="shared" si="9"/>
        <v>0</v>
      </c>
    </row>
    <row r="8" spans="1:36" x14ac:dyDescent="0.2">
      <c r="A8" t="str">
        <f t="shared" si="10"/>
        <v>[5, -1.05, -1.025, 1.1, 2.1, 0.9, 1.05, 1.07, 0.88, 0.85, 0.98, 2.05, 1.02, 0.96, 0.92, 1.01, 0.97, 0.48, 0.52, 0.55, 0.6, -30, 1, 0.0312746037537625]</v>
      </c>
      <c r="B8" s="2">
        <f t="shared" si="0"/>
        <v>-1.05</v>
      </c>
      <c r="C8" s="2">
        <f t="shared" si="1"/>
        <v>-1.0249999999999999</v>
      </c>
      <c r="D8">
        <v>1.1000000000000001</v>
      </c>
      <c r="E8">
        <v>2.1</v>
      </c>
      <c r="F8">
        <v>0.9</v>
      </c>
      <c r="G8" s="1">
        <v>1.05</v>
      </c>
      <c r="H8" s="1">
        <v>1.07</v>
      </c>
      <c r="I8" s="1">
        <v>0.88</v>
      </c>
      <c r="J8" s="1">
        <v>0.85</v>
      </c>
      <c r="K8">
        <v>0.98</v>
      </c>
      <c r="L8">
        <v>2.0499999999999998</v>
      </c>
      <c r="M8">
        <v>1.02</v>
      </c>
      <c r="N8" s="1">
        <v>0.96</v>
      </c>
      <c r="O8" s="1">
        <v>0.92</v>
      </c>
      <c r="P8" s="1">
        <v>1.01</v>
      </c>
      <c r="Q8" s="1">
        <v>0.97</v>
      </c>
      <c r="R8">
        <v>0.48</v>
      </c>
      <c r="S8">
        <v>0.52</v>
      </c>
      <c r="T8">
        <v>0.55000000000000004</v>
      </c>
      <c r="U8">
        <v>0.6</v>
      </c>
      <c r="V8">
        <v>-30</v>
      </c>
      <c r="W8">
        <v>1</v>
      </c>
      <c r="Y8">
        <f t="shared" si="2"/>
        <v>2.9800000000000004</v>
      </c>
      <c r="Z8">
        <f t="shared" si="3"/>
        <v>3.03</v>
      </c>
      <c r="AA8">
        <f t="shared" si="4"/>
        <v>0.31754264805429416</v>
      </c>
      <c r="AB8">
        <f t="shared" si="5"/>
        <v>1.1085455078531701E-2</v>
      </c>
      <c r="AC8">
        <f t="shared" si="13"/>
        <v>4</v>
      </c>
      <c r="AD8" s="11">
        <f t="shared" si="11"/>
        <v>3.1274603753762537E-2</v>
      </c>
      <c r="AE8" s="4">
        <f t="shared" si="12"/>
        <v>3.1274603753762537E-2</v>
      </c>
      <c r="AF8">
        <f t="shared" si="6"/>
        <v>0.15500795858854349</v>
      </c>
      <c r="AG8">
        <f t="shared" si="7"/>
        <v>-122.46395218395976</v>
      </c>
      <c r="AH8">
        <f t="shared" si="8"/>
        <v>3.1274603753762537E-2</v>
      </c>
      <c r="AJ8">
        <f t="shared" si="9"/>
        <v>0</v>
      </c>
    </row>
    <row r="9" spans="1:36" x14ac:dyDescent="0.2">
      <c r="A9" t="str">
        <f t="shared" si="10"/>
        <v>[6, -1.05, -1.025, 1.1, 2.1, 0.9, 1.05, 1.07, 0.88, 0.85, 0.98, 2.05, 1.02, 0.96, 0.92, 1.01, 0.97, 0.48, 0.52, 0.55, 0.6, -1, 1, 0.0285671195851676]</v>
      </c>
      <c r="B9" s="2">
        <f t="shared" si="0"/>
        <v>-1.05</v>
      </c>
      <c r="C9" s="2">
        <f t="shared" si="1"/>
        <v>-1.0249999999999999</v>
      </c>
      <c r="D9">
        <v>1.1000000000000001</v>
      </c>
      <c r="E9">
        <v>2.1</v>
      </c>
      <c r="F9">
        <v>0.9</v>
      </c>
      <c r="G9" s="1">
        <v>1.05</v>
      </c>
      <c r="H9" s="1">
        <v>1.07</v>
      </c>
      <c r="I9" s="1">
        <v>0.88</v>
      </c>
      <c r="J9" s="1">
        <v>0.85</v>
      </c>
      <c r="K9">
        <v>0.98</v>
      </c>
      <c r="L9">
        <v>2.0499999999999998</v>
      </c>
      <c r="M9">
        <v>1.02</v>
      </c>
      <c r="N9" s="1">
        <v>0.96</v>
      </c>
      <c r="O9" s="1">
        <v>0.92</v>
      </c>
      <c r="P9" s="1">
        <v>1.01</v>
      </c>
      <c r="Q9" s="1">
        <v>0.97</v>
      </c>
      <c r="R9">
        <v>0.48</v>
      </c>
      <c r="S9">
        <v>0.52</v>
      </c>
      <c r="T9">
        <v>0.55000000000000004</v>
      </c>
      <c r="U9">
        <v>0.6</v>
      </c>
      <c r="V9">
        <v>-1</v>
      </c>
      <c r="W9">
        <v>1</v>
      </c>
      <c r="Y9">
        <f t="shared" si="2"/>
        <v>2.9800000000000004</v>
      </c>
      <c r="Z9">
        <f t="shared" si="3"/>
        <v>3.03</v>
      </c>
      <c r="AA9">
        <f t="shared" si="4"/>
        <v>9.6002857105196727E-3</v>
      </c>
      <c r="AB9">
        <f t="shared" si="5"/>
        <v>9.6017481032629106E-3</v>
      </c>
      <c r="AC9">
        <f t="shared" si="13"/>
        <v>4</v>
      </c>
      <c r="AD9" s="11">
        <f t="shared" si="11"/>
        <v>2.8567119585167597E-2</v>
      </c>
      <c r="AE9" s="4">
        <f t="shared" si="12"/>
        <v>2.8567119585167597E-2</v>
      </c>
      <c r="AF9">
        <f t="shared" si="6"/>
        <v>4.4408763669805591</v>
      </c>
      <c r="AG9">
        <f t="shared" si="7"/>
        <v>4.4396491477693445</v>
      </c>
      <c r="AH9">
        <f t="shared" si="8"/>
        <v>2.8567119585167593E-2</v>
      </c>
      <c r="AJ9">
        <f t="shared" si="9"/>
        <v>0</v>
      </c>
    </row>
    <row r="10" spans="1:36" x14ac:dyDescent="0.2">
      <c r="A10" t="str">
        <f t="shared" si="10"/>
        <v>[7, -1.05, -1.025, 1.1, 2.1, 0.9, 1.05, 1.07, 0.88, 0.85, 0.98, 2.05, 1.02, 0.96, 0.92, 1.01, 0.97, 0.48, 0.52, 0.55, 0.6, -89, 10, 0.783046321489259]</v>
      </c>
      <c r="B10" s="2">
        <f t="shared" si="0"/>
        <v>-1.05</v>
      </c>
      <c r="C10" s="2">
        <f t="shared" si="1"/>
        <v>-1.0249999999999999</v>
      </c>
      <c r="D10">
        <v>1.1000000000000001</v>
      </c>
      <c r="E10">
        <v>2.1</v>
      </c>
      <c r="F10">
        <v>0.9</v>
      </c>
      <c r="G10" s="1">
        <v>1.05</v>
      </c>
      <c r="H10" s="1">
        <v>1.07</v>
      </c>
      <c r="I10" s="1">
        <v>0.88</v>
      </c>
      <c r="J10" s="1">
        <v>0.85</v>
      </c>
      <c r="K10">
        <v>0.98</v>
      </c>
      <c r="L10">
        <v>2.0499999999999998</v>
      </c>
      <c r="M10">
        <v>1.02</v>
      </c>
      <c r="N10" s="1">
        <v>0.96</v>
      </c>
      <c r="O10" s="1">
        <v>0.92</v>
      </c>
      <c r="P10" s="1">
        <v>1.01</v>
      </c>
      <c r="Q10" s="1">
        <v>0.97</v>
      </c>
      <c r="R10">
        <v>0.48</v>
      </c>
      <c r="S10">
        <v>0.52</v>
      </c>
      <c r="T10">
        <v>0.55000000000000004</v>
      </c>
      <c r="U10">
        <v>0.6</v>
      </c>
      <c r="V10">
        <v>-89</v>
      </c>
      <c r="W10">
        <v>10</v>
      </c>
      <c r="Y10">
        <f t="shared" si="2"/>
        <v>2.9800000000000004</v>
      </c>
      <c r="Z10">
        <f t="shared" si="3"/>
        <v>3.03</v>
      </c>
      <c r="AA10">
        <f t="shared" si="4"/>
        <v>31.509478896917532</v>
      </c>
      <c r="AB10">
        <f t="shared" si="5"/>
        <v>5.5568176078272851</v>
      </c>
      <c r="AC10">
        <f t="shared" si="13"/>
        <v>2</v>
      </c>
      <c r="AD10" s="11">
        <f t="shared" si="11"/>
        <v>0.78304632148925923</v>
      </c>
      <c r="AE10" s="4">
        <f t="shared" si="12"/>
        <v>0.78304632148925923</v>
      </c>
      <c r="AF10">
        <f t="shared" si="6"/>
        <v>0.78304632148925923</v>
      </c>
      <c r="AG10">
        <f t="shared" si="7"/>
        <v>-17.0003705648306</v>
      </c>
      <c r="AH10">
        <f t="shared" si="8"/>
        <v>-70.986897102601489</v>
      </c>
      <c r="AJ10">
        <f t="shared" si="9"/>
        <v>0</v>
      </c>
    </row>
    <row r="11" spans="1:36" x14ac:dyDescent="0.2">
      <c r="A11" t="str">
        <f t="shared" si="10"/>
        <v>[8, -1.05, -1.025, 1.1, 2.1, 0.9, 1.05, 1.07, 0.88, 0.85, 0.98, 2.05, 1.02, 0.96, 0.92, 1.01, 0.97, 0.48, 0.52, 0.55, 0.6, -85, 10, 0.78591771391823]</v>
      </c>
      <c r="B11" s="2">
        <f t="shared" si="0"/>
        <v>-1.05</v>
      </c>
      <c r="C11" s="2">
        <f t="shared" si="1"/>
        <v>-1.0249999999999999</v>
      </c>
      <c r="D11">
        <v>1.1000000000000001</v>
      </c>
      <c r="E11">
        <v>2.1</v>
      </c>
      <c r="F11">
        <v>0.9</v>
      </c>
      <c r="G11" s="1">
        <v>1.05</v>
      </c>
      <c r="H11" s="1">
        <v>1.07</v>
      </c>
      <c r="I11" s="1">
        <v>0.88</v>
      </c>
      <c r="J11" s="1">
        <v>0.85</v>
      </c>
      <c r="K11">
        <v>0.98</v>
      </c>
      <c r="L11">
        <v>2.0499999999999998</v>
      </c>
      <c r="M11">
        <v>1.02</v>
      </c>
      <c r="N11" s="1">
        <v>0.96</v>
      </c>
      <c r="O11" s="1">
        <v>0.92</v>
      </c>
      <c r="P11" s="1">
        <v>1.01</v>
      </c>
      <c r="Q11" s="1">
        <v>0.97</v>
      </c>
      <c r="R11">
        <v>0.48</v>
      </c>
      <c r="S11">
        <v>0.52</v>
      </c>
      <c r="T11">
        <v>0.55000000000000004</v>
      </c>
      <c r="U11">
        <v>0.6</v>
      </c>
      <c r="V11">
        <v>-85</v>
      </c>
      <c r="W11">
        <v>10</v>
      </c>
      <c r="Y11">
        <f t="shared" si="2"/>
        <v>2.9800000000000004</v>
      </c>
      <c r="Z11">
        <f t="shared" si="3"/>
        <v>3.03</v>
      </c>
      <c r="AA11">
        <f t="shared" si="4"/>
        <v>6.2865287665187424</v>
      </c>
      <c r="AB11">
        <f t="shared" si="5"/>
        <v>1.1127188677680289</v>
      </c>
      <c r="AC11">
        <f t="shared" si="13"/>
        <v>2</v>
      </c>
      <c r="AD11" s="11">
        <f t="shared" si="11"/>
        <v>0.7859177139182304</v>
      </c>
      <c r="AE11" s="4">
        <f t="shared" si="12"/>
        <v>0.7859177139182304</v>
      </c>
      <c r="AF11">
        <f t="shared" si="6"/>
        <v>0.78591771391823051</v>
      </c>
      <c r="AG11">
        <f t="shared" si="7"/>
        <v>-16.905269404996599</v>
      </c>
      <c r="AH11">
        <f t="shared" si="8"/>
        <v>-0.18166735968721257</v>
      </c>
      <c r="AJ11">
        <f t="shared" si="9"/>
        <v>0</v>
      </c>
    </row>
    <row r="12" spans="1:36" x14ac:dyDescent="0.2">
      <c r="A12" t="str">
        <f t="shared" si="10"/>
        <v>[9, -1.05, -1.025, 1.1, 2.1, 0.9, 1.05, 1.07, 0.88, 0.85, 0.98, 2.05, 1.02, 0.96, 0.92, 1.01, 0.97, 0.48, 0.52, 0.55, 0.6, -45, 10, 0.37099130220307]</v>
      </c>
      <c r="B12" s="2">
        <f t="shared" si="0"/>
        <v>-1.05</v>
      </c>
      <c r="C12" s="2">
        <f t="shared" si="1"/>
        <v>-1.0249999999999999</v>
      </c>
      <c r="D12">
        <v>1.1000000000000001</v>
      </c>
      <c r="E12">
        <v>2.1</v>
      </c>
      <c r="F12">
        <v>0.9</v>
      </c>
      <c r="G12" s="1">
        <v>1.05</v>
      </c>
      <c r="H12" s="1">
        <v>1.07</v>
      </c>
      <c r="I12" s="1">
        <v>0.88</v>
      </c>
      <c r="J12" s="1">
        <v>0.85</v>
      </c>
      <c r="K12">
        <v>0.98</v>
      </c>
      <c r="L12">
        <v>2.0499999999999998</v>
      </c>
      <c r="M12">
        <v>1.02</v>
      </c>
      <c r="N12" s="1">
        <v>0.96</v>
      </c>
      <c r="O12" s="1">
        <v>0.92</v>
      </c>
      <c r="P12" s="1">
        <v>1.01</v>
      </c>
      <c r="Q12" s="1">
        <v>0.97</v>
      </c>
      <c r="R12">
        <v>0.48</v>
      </c>
      <c r="S12">
        <v>0.52</v>
      </c>
      <c r="T12">
        <v>0.55000000000000004</v>
      </c>
      <c r="U12">
        <v>0.6</v>
      </c>
      <c r="V12">
        <v>-45</v>
      </c>
      <c r="W12">
        <v>10</v>
      </c>
      <c r="Y12">
        <f t="shared" si="2"/>
        <v>2.9800000000000004</v>
      </c>
      <c r="Z12">
        <f t="shared" si="3"/>
        <v>3.03</v>
      </c>
      <c r="AA12">
        <f t="shared" si="4"/>
        <v>0.54999999999999993</v>
      </c>
      <c r="AB12">
        <f t="shared" si="5"/>
        <v>0.13715020414161566</v>
      </c>
      <c r="AC12">
        <f t="shared" si="13"/>
        <v>4</v>
      </c>
      <c r="AD12" s="11">
        <f t="shared" si="11"/>
        <v>0.37099130220307042</v>
      </c>
      <c r="AE12" s="4">
        <f t="shared" si="12"/>
        <v>0.37099130220307042</v>
      </c>
      <c r="AF12">
        <f t="shared" si="6"/>
        <v>1.1072260662356401</v>
      </c>
      <c r="AG12">
        <f t="shared" si="7"/>
        <v>-9.3792310027876358</v>
      </c>
      <c r="AH12">
        <f t="shared" si="8"/>
        <v>0.37099130220307042</v>
      </c>
      <c r="AJ12">
        <f t="shared" si="9"/>
        <v>0</v>
      </c>
    </row>
    <row r="13" spans="1:36" x14ac:dyDescent="0.2">
      <c r="A13" t="str">
        <f t="shared" si="10"/>
        <v>[10, -1.05, -1.025, 1.1, 2.1, 0.9, 1.05, 1.07, 0.88, 0.85, 0.98, 2.05, 1.02, 0.96, 0.92, 1.01, 0.97, 0.48, 0.52, 0.55, 0.6, -30, 10, 0.315928727588966]</v>
      </c>
      <c r="B13" s="2">
        <f t="shared" si="0"/>
        <v>-1.05</v>
      </c>
      <c r="C13" s="2">
        <f t="shared" si="1"/>
        <v>-1.0249999999999999</v>
      </c>
      <c r="D13">
        <v>1.1000000000000001</v>
      </c>
      <c r="E13">
        <v>2.1</v>
      </c>
      <c r="F13">
        <v>0.9</v>
      </c>
      <c r="G13" s="1">
        <v>1.05</v>
      </c>
      <c r="H13" s="1">
        <v>1.07</v>
      </c>
      <c r="I13" s="1">
        <v>0.88</v>
      </c>
      <c r="J13" s="1">
        <v>0.85</v>
      </c>
      <c r="K13">
        <v>0.98</v>
      </c>
      <c r="L13">
        <v>2.0499999999999998</v>
      </c>
      <c r="M13">
        <v>1.02</v>
      </c>
      <c r="N13" s="1">
        <v>0.96</v>
      </c>
      <c r="O13" s="1">
        <v>0.92</v>
      </c>
      <c r="P13" s="1">
        <v>1.01</v>
      </c>
      <c r="Q13" s="1">
        <v>0.97</v>
      </c>
      <c r="R13">
        <v>0.48</v>
      </c>
      <c r="S13">
        <v>0.52</v>
      </c>
      <c r="T13">
        <v>0.55000000000000004</v>
      </c>
      <c r="U13">
        <v>0.6</v>
      </c>
      <c r="V13">
        <v>-30</v>
      </c>
      <c r="W13">
        <v>10</v>
      </c>
      <c r="Y13">
        <f t="shared" si="2"/>
        <v>2.9800000000000004</v>
      </c>
      <c r="Z13">
        <f t="shared" si="3"/>
        <v>3.03</v>
      </c>
      <c r="AA13">
        <f t="shared" si="4"/>
        <v>0.31754264805429416</v>
      </c>
      <c r="AB13">
        <f t="shared" si="5"/>
        <v>0.11198267275516884</v>
      </c>
      <c r="AC13">
        <f t="shared" si="13"/>
        <v>4</v>
      </c>
      <c r="AD13" s="11">
        <f t="shared" si="11"/>
        <v>0.31592872758896628</v>
      </c>
      <c r="AE13" s="4">
        <f t="shared" si="12"/>
        <v>0.31592872758896628</v>
      </c>
      <c r="AF13">
        <f t="shared" si="6"/>
        <v>1.565854119483453</v>
      </c>
      <c r="AG13">
        <f t="shared" si="7"/>
        <v>-3.9874678144320517</v>
      </c>
      <c r="AH13">
        <f t="shared" si="8"/>
        <v>0.31592872758896628</v>
      </c>
      <c r="AJ13">
        <f t="shared" si="9"/>
        <v>0</v>
      </c>
    </row>
    <row r="14" spans="1:36" x14ac:dyDescent="0.2">
      <c r="A14" t="str">
        <f t="shared" si="10"/>
        <v>[11, -1.05, -1.025, 1.1, 2.1, 0.9, 1.05, 1.07, 0.88, 0.85, 0.98, 2.05, 1.02, 0.96, 0.92, 1.01, 0.97, 0.48, 0.52, 0.55, 0.6, -1, 10, 0.28857835617943]</v>
      </c>
      <c r="B14" s="2">
        <f t="shared" si="0"/>
        <v>-1.05</v>
      </c>
      <c r="C14" s="2">
        <f t="shared" si="1"/>
        <v>-1.0249999999999999</v>
      </c>
      <c r="D14">
        <v>1.1000000000000001</v>
      </c>
      <c r="E14">
        <v>2.1</v>
      </c>
      <c r="F14">
        <v>0.9</v>
      </c>
      <c r="G14" s="1">
        <v>1.05</v>
      </c>
      <c r="H14" s="1">
        <v>1.07</v>
      </c>
      <c r="I14" s="1">
        <v>0.88</v>
      </c>
      <c r="J14" s="1">
        <v>0.85</v>
      </c>
      <c r="K14">
        <v>0.98</v>
      </c>
      <c r="L14">
        <v>2.0499999999999998</v>
      </c>
      <c r="M14">
        <v>1.02</v>
      </c>
      <c r="N14" s="1">
        <v>0.96</v>
      </c>
      <c r="O14" s="1">
        <v>0.92</v>
      </c>
      <c r="P14" s="1">
        <v>1.01</v>
      </c>
      <c r="Q14" s="1">
        <v>0.97</v>
      </c>
      <c r="R14">
        <v>0.48</v>
      </c>
      <c r="S14">
        <v>0.52</v>
      </c>
      <c r="T14">
        <v>0.55000000000000004</v>
      </c>
      <c r="U14">
        <v>0.6</v>
      </c>
      <c r="V14">
        <v>-1</v>
      </c>
      <c r="W14">
        <v>10</v>
      </c>
      <c r="Y14">
        <f t="shared" si="2"/>
        <v>2.9800000000000004</v>
      </c>
      <c r="Z14">
        <f t="shared" si="3"/>
        <v>3.03</v>
      </c>
      <c r="AA14">
        <f t="shared" si="4"/>
        <v>9.6002857105196727E-3</v>
      </c>
      <c r="AB14">
        <f t="shared" si="5"/>
        <v>9.699461213888845E-2</v>
      </c>
      <c r="AC14">
        <f t="shared" si="13"/>
        <v>4</v>
      </c>
      <c r="AD14" s="11">
        <f t="shared" si="11"/>
        <v>0.28857835617943045</v>
      </c>
      <c r="AE14" s="4">
        <f t="shared" si="12"/>
        <v>0.28857835617943045</v>
      </c>
      <c r="AF14">
        <f t="shared" si="6"/>
        <v>44.860693713226972</v>
      </c>
      <c r="AG14">
        <f t="shared" si="7"/>
        <v>8.5750486647242763</v>
      </c>
      <c r="AH14">
        <f t="shared" si="8"/>
        <v>0.28857835617943045</v>
      </c>
      <c r="AJ14">
        <f t="shared" si="9"/>
        <v>0</v>
      </c>
    </row>
    <row r="15" spans="1:36" x14ac:dyDescent="0.2">
      <c r="A15" t="str">
        <f t="shared" si="10"/>
        <v>[12, -1.05, -1.025, 1.1, 2.1, 0.9, 1.05, 1.07, 0.88, 0.85, 0.98, 2.05, 1.02, 0.96, 0.92, 1.01, 0.97, 0.48, 0.52, 0.55, 0.6, -89, 30, 2.56394116591407]</v>
      </c>
      <c r="B15" s="2">
        <f t="shared" si="0"/>
        <v>-1.05</v>
      </c>
      <c r="C15" s="2">
        <f t="shared" si="1"/>
        <v>-1.0249999999999999</v>
      </c>
      <c r="D15">
        <v>1.1000000000000001</v>
      </c>
      <c r="E15">
        <v>2.1</v>
      </c>
      <c r="F15">
        <v>0.9</v>
      </c>
      <c r="G15" s="1">
        <v>1.05</v>
      </c>
      <c r="H15" s="1">
        <v>1.07</v>
      </c>
      <c r="I15" s="1">
        <v>0.88</v>
      </c>
      <c r="J15" s="1">
        <v>0.85</v>
      </c>
      <c r="K15">
        <v>0.98</v>
      </c>
      <c r="L15">
        <v>2.0499999999999998</v>
      </c>
      <c r="M15">
        <v>1.02</v>
      </c>
      <c r="N15" s="1">
        <v>0.96</v>
      </c>
      <c r="O15" s="1">
        <v>0.92</v>
      </c>
      <c r="P15" s="1">
        <v>1.01</v>
      </c>
      <c r="Q15" s="1">
        <v>0.97</v>
      </c>
      <c r="R15">
        <v>0.48</v>
      </c>
      <c r="S15">
        <v>0.52</v>
      </c>
      <c r="T15">
        <v>0.55000000000000004</v>
      </c>
      <c r="U15">
        <v>0.6</v>
      </c>
      <c r="V15">
        <v>-89</v>
      </c>
      <c r="W15">
        <v>30</v>
      </c>
      <c r="Y15">
        <f t="shared" si="2"/>
        <v>2.9800000000000004</v>
      </c>
      <c r="Z15">
        <f t="shared" si="3"/>
        <v>3.03</v>
      </c>
      <c r="AA15">
        <f t="shared" si="4"/>
        <v>31.509478896917532</v>
      </c>
      <c r="AB15">
        <f t="shared" si="5"/>
        <v>18.194777275867665</v>
      </c>
      <c r="AC15">
        <f t="shared" si="13"/>
        <v>2</v>
      </c>
      <c r="AD15" s="11">
        <f>IF(T15=0,0,IF(AND((I15+E15/2-B15)&gt;=(T15*TAN(RADIANS(ABS(V15)))),(K15+L15/2-C15)&gt;=(T15*TAN(RADIANS(W15))/COS(RADIANS(V15)))),((I15+E15/2-B15)+((I15+E15/2-B15)-(T15*TAN(RADIANS(ABS(V15))))))/2*(T15*TAN(RADIANS(W15))/COS(RADIANS(V15))),IF((K15+L15/2-C15)/(I15+E15/2-B15)&gt;=(T15*TAN(RADIANS(W15))/COS(RADIANS(V15)))/(T15*TAN(RADIANS(ABS(V15)))),(I15+E15/2-B15)*(T15*TAN(RADIANS(W15))/COS(RADIANS(V15)))/(T15*TAN(RADIANS(ABS(V15))))*(I15+E15/2-B15)/2,IF((K15+L15/2-C15)/(I15+E15/2-B15)&lt;(T15*TAN(RADIANS(W15))/COS(RADIANS(V15)))/(T15*TAN(RADIANS(ABS(V15)))),(K15+L15/2-C15)*((I15+E15/2-B15)+(I15+E15/2-B15)-((T15*TAN(RADIANS(ABS(V15))))/(T15*TAN(RADIANS(W15))/COS(RADIANS(V15)))*(K15+L15/2-C15)))/2,0)
)))</f>
        <v>2.5639411659140734</v>
      </c>
      <c r="AE15" s="4">
        <f t="shared" si="12"/>
        <v>2.5639411659140734</v>
      </c>
      <c r="AF15">
        <f t="shared" si="6"/>
        <v>2.5639411659140734</v>
      </c>
      <c r="AG15">
        <f t="shared" si="7"/>
        <v>1.0797183298539506</v>
      </c>
      <c r="AH15">
        <f t="shared" si="8"/>
        <v>-232.43353902194778</v>
      </c>
      <c r="AJ15">
        <f t="shared" si="9"/>
        <v>0</v>
      </c>
    </row>
    <row r="16" spans="1:36" x14ac:dyDescent="0.2">
      <c r="A16" t="str">
        <f t="shared" si="10"/>
        <v>[13, -1.05, -1.025, 1.1, 2.1, 0.9, 1.05, 1.07, 0.88, 0.85, 0.98, 2.05, 1.02, 0.96, 0.92, 1.01, 0.97, 0.48, 0.52, 0.55, 0.6, -85, 30, 2.57334301233119]</v>
      </c>
      <c r="B16" s="2">
        <f t="shared" si="0"/>
        <v>-1.05</v>
      </c>
      <c r="C16" s="2">
        <f t="shared" si="1"/>
        <v>-1.0249999999999999</v>
      </c>
      <c r="D16">
        <v>1.1000000000000001</v>
      </c>
      <c r="E16">
        <v>2.1</v>
      </c>
      <c r="F16">
        <v>0.9</v>
      </c>
      <c r="G16" s="1">
        <v>1.05</v>
      </c>
      <c r="H16" s="1">
        <v>1.07</v>
      </c>
      <c r="I16" s="1">
        <v>0.88</v>
      </c>
      <c r="J16" s="1">
        <v>0.85</v>
      </c>
      <c r="K16">
        <v>0.98</v>
      </c>
      <c r="L16">
        <v>2.0499999999999998</v>
      </c>
      <c r="M16">
        <v>1.02</v>
      </c>
      <c r="N16" s="1">
        <v>0.96</v>
      </c>
      <c r="O16" s="1">
        <v>0.92</v>
      </c>
      <c r="P16" s="1">
        <v>1.01</v>
      </c>
      <c r="Q16" s="1">
        <v>0.97</v>
      </c>
      <c r="R16">
        <v>0.48</v>
      </c>
      <c r="S16">
        <v>0.52</v>
      </c>
      <c r="T16">
        <v>0.55000000000000004</v>
      </c>
      <c r="U16">
        <v>0.6</v>
      </c>
      <c r="V16">
        <v>-85</v>
      </c>
      <c r="W16">
        <v>30</v>
      </c>
      <c r="Y16">
        <f t="shared" si="2"/>
        <v>2.9800000000000004</v>
      </c>
      <c r="Z16">
        <f t="shared" si="3"/>
        <v>3.03</v>
      </c>
      <c r="AA16">
        <f t="shared" si="4"/>
        <v>6.2865287665187424</v>
      </c>
      <c r="AB16">
        <f t="shared" si="5"/>
        <v>3.6433932870456376</v>
      </c>
      <c r="AC16">
        <f t="shared" si="13"/>
        <v>2</v>
      </c>
      <c r="AD16" s="11">
        <f t="shared" si="11"/>
        <v>2.5733430123311938</v>
      </c>
      <c r="AE16" s="4">
        <f t="shared" si="12"/>
        <v>2.5733430123311938</v>
      </c>
      <c r="AF16">
        <f t="shared" si="6"/>
        <v>2.5733430123311938</v>
      </c>
      <c r="AG16">
        <f t="shared" si="7"/>
        <v>1.1087629172912079</v>
      </c>
      <c r="AH16">
        <f t="shared" si="8"/>
        <v>-0.59483635798083756</v>
      </c>
      <c r="AJ16">
        <f t="shared" si="9"/>
        <v>0</v>
      </c>
    </row>
    <row r="17" spans="1:36" x14ac:dyDescent="0.2">
      <c r="A17" t="str">
        <f t="shared" si="10"/>
        <v>[14, -1.05, -1.025, 1.1, 2.1, 0.9, 1.05, 1.07, 0.88, 0.85, 0.98, 2.05, 1.02, 0.96, 0.92, 1.01, 0.97, 0.48, 0.52, 0.55, 0.6, -45, 30, 1.21474278827522]</v>
      </c>
      <c r="B17" s="2">
        <f t="shared" si="0"/>
        <v>-1.05</v>
      </c>
      <c r="C17" s="2">
        <f t="shared" si="1"/>
        <v>-1.0249999999999999</v>
      </c>
      <c r="D17">
        <v>1.1000000000000001</v>
      </c>
      <c r="E17">
        <v>2.1</v>
      </c>
      <c r="F17">
        <v>0.9</v>
      </c>
      <c r="G17" s="1">
        <v>1.05</v>
      </c>
      <c r="H17" s="1">
        <v>1.07</v>
      </c>
      <c r="I17" s="1">
        <v>0.88</v>
      </c>
      <c r="J17" s="1">
        <v>0.85</v>
      </c>
      <c r="K17">
        <v>0.98</v>
      </c>
      <c r="L17">
        <v>2.0499999999999998</v>
      </c>
      <c r="M17">
        <v>1.02</v>
      </c>
      <c r="N17" s="1">
        <v>0.96</v>
      </c>
      <c r="O17" s="1">
        <v>0.92</v>
      </c>
      <c r="P17" s="1">
        <v>1.01</v>
      </c>
      <c r="Q17" s="1">
        <v>0.97</v>
      </c>
      <c r="R17">
        <v>0.48</v>
      </c>
      <c r="S17">
        <v>0.52</v>
      </c>
      <c r="T17">
        <v>0.55000000000000004</v>
      </c>
      <c r="U17">
        <v>0.6</v>
      </c>
      <c r="V17">
        <v>-45</v>
      </c>
      <c r="W17">
        <v>30</v>
      </c>
      <c r="Y17">
        <f t="shared" si="2"/>
        <v>2.9800000000000004</v>
      </c>
      <c r="Z17">
        <f t="shared" si="3"/>
        <v>3.03</v>
      </c>
      <c r="AA17">
        <f t="shared" si="4"/>
        <v>0.54999999999999993</v>
      </c>
      <c r="AB17">
        <f t="shared" si="5"/>
        <v>0.44907311951024925</v>
      </c>
      <c r="AC17">
        <f t="shared" si="13"/>
        <v>4</v>
      </c>
      <c r="AD17" s="11">
        <f t="shared" si="11"/>
        <v>1.2147427882752244</v>
      </c>
      <c r="AE17" s="4">
        <f t="shared" si="12"/>
        <v>1.2147427882752244</v>
      </c>
      <c r="AF17">
        <f t="shared" si="6"/>
        <v>3.6254081186352898</v>
      </c>
      <c r="AG17">
        <f t="shared" si="7"/>
        <v>3.4072699051204811</v>
      </c>
      <c r="AH17">
        <f t="shared" si="8"/>
        <v>1.2147427882752244</v>
      </c>
      <c r="AJ17">
        <f t="shared" si="9"/>
        <v>0</v>
      </c>
    </row>
    <row r="18" spans="1:36" x14ac:dyDescent="0.2">
      <c r="A18" t="str">
        <f t="shared" si="10"/>
        <v>[15, -1.05, -1.025, 1.1, 2.1, 0.9, 1.05, 1.07, 0.88, 0.85, 0.98, 2.05, 1.02, 0.96, 0.92, 1.01, 0.97, 0.48, 0.52, 0.55, 0.6, -30, 30, 1.03445051452338]</v>
      </c>
      <c r="B18" s="2">
        <f t="shared" si="0"/>
        <v>-1.05</v>
      </c>
      <c r="C18" s="2">
        <f t="shared" si="1"/>
        <v>-1.0249999999999999</v>
      </c>
      <c r="D18">
        <v>1.1000000000000001</v>
      </c>
      <c r="E18">
        <v>2.1</v>
      </c>
      <c r="F18">
        <v>0.9</v>
      </c>
      <c r="G18" s="1">
        <v>1.05</v>
      </c>
      <c r="H18" s="1">
        <v>1.07</v>
      </c>
      <c r="I18" s="1">
        <v>0.88</v>
      </c>
      <c r="J18" s="1">
        <v>0.85</v>
      </c>
      <c r="K18">
        <v>0.98</v>
      </c>
      <c r="L18">
        <v>2.0499999999999998</v>
      </c>
      <c r="M18">
        <v>1.02</v>
      </c>
      <c r="N18" s="1">
        <v>0.96</v>
      </c>
      <c r="O18" s="1">
        <v>0.92</v>
      </c>
      <c r="P18" s="1">
        <v>1.01</v>
      </c>
      <c r="Q18" s="1">
        <v>0.97</v>
      </c>
      <c r="R18">
        <v>0.48</v>
      </c>
      <c r="S18">
        <v>0.52</v>
      </c>
      <c r="T18">
        <v>0.55000000000000004</v>
      </c>
      <c r="U18">
        <v>0.6</v>
      </c>
      <c r="V18">
        <v>-30</v>
      </c>
      <c r="W18">
        <v>30</v>
      </c>
      <c r="Y18">
        <f t="shared" si="2"/>
        <v>2.9800000000000004</v>
      </c>
      <c r="Z18">
        <f t="shared" si="3"/>
        <v>3.03</v>
      </c>
      <c r="AA18">
        <f t="shared" si="4"/>
        <v>0.31754264805429416</v>
      </c>
      <c r="AB18">
        <f t="shared" si="5"/>
        <v>0.36666666666666664</v>
      </c>
      <c r="AC18">
        <f t="shared" si="13"/>
        <v>4</v>
      </c>
      <c r="AD18" s="11">
        <f t="shared" si="11"/>
        <v>1.0344505145233795</v>
      </c>
      <c r="AE18" s="4">
        <f t="shared" si="12"/>
        <v>1.0344505145233795</v>
      </c>
      <c r="AF18">
        <f t="shared" si="6"/>
        <v>5.1271013305115538</v>
      </c>
      <c r="AG18">
        <f t="shared" si="7"/>
        <v>5.0539536851977243</v>
      </c>
      <c r="AH18">
        <f t="shared" si="8"/>
        <v>1.0344505145233795</v>
      </c>
      <c r="AJ18">
        <f t="shared" si="9"/>
        <v>0</v>
      </c>
    </row>
    <row r="19" spans="1:36" x14ac:dyDescent="0.2">
      <c r="A19" t="str">
        <f t="shared" si="10"/>
        <v>[16, -1.05, -1.025, 1.1, 2.1, 0.9, 1.05, 1.07, 0.88, 0.85, 0.98, 2.05, 1.02, 0.96, 0.92, 1.01, 0.97, 0.48, 0.52, 0.55, 0.6, -1, 30, 0.944896753480764]</v>
      </c>
      <c r="B19" s="2">
        <f t="shared" si="0"/>
        <v>-1.05</v>
      </c>
      <c r="C19" s="2">
        <f t="shared" si="1"/>
        <v>-1.0249999999999999</v>
      </c>
      <c r="D19">
        <v>1.1000000000000001</v>
      </c>
      <c r="E19">
        <v>2.1</v>
      </c>
      <c r="F19">
        <v>0.9</v>
      </c>
      <c r="G19" s="1">
        <v>1.05</v>
      </c>
      <c r="H19" s="1">
        <v>1.07</v>
      </c>
      <c r="I19" s="1">
        <v>0.88</v>
      </c>
      <c r="J19" s="1">
        <v>0.85</v>
      </c>
      <c r="K19">
        <v>0.98</v>
      </c>
      <c r="L19">
        <v>2.0499999999999998</v>
      </c>
      <c r="M19">
        <v>1.02</v>
      </c>
      <c r="N19" s="1">
        <v>0.96</v>
      </c>
      <c r="O19" s="1">
        <v>0.92</v>
      </c>
      <c r="P19" s="1">
        <v>1.01</v>
      </c>
      <c r="Q19" s="1">
        <v>0.97</v>
      </c>
      <c r="R19">
        <v>0.48</v>
      </c>
      <c r="S19">
        <v>0.52</v>
      </c>
      <c r="T19">
        <v>0.55000000000000004</v>
      </c>
      <c r="U19">
        <v>0.6</v>
      </c>
      <c r="V19">
        <v>-1</v>
      </c>
      <c r="W19">
        <v>30</v>
      </c>
      <c r="Y19">
        <f t="shared" si="2"/>
        <v>2.9800000000000004</v>
      </c>
      <c r="Z19">
        <f t="shared" si="3"/>
        <v>3.03</v>
      </c>
      <c r="AA19">
        <f t="shared" si="4"/>
        <v>9.6002857105196727E-3</v>
      </c>
      <c r="AB19">
        <f t="shared" si="5"/>
        <v>0.3175910187047295</v>
      </c>
      <c r="AC19">
        <f t="shared" si="13"/>
        <v>4</v>
      </c>
      <c r="AD19" s="11">
        <f t="shared" si="11"/>
        <v>0.94489675348076396</v>
      </c>
      <c r="AE19" s="4">
        <f t="shared" si="12"/>
        <v>0.94489675348076396</v>
      </c>
      <c r="AF19">
        <f t="shared" si="6"/>
        <v>146.88809101874182</v>
      </c>
      <c r="AG19">
        <f t="shared" si="7"/>
        <v>8.89063779028894</v>
      </c>
      <c r="AH19">
        <f t="shared" si="8"/>
        <v>0.94489675348076385</v>
      </c>
      <c r="AJ19">
        <f t="shared" si="9"/>
        <v>0</v>
      </c>
    </row>
    <row r="20" spans="1:36" x14ac:dyDescent="0.2">
      <c r="A20" t="str">
        <f t="shared" si="10"/>
        <v>[17, -1.05, -1.025, 1.1, 2.1, 0.9, 1.05, 1.07, 0.88, 0.85, 0.98, 2.05, 1.02, 0.96, 0.92, 1.01, 0.97, 0.48, 0.52, 0.55, 0.6, -89, 60, 6.37950610995132]</v>
      </c>
      <c r="B20" s="2">
        <f t="shared" si="0"/>
        <v>-1.05</v>
      </c>
      <c r="C20" s="2">
        <f t="shared" si="1"/>
        <v>-1.0249999999999999</v>
      </c>
      <c r="D20">
        <v>1.1000000000000001</v>
      </c>
      <c r="E20">
        <v>2.1</v>
      </c>
      <c r="F20">
        <v>0.9</v>
      </c>
      <c r="G20" s="1">
        <v>1.05</v>
      </c>
      <c r="H20" s="1">
        <v>1.07</v>
      </c>
      <c r="I20" s="1">
        <v>0.88</v>
      </c>
      <c r="J20" s="1">
        <v>0.85</v>
      </c>
      <c r="K20">
        <v>0.98</v>
      </c>
      <c r="L20">
        <v>2.0499999999999998</v>
      </c>
      <c r="M20">
        <v>1.02</v>
      </c>
      <c r="N20" s="1">
        <v>0.96</v>
      </c>
      <c r="O20" s="1">
        <v>0.92</v>
      </c>
      <c r="P20" s="1">
        <v>1.01</v>
      </c>
      <c r="Q20" s="1">
        <v>0.97</v>
      </c>
      <c r="R20">
        <v>0.48</v>
      </c>
      <c r="S20">
        <v>0.52</v>
      </c>
      <c r="T20">
        <v>0.55000000000000004</v>
      </c>
      <c r="U20">
        <v>0.6</v>
      </c>
      <c r="V20">
        <v>-89</v>
      </c>
      <c r="W20">
        <v>60</v>
      </c>
      <c r="Y20">
        <f t="shared" si="2"/>
        <v>2.9800000000000004</v>
      </c>
      <c r="Z20">
        <f t="shared" si="3"/>
        <v>3.03</v>
      </c>
      <c r="AA20">
        <f t="shared" si="4"/>
        <v>31.509478896917532</v>
      </c>
      <c r="AB20">
        <f t="shared" si="5"/>
        <v>54.584331827602988</v>
      </c>
      <c r="AC20">
        <f t="shared" si="13"/>
        <v>3</v>
      </c>
      <c r="AD20" s="11">
        <f t="shared" si="11"/>
        <v>6.3795061099513166</v>
      </c>
      <c r="AE20" s="4">
        <f t="shared" si="12"/>
        <v>6.3795061099513166</v>
      </c>
      <c r="AF20">
        <f t="shared" si="6"/>
        <v>7.6918234977422184</v>
      </c>
      <c r="AG20">
        <f t="shared" si="7"/>
        <v>6.3795061099513166</v>
      </c>
      <c r="AH20">
        <f t="shared" si="8"/>
        <v>-697.3006170658432</v>
      </c>
      <c r="AJ20">
        <f t="shared" si="9"/>
        <v>0</v>
      </c>
    </row>
    <row r="21" spans="1:36" x14ac:dyDescent="0.2">
      <c r="A21" t="str">
        <f t="shared" si="10"/>
        <v>[18, -1.05, -1.025, 1.1, 2.1, 0.9, 1.05, 1.07, 0.88, 0.85, 0.98, 2.05, 1.02, 0.96, 0.92, 1.01, 0.97, 0.48, 0.52, 0.55, 0.6, -85, 60, 6.38918763909707]</v>
      </c>
      <c r="B21" s="2">
        <f t="shared" si="0"/>
        <v>-1.05</v>
      </c>
      <c r="C21" s="2">
        <f t="shared" si="1"/>
        <v>-1.0249999999999999</v>
      </c>
      <c r="D21">
        <v>1.1000000000000001</v>
      </c>
      <c r="E21">
        <v>2.1</v>
      </c>
      <c r="F21">
        <v>0.9</v>
      </c>
      <c r="G21" s="1">
        <v>1.05</v>
      </c>
      <c r="H21" s="1">
        <v>1.07</v>
      </c>
      <c r="I21" s="1">
        <v>0.88</v>
      </c>
      <c r="J21" s="1">
        <v>0.85</v>
      </c>
      <c r="K21">
        <v>0.98</v>
      </c>
      <c r="L21">
        <v>2.0499999999999998</v>
      </c>
      <c r="M21">
        <v>1.02</v>
      </c>
      <c r="N21" s="1">
        <v>0.96</v>
      </c>
      <c r="O21" s="1">
        <v>0.92</v>
      </c>
      <c r="P21" s="1">
        <v>1.01</v>
      </c>
      <c r="Q21" s="1">
        <v>0.97</v>
      </c>
      <c r="R21">
        <v>0.48</v>
      </c>
      <c r="S21">
        <v>0.52</v>
      </c>
      <c r="T21">
        <v>0.55000000000000004</v>
      </c>
      <c r="U21">
        <v>0.6</v>
      </c>
      <c r="V21">
        <v>-85</v>
      </c>
      <c r="W21">
        <v>60</v>
      </c>
      <c r="Y21">
        <f t="shared" si="2"/>
        <v>2.9800000000000004</v>
      </c>
      <c r="Z21">
        <f t="shared" si="3"/>
        <v>3.03</v>
      </c>
      <c r="AA21">
        <f t="shared" si="4"/>
        <v>6.2865287665187424</v>
      </c>
      <c r="AB21">
        <f t="shared" si="5"/>
        <v>10.93017986113691</v>
      </c>
      <c r="AC21">
        <f t="shared" si="13"/>
        <v>3</v>
      </c>
      <c r="AD21" s="11">
        <f t="shared" si="11"/>
        <v>6.3891876390970692</v>
      </c>
      <c r="AE21" s="4">
        <f t="shared" si="12"/>
        <v>6.3891876390970692</v>
      </c>
      <c r="AF21">
        <f t="shared" si="6"/>
        <v>7.72002903699358</v>
      </c>
      <c r="AG21">
        <f t="shared" si="7"/>
        <v>6.3891876390970692</v>
      </c>
      <c r="AH21">
        <f t="shared" si="8"/>
        <v>-1.7845090739425125</v>
      </c>
      <c r="AJ21">
        <f t="shared" si="9"/>
        <v>0</v>
      </c>
    </row>
    <row r="22" spans="1:36" x14ac:dyDescent="0.2">
      <c r="A22" t="str">
        <f t="shared" si="10"/>
        <v>[19, -1.05, -1.025, 1.1, 2.1, 0.9, 1.05, 1.07, 0.88, 0.85, 0.98, 2.05, 1.02, 0.96, 0.92, 1.01, 0.97, 0.48, 0.52, 0.55, 0.6, -45, 60, 3.64422836482567]</v>
      </c>
      <c r="B22" s="2">
        <f t="shared" si="0"/>
        <v>-1.05</v>
      </c>
      <c r="C22" s="2">
        <f t="shared" si="1"/>
        <v>-1.0249999999999999</v>
      </c>
      <c r="D22">
        <v>1.1000000000000001</v>
      </c>
      <c r="E22">
        <v>2.1</v>
      </c>
      <c r="F22">
        <v>0.9</v>
      </c>
      <c r="G22" s="1">
        <v>1.05</v>
      </c>
      <c r="H22" s="1">
        <v>1.07</v>
      </c>
      <c r="I22" s="1">
        <v>0.88</v>
      </c>
      <c r="J22" s="1">
        <v>0.85</v>
      </c>
      <c r="K22">
        <v>0.98</v>
      </c>
      <c r="L22">
        <v>2.0499999999999998</v>
      </c>
      <c r="M22">
        <v>1.02</v>
      </c>
      <c r="N22" s="1">
        <v>0.96</v>
      </c>
      <c r="O22" s="1">
        <v>0.92</v>
      </c>
      <c r="P22" s="1">
        <v>1.01</v>
      </c>
      <c r="Q22" s="1">
        <v>0.97</v>
      </c>
      <c r="R22">
        <v>0.48</v>
      </c>
      <c r="S22">
        <v>0.52</v>
      </c>
      <c r="T22">
        <v>0.55000000000000004</v>
      </c>
      <c r="U22">
        <v>0.6</v>
      </c>
      <c r="V22">
        <v>-45</v>
      </c>
      <c r="W22">
        <v>60</v>
      </c>
      <c r="Y22">
        <f t="shared" si="2"/>
        <v>2.9800000000000004</v>
      </c>
      <c r="Z22">
        <f t="shared" si="3"/>
        <v>3.03</v>
      </c>
      <c r="AA22">
        <f t="shared" si="4"/>
        <v>0.54999999999999993</v>
      </c>
      <c r="AB22">
        <f t="shared" si="5"/>
        <v>1.3472193585307477</v>
      </c>
      <c r="AC22">
        <f t="shared" si="13"/>
        <v>4</v>
      </c>
      <c r="AD22" s="11">
        <f t="shared" si="11"/>
        <v>3.6442283648256732</v>
      </c>
      <c r="AE22" s="4">
        <f t="shared" si="12"/>
        <v>3.6442283648256732</v>
      </c>
      <c r="AF22">
        <f t="shared" si="6"/>
        <v>10.876224355905871</v>
      </c>
      <c r="AG22">
        <f t="shared" si="7"/>
        <v>7.1553566350401612</v>
      </c>
      <c r="AH22">
        <f t="shared" si="8"/>
        <v>3.6442283648256732</v>
      </c>
      <c r="AJ22">
        <f t="shared" si="9"/>
        <v>0</v>
      </c>
    </row>
    <row r="23" spans="1:36" x14ac:dyDescent="0.2">
      <c r="A23" t="str">
        <f t="shared" si="10"/>
        <v>[20, -1.05, -1.025, 1.1, 2.1, 0.9, 1.05, 1.07, 0.88, 0.85, 0.98, 2.05, 1.02, 0.96, 0.92, 1.01, 0.97, 0.48, 0.52, 0.55, 0.6, -30, 60, 3.10335154357014]</v>
      </c>
      <c r="B23" s="2">
        <f t="shared" si="0"/>
        <v>-1.05</v>
      </c>
      <c r="C23" s="2">
        <f t="shared" si="1"/>
        <v>-1.0249999999999999</v>
      </c>
      <c r="D23">
        <v>1.1000000000000001</v>
      </c>
      <c r="E23">
        <v>2.1</v>
      </c>
      <c r="F23">
        <v>0.9</v>
      </c>
      <c r="G23" s="1">
        <v>1.05</v>
      </c>
      <c r="H23" s="1">
        <v>1.07</v>
      </c>
      <c r="I23" s="1">
        <v>0.88</v>
      </c>
      <c r="J23" s="1">
        <v>0.85</v>
      </c>
      <c r="K23">
        <v>0.98</v>
      </c>
      <c r="L23">
        <v>2.0499999999999998</v>
      </c>
      <c r="M23">
        <v>1.02</v>
      </c>
      <c r="N23" s="1">
        <v>0.96</v>
      </c>
      <c r="O23" s="1">
        <v>0.92</v>
      </c>
      <c r="P23" s="1">
        <v>1.01</v>
      </c>
      <c r="Q23" s="1">
        <v>0.97</v>
      </c>
      <c r="R23">
        <v>0.48</v>
      </c>
      <c r="S23">
        <v>0.52</v>
      </c>
      <c r="T23">
        <v>0.55000000000000004</v>
      </c>
      <c r="U23">
        <v>0.6</v>
      </c>
      <c r="V23">
        <v>-30</v>
      </c>
      <c r="W23">
        <v>60</v>
      </c>
      <c r="Y23">
        <f t="shared" si="2"/>
        <v>2.9800000000000004</v>
      </c>
      <c r="Z23">
        <f t="shared" si="3"/>
        <v>3.03</v>
      </c>
      <c r="AA23">
        <f t="shared" si="4"/>
        <v>0.31754264805429416</v>
      </c>
      <c r="AB23">
        <f t="shared" si="5"/>
        <v>1.0999999999999996</v>
      </c>
      <c r="AC23">
        <f t="shared" si="13"/>
        <v>4</v>
      </c>
      <c r="AD23" s="11">
        <f t="shared" si="11"/>
        <v>3.1033515435701378</v>
      </c>
      <c r="AE23" s="4">
        <f t="shared" si="12"/>
        <v>3.1033515435701378</v>
      </c>
      <c r="AF23">
        <f t="shared" si="6"/>
        <v>15.381303991534658</v>
      </c>
      <c r="AG23">
        <f t="shared" si="7"/>
        <v>7.7042512283992419</v>
      </c>
      <c r="AH23">
        <f t="shared" si="8"/>
        <v>3.1033515435701378</v>
      </c>
      <c r="AJ23">
        <f t="shared" si="9"/>
        <v>0</v>
      </c>
    </row>
    <row r="24" spans="1:36" x14ac:dyDescent="0.2">
      <c r="A24" t="str">
        <f t="shared" si="10"/>
        <v>[21, -1.05, -1.025, 1.1, 2.1, 0.9, 1.05, 1.07, 0.88, 0.85, 0.98, 2.05, 1.02, 0.96, 0.92, 1.01, 0.97, 0.48, 0.52, 0.55, 0.6, -1, 60, 2.83469026044229]</v>
      </c>
      <c r="B24" s="2">
        <f t="shared" si="0"/>
        <v>-1.05</v>
      </c>
      <c r="C24" s="2">
        <f t="shared" si="1"/>
        <v>-1.0249999999999999</v>
      </c>
      <c r="D24">
        <v>1.1000000000000001</v>
      </c>
      <c r="E24">
        <v>2.1</v>
      </c>
      <c r="F24">
        <v>0.9</v>
      </c>
      <c r="G24" s="1">
        <v>1.05</v>
      </c>
      <c r="H24" s="1">
        <v>1.07</v>
      </c>
      <c r="I24" s="1">
        <v>0.88</v>
      </c>
      <c r="J24" s="1">
        <v>0.85</v>
      </c>
      <c r="K24">
        <v>0.98</v>
      </c>
      <c r="L24">
        <v>2.0499999999999998</v>
      </c>
      <c r="M24">
        <v>1.02</v>
      </c>
      <c r="N24" s="1">
        <v>0.96</v>
      </c>
      <c r="O24" s="1">
        <v>0.92</v>
      </c>
      <c r="P24" s="1">
        <v>1.01</v>
      </c>
      <c r="Q24" s="1">
        <v>0.97</v>
      </c>
      <c r="R24">
        <v>0.48</v>
      </c>
      <c r="S24">
        <v>0.52</v>
      </c>
      <c r="T24">
        <v>0.55000000000000004</v>
      </c>
      <c r="U24">
        <v>0.6</v>
      </c>
      <c r="V24">
        <v>-1</v>
      </c>
      <c r="W24">
        <v>60</v>
      </c>
      <c r="Y24">
        <f t="shared" si="2"/>
        <v>2.9800000000000004</v>
      </c>
      <c r="Z24">
        <f t="shared" si="3"/>
        <v>3.03</v>
      </c>
      <c r="AA24">
        <f t="shared" si="4"/>
        <v>9.6002857105196727E-3</v>
      </c>
      <c r="AB24">
        <f t="shared" si="5"/>
        <v>0.95277305611418839</v>
      </c>
      <c r="AC24">
        <f t="shared" si="13"/>
        <v>4</v>
      </c>
      <c r="AD24" s="11">
        <f t="shared" si="11"/>
        <v>2.8346902604422914</v>
      </c>
      <c r="AE24" s="4">
        <f t="shared" si="12"/>
        <v>2.8346902604422914</v>
      </c>
      <c r="AF24">
        <f t="shared" si="6"/>
        <v>440.66427305622545</v>
      </c>
      <c r="AG24">
        <f t="shared" si="7"/>
        <v>8.983145930096315</v>
      </c>
      <c r="AH24">
        <f t="shared" si="8"/>
        <v>2.834690260442291</v>
      </c>
      <c r="AJ24">
        <f t="shared" si="9"/>
        <v>0</v>
      </c>
    </row>
    <row r="25" spans="1:36" x14ac:dyDescent="0.2">
      <c r="A25" t="str">
        <f t="shared" si="10"/>
        <v>[22, -1.05, -1.025, 1.1, 2.1, 0.9, 1.05, 1.07, 0.88, 0.85, 0.98, 2.05, 1.02, 0.96, 0.92, 1.01, 0.97, 0.48, 0.52, 0.55, 0.6, -89, 85, 8.62784883202137]</v>
      </c>
      <c r="B25" s="2">
        <f t="shared" si="0"/>
        <v>-1.05</v>
      </c>
      <c r="C25" s="2">
        <f t="shared" si="1"/>
        <v>-1.0249999999999999</v>
      </c>
      <c r="D25">
        <v>1.1000000000000001</v>
      </c>
      <c r="E25">
        <v>2.1</v>
      </c>
      <c r="F25">
        <v>0.9</v>
      </c>
      <c r="G25" s="1">
        <v>1.05</v>
      </c>
      <c r="H25" s="1">
        <v>1.07</v>
      </c>
      <c r="I25" s="1">
        <v>0.88</v>
      </c>
      <c r="J25" s="1">
        <v>0.85</v>
      </c>
      <c r="K25">
        <v>0.98</v>
      </c>
      <c r="L25">
        <v>2.0499999999999998</v>
      </c>
      <c r="M25">
        <v>1.02</v>
      </c>
      <c r="N25" s="1">
        <v>0.96</v>
      </c>
      <c r="O25" s="1">
        <v>0.92</v>
      </c>
      <c r="P25" s="1">
        <v>1.01</v>
      </c>
      <c r="Q25" s="1">
        <v>0.97</v>
      </c>
      <c r="R25">
        <v>0.48</v>
      </c>
      <c r="S25">
        <v>0.52</v>
      </c>
      <c r="T25">
        <v>0.55000000000000004</v>
      </c>
      <c r="U25">
        <v>0.6</v>
      </c>
      <c r="V25">
        <v>-89</v>
      </c>
      <c r="W25">
        <v>85</v>
      </c>
      <c r="Y25">
        <f t="shared" si="2"/>
        <v>2.9800000000000004</v>
      </c>
      <c r="Z25">
        <f t="shared" si="3"/>
        <v>3.03</v>
      </c>
      <c r="AA25">
        <f t="shared" si="4"/>
        <v>31.509478896917532</v>
      </c>
      <c r="AB25">
        <f t="shared" si="5"/>
        <v>360.20985352993057</v>
      </c>
      <c r="AC25">
        <f t="shared" si="13"/>
        <v>3</v>
      </c>
      <c r="AD25" s="11">
        <f t="shared" si="11"/>
        <v>8.6278488320213711</v>
      </c>
      <c r="AE25" s="4">
        <f t="shared" si="12"/>
        <v>8.6278488320213711</v>
      </c>
      <c r="AF25">
        <f t="shared" si="6"/>
        <v>50.759449144684602</v>
      </c>
      <c r="AG25">
        <f t="shared" si="7"/>
        <v>8.6278488320213711</v>
      </c>
      <c r="AH25">
        <f t="shared" si="8"/>
        <v>-4601.587025612358</v>
      </c>
      <c r="AJ25">
        <f t="shared" si="9"/>
        <v>0</v>
      </c>
    </row>
    <row r="26" spans="1:36" x14ac:dyDescent="0.2">
      <c r="A26" t="str">
        <f t="shared" si="10"/>
        <v>[23, -1.05, -1.025, 1.1, 2.1, 0.9, 1.05, 1.07, 0.88, 0.85, 0.98, 2.05, 1.02, 0.96, 0.92, 1.01, 0.97, 0.48, 0.52, 0.55, 0.6, -85, 85, 8.62931592070401]</v>
      </c>
      <c r="B26" s="2">
        <f t="shared" si="0"/>
        <v>-1.05</v>
      </c>
      <c r="C26" s="2">
        <f t="shared" si="1"/>
        <v>-1.0249999999999999</v>
      </c>
      <c r="D26">
        <v>1.1000000000000001</v>
      </c>
      <c r="E26">
        <v>2.1</v>
      </c>
      <c r="F26">
        <v>0.9</v>
      </c>
      <c r="G26" s="1">
        <v>1.05</v>
      </c>
      <c r="H26" s="1">
        <v>1.07</v>
      </c>
      <c r="I26" s="1">
        <v>0.88</v>
      </c>
      <c r="J26" s="1">
        <v>0.85</v>
      </c>
      <c r="K26">
        <v>0.98</v>
      </c>
      <c r="L26">
        <v>2.0499999999999998</v>
      </c>
      <c r="M26">
        <v>1.02</v>
      </c>
      <c r="N26" s="1">
        <v>0.96</v>
      </c>
      <c r="O26" s="1">
        <v>0.92</v>
      </c>
      <c r="P26" s="1">
        <v>1.01</v>
      </c>
      <c r="Q26" s="1">
        <v>0.97</v>
      </c>
      <c r="R26">
        <v>0.48</v>
      </c>
      <c r="S26">
        <v>0.52</v>
      </c>
      <c r="T26">
        <v>0.55000000000000004</v>
      </c>
      <c r="U26">
        <v>0.6</v>
      </c>
      <c r="V26">
        <v>-85</v>
      </c>
      <c r="W26">
        <v>85</v>
      </c>
      <c r="Y26">
        <f t="shared" si="2"/>
        <v>2.9800000000000004</v>
      </c>
      <c r="Z26">
        <f t="shared" si="3"/>
        <v>3.03</v>
      </c>
      <c r="AA26">
        <f t="shared" si="4"/>
        <v>6.2865287665187424</v>
      </c>
      <c r="AB26">
        <f t="shared" si="5"/>
        <v>72.1298283776907</v>
      </c>
      <c r="AC26">
        <f t="shared" si="13"/>
        <v>3</v>
      </c>
      <c r="AD26" s="11">
        <f t="shared" si="11"/>
        <v>8.6293159207040127</v>
      </c>
      <c r="AE26" s="4">
        <f t="shared" si="12"/>
        <v>8.6293159207040127</v>
      </c>
      <c r="AF26">
        <f t="shared" si="6"/>
        <v>50.945581553423331</v>
      </c>
      <c r="AG26">
        <f t="shared" si="7"/>
        <v>8.6293159207040127</v>
      </c>
      <c r="AH26">
        <f t="shared" si="8"/>
        <v>-11.776231944687931</v>
      </c>
      <c r="AJ26">
        <f t="shared" si="9"/>
        <v>0</v>
      </c>
    </row>
    <row r="27" spans="1:36" x14ac:dyDescent="0.2">
      <c r="A27" t="str">
        <f t="shared" si="10"/>
        <v>[24, -1.05, -1.025, 1.1, 2.1, 0.9, 1.05, 1.07, 0.88, 0.85, 0.98, 2.05, 1.02, 0.96, 0.92, 1.01, 0.97, 0.48, 0.52, 0.55, 0.6, -45, 85, 8.7454171941721]</v>
      </c>
      <c r="B27" s="2">
        <f t="shared" si="0"/>
        <v>-1.05</v>
      </c>
      <c r="C27" s="2">
        <f t="shared" si="1"/>
        <v>-1.0249999999999999</v>
      </c>
      <c r="D27">
        <v>1.1000000000000001</v>
      </c>
      <c r="E27">
        <v>2.1</v>
      </c>
      <c r="F27">
        <v>0.9</v>
      </c>
      <c r="G27" s="1">
        <v>1.05</v>
      </c>
      <c r="H27" s="1">
        <v>1.07</v>
      </c>
      <c r="I27" s="1">
        <v>0.88</v>
      </c>
      <c r="J27" s="1">
        <v>0.85</v>
      </c>
      <c r="K27">
        <v>0.98</v>
      </c>
      <c r="L27">
        <v>2.0499999999999998</v>
      </c>
      <c r="M27">
        <v>1.02</v>
      </c>
      <c r="N27" s="1">
        <v>0.96</v>
      </c>
      <c r="O27" s="1">
        <v>0.92</v>
      </c>
      <c r="P27" s="1">
        <v>1.01</v>
      </c>
      <c r="Q27" s="1">
        <v>0.97</v>
      </c>
      <c r="R27">
        <v>0.48</v>
      </c>
      <c r="S27">
        <v>0.52</v>
      </c>
      <c r="T27">
        <v>0.55000000000000004</v>
      </c>
      <c r="U27">
        <v>0.6</v>
      </c>
      <c r="V27">
        <v>-45</v>
      </c>
      <c r="W27">
        <v>85</v>
      </c>
      <c r="Y27">
        <f t="shared" si="2"/>
        <v>2.9800000000000004</v>
      </c>
      <c r="Z27">
        <f t="shared" si="3"/>
        <v>3.03</v>
      </c>
      <c r="AA27">
        <f t="shared" si="4"/>
        <v>0.54999999999999993</v>
      </c>
      <c r="AB27">
        <f t="shared" si="5"/>
        <v>8.8904942418594093</v>
      </c>
      <c r="AC27">
        <f t="shared" si="13"/>
        <v>3</v>
      </c>
      <c r="AD27" s="11">
        <f t="shared" si="11"/>
        <v>8.7454171941721022</v>
      </c>
      <c r="AE27" s="4">
        <f t="shared" si="12"/>
        <v>8.7454171941721022</v>
      </c>
      <c r="AF27">
        <f t="shared" si="6"/>
        <v>71.773768241280294</v>
      </c>
      <c r="AG27">
        <f t="shared" si="7"/>
        <v>8.7454171941721022</v>
      </c>
      <c r="AH27">
        <f t="shared" si="8"/>
        <v>24.048786924229706</v>
      </c>
      <c r="AJ27">
        <f t="shared" si="9"/>
        <v>0</v>
      </c>
    </row>
    <row r="28" spans="1:36" x14ac:dyDescent="0.2">
      <c r="A28" t="str">
        <f t="shared" si="10"/>
        <v>[25, -1.05, -1.025, 1.1, 2.1, 0.9, 1.05, 1.07, 0.88, 0.85, 0.98, 2.05, 1.02, 0.96, 0.92, 1.01, 0.97, 0.48, 0.52, 0.55, 0.6, -30, 85, 8.82859383225871]</v>
      </c>
      <c r="B28" s="2">
        <f t="shared" ref="B28:B34" si="14">-E28/2</f>
        <v>-1.05</v>
      </c>
      <c r="C28" s="2">
        <f t="shared" ref="C28:C34" si="15">-L28/2</f>
        <v>-1.0249999999999999</v>
      </c>
      <c r="D28">
        <v>1.1000000000000001</v>
      </c>
      <c r="E28">
        <v>2.1</v>
      </c>
      <c r="F28">
        <v>0.9</v>
      </c>
      <c r="G28" s="1">
        <v>1.05</v>
      </c>
      <c r="H28" s="1">
        <v>1.07</v>
      </c>
      <c r="I28" s="1">
        <v>0.88</v>
      </c>
      <c r="J28" s="1">
        <v>0.85</v>
      </c>
      <c r="K28">
        <v>0.98</v>
      </c>
      <c r="L28">
        <v>2.0499999999999998</v>
      </c>
      <c r="M28">
        <v>1.02</v>
      </c>
      <c r="N28" s="1">
        <v>0.96</v>
      </c>
      <c r="O28" s="1">
        <v>0.92</v>
      </c>
      <c r="P28" s="1">
        <v>1.01</v>
      </c>
      <c r="Q28" s="1">
        <v>0.97</v>
      </c>
      <c r="R28">
        <v>0.48</v>
      </c>
      <c r="S28">
        <v>0.52</v>
      </c>
      <c r="T28">
        <v>0.55000000000000004</v>
      </c>
      <c r="U28">
        <v>0.6</v>
      </c>
      <c r="V28">
        <v>-30</v>
      </c>
      <c r="W28">
        <v>85</v>
      </c>
      <c r="Y28">
        <f t="shared" ref="Y28:Y34" si="16">I28+E28/2-B28</f>
        <v>2.9800000000000004</v>
      </c>
      <c r="Z28">
        <f t="shared" ref="Z28:Z34" si="17">K28+L28/2-C28</f>
        <v>3.03</v>
      </c>
      <c r="AA28">
        <f t="shared" ref="AA28:AA34" si="18">T28*TAN(RADIANS(ABS(V28)))</f>
        <v>0.31754264805429416</v>
      </c>
      <c r="AB28">
        <f t="shared" ref="AB28:AB34" si="19">T28*TAN(RADIANS(W28))/COS(RADIANS(V28))</f>
        <v>7.259058151235843</v>
      </c>
      <c r="AC28">
        <f t="shared" ref="AC28:AC34" si="20">IF(T28=0,1,IF(AND(Y28&gt;=AA28,Z28&gt;=AB28),4,IF(Z28/Y28&gt;=AB28/AA28,2,IF(Z28/Y28&lt;AB28/AA28,3,0
))))</f>
        <v>3</v>
      </c>
      <c r="AD28" s="11">
        <f t="shared" si="11"/>
        <v>8.8285938322587114</v>
      </c>
      <c r="AE28" s="4">
        <f t="shared" si="12"/>
        <v>8.8285938322587114</v>
      </c>
      <c r="AF28">
        <f t="shared" ref="AF28:AF34" si="21">Y28*(Y28/AA28*AB28)/2</f>
        <v>101.50343646944191</v>
      </c>
      <c r="AG28">
        <f t="shared" ref="AG28:AG34" si="22">(Y28+Y28-(AA28/AB28*Z28))/2*Z28</f>
        <v>8.8285938322587114</v>
      </c>
      <c r="AH28">
        <f t="shared" ref="AH28:AH34" si="23">(Y28+Y28-AA28)/2*AB28</f>
        <v>20.479463016821047</v>
      </c>
      <c r="AJ28">
        <f t="shared" si="9"/>
        <v>0</v>
      </c>
    </row>
    <row r="29" spans="1:36" x14ac:dyDescent="0.2">
      <c r="A29" t="str">
        <f t="shared" si="10"/>
        <v>[26, -1.05, -1.025, 1.1, 2.1, 0.9, 1.05, 1.07, 0.88, 0.85, 0.98, 2.05, 1.02, 0.96, 0.92, 1.01, 0.97, 0.48, 0.52, 0.55, 0.6, -1, 85, 9.02239089829093]</v>
      </c>
      <c r="B29" s="2">
        <f t="shared" si="14"/>
        <v>-1.05</v>
      </c>
      <c r="C29" s="2">
        <f t="shared" si="15"/>
        <v>-1.0249999999999999</v>
      </c>
      <c r="D29">
        <v>1.1000000000000001</v>
      </c>
      <c r="E29">
        <v>2.1</v>
      </c>
      <c r="F29">
        <v>0.9</v>
      </c>
      <c r="G29" s="1">
        <v>1.05</v>
      </c>
      <c r="H29" s="1">
        <v>1.07</v>
      </c>
      <c r="I29" s="1">
        <v>0.88</v>
      </c>
      <c r="J29" s="1">
        <v>0.85</v>
      </c>
      <c r="K29">
        <v>0.98</v>
      </c>
      <c r="L29">
        <v>2.0499999999999998</v>
      </c>
      <c r="M29">
        <v>1.02</v>
      </c>
      <c r="N29" s="1">
        <v>0.96</v>
      </c>
      <c r="O29" s="1">
        <v>0.92</v>
      </c>
      <c r="P29" s="1">
        <v>1.01</v>
      </c>
      <c r="Q29" s="1">
        <v>0.97</v>
      </c>
      <c r="R29">
        <v>0.48</v>
      </c>
      <c r="S29">
        <v>0.52</v>
      </c>
      <c r="T29">
        <v>0.55000000000000004</v>
      </c>
      <c r="U29">
        <v>0.6</v>
      </c>
      <c r="V29">
        <v>-1</v>
      </c>
      <c r="W29">
        <v>85</v>
      </c>
      <c r="Y29">
        <f t="shared" si="16"/>
        <v>2.9800000000000004</v>
      </c>
      <c r="Z29">
        <f t="shared" si="17"/>
        <v>3.03</v>
      </c>
      <c r="AA29">
        <f t="shared" si="18"/>
        <v>9.6002857105196727E-3</v>
      </c>
      <c r="AB29">
        <f t="shared" si="19"/>
        <v>6.2874863811487156</v>
      </c>
      <c r="AC29">
        <f t="shared" si="20"/>
        <v>3</v>
      </c>
      <c r="AD29" s="11">
        <f t="shared" si="11"/>
        <v>9.0223908982909311</v>
      </c>
      <c r="AE29" s="4">
        <f t="shared" si="12"/>
        <v>9.0223908982909311</v>
      </c>
      <c r="AF29">
        <f t="shared" si="21"/>
        <v>2908.006893897465</v>
      </c>
      <c r="AG29">
        <f t="shared" si="22"/>
        <v>9.0223908982909311</v>
      </c>
      <c r="AH29">
        <f t="shared" si="23"/>
        <v>18.706528582993158</v>
      </c>
      <c r="AJ29">
        <f t="shared" si="9"/>
        <v>0</v>
      </c>
    </row>
    <row r="30" spans="1:36" x14ac:dyDescent="0.2">
      <c r="A30" t="str">
        <f t="shared" si="10"/>
        <v>[27, -1.05, -1.025, 1.1, 2.1, 0.9, 1.05, 1.07, 0.88, 0.85, 0.98, 2.05, 1.02, 0.96, 0.92, 1.01, 0.97, 0.48, 0.52, 0.55, 0.6, -89, 89, 8.94928560086997]</v>
      </c>
      <c r="B30" s="2">
        <f t="shared" si="14"/>
        <v>-1.05</v>
      </c>
      <c r="C30" s="2">
        <f t="shared" si="15"/>
        <v>-1.0249999999999999</v>
      </c>
      <c r="D30">
        <v>1.1000000000000001</v>
      </c>
      <c r="E30">
        <v>2.1</v>
      </c>
      <c r="F30">
        <v>0.9</v>
      </c>
      <c r="G30" s="1">
        <v>1.05</v>
      </c>
      <c r="H30" s="1">
        <v>1.07</v>
      </c>
      <c r="I30" s="1">
        <v>0.88</v>
      </c>
      <c r="J30" s="1">
        <v>0.85</v>
      </c>
      <c r="K30">
        <v>0.98</v>
      </c>
      <c r="L30">
        <v>2.0499999999999998</v>
      </c>
      <c r="M30">
        <v>1.02</v>
      </c>
      <c r="N30" s="1">
        <v>0.96</v>
      </c>
      <c r="O30" s="1">
        <v>0.92</v>
      </c>
      <c r="P30" s="1">
        <v>1.01</v>
      </c>
      <c r="Q30" s="1">
        <v>0.97</v>
      </c>
      <c r="R30">
        <v>0.48</v>
      </c>
      <c r="S30">
        <v>0.52</v>
      </c>
      <c r="T30">
        <v>0.55000000000000004</v>
      </c>
      <c r="U30">
        <v>0.6</v>
      </c>
      <c r="V30">
        <v>-89</v>
      </c>
      <c r="W30">
        <v>89</v>
      </c>
      <c r="Y30">
        <f t="shared" si="16"/>
        <v>2.9800000000000004</v>
      </c>
      <c r="Z30">
        <f t="shared" si="17"/>
        <v>3.03</v>
      </c>
      <c r="AA30">
        <f t="shared" si="18"/>
        <v>31.509478896917532</v>
      </c>
      <c r="AB30">
        <f t="shared" si="19"/>
        <v>1805.4518160661094</v>
      </c>
      <c r="AC30">
        <f t="shared" si="20"/>
        <v>3</v>
      </c>
      <c r="AD30" s="11">
        <f t="shared" si="11"/>
        <v>8.9492856008699722</v>
      </c>
      <c r="AE30" s="4">
        <f t="shared" si="12"/>
        <v>8.9492856008699722</v>
      </c>
      <c r="AF30">
        <f t="shared" si="21"/>
        <v>254.41763667126133</v>
      </c>
      <c r="AG30">
        <f t="shared" si="22"/>
        <v>8.9492856008699722</v>
      </c>
      <c r="AH30">
        <f t="shared" si="23"/>
        <v>-23064.176536991246</v>
      </c>
      <c r="AJ30">
        <f t="shared" si="9"/>
        <v>0</v>
      </c>
    </row>
    <row r="31" spans="1:36" x14ac:dyDescent="0.2">
      <c r="A31" t="str">
        <f t="shared" si="10"/>
        <v>[28, -1.05, -1.025, 1.1, 2.1, 0.9, 1.05, 1.07, 0.88, 0.85, 0.98, 2.05, 1.02, 0.96, 0.92, 1.01, 0.97, 0.48, 0.52, 0.55, 0.6, -85, 89, 8.9495783031148]</v>
      </c>
      <c r="B31" s="2">
        <f t="shared" si="14"/>
        <v>-1.05</v>
      </c>
      <c r="C31" s="2">
        <f t="shared" si="15"/>
        <v>-1.0249999999999999</v>
      </c>
      <c r="D31">
        <v>1.1000000000000001</v>
      </c>
      <c r="E31">
        <v>2.1</v>
      </c>
      <c r="F31">
        <v>0.9</v>
      </c>
      <c r="G31" s="1">
        <v>1.05</v>
      </c>
      <c r="H31" s="1">
        <v>1.07</v>
      </c>
      <c r="I31" s="1">
        <v>0.88</v>
      </c>
      <c r="J31" s="1">
        <v>0.85</v>
      </c>
      <c r="K31">
        <v>0.98</v>
      </c>
      <c r="L31">
        <v>2.0499999999999998</v>
      </c>
      <c r="M31">
        <v>1.02</v>
      </c>
      <c r="N31" s="1">
        <v>0.96</v>
      </c>
      <c r="O31" s="1">
        <v>0.92</v>
      </c>
      <c r="P31" s="1">
        <v>1.01</v>
      </c>
      <c r="Q31" s="1">
        <v>0.97</v>
      </c>
      <c r="R31">
        <v>0.48</v>
      </c>
      <c r="S31">
        <v>0.52</v>
      </c>
      <c r="T31">
        <v>0.55000000000000004</v>
      </c>
      <c r="U31">
        <v>0.6</v>
      </c>
      <c r="V31">
        <v>-85</v>
      </c>
      <c r="W31">
        <v>89</v>
      </c>
      <c r="Y31">
        <f t="shared" si="16"/>
        <v>2.9800000000000004</v>
      </c>
      <c r="Z31">
        <f t="shared" si="17"/>
        <v>3.03</v>
      </c>
      <c r="AA31">
        <f t="shared" si="18"/>
        <v>6.2865287665187424</v>
      </c>
      <c r="AB31">
        <f t="shared" si="19"/>
        <v>361.53072538371759</v>
      </c>
      <c r="AC31">
        <f t="shared" si="20"/>
        <v>3</v>
      </c>
      <c r="AD31" s="11">
        <f t="shared" si="11"/>
        <v>8.9495783031147997</v>
      </c>
      <c r="AE31" s="4">
        <f t="shared" si="12"/>
        <v>8.9495783031147997</v>
      </c>
      <c r="AF31">
        <f t="shared" si="21"/>
        <v>255.35057365811187</v>
      </c>
      <c r="AG31">
        <f t="shared" si="22"/>
        <v>8.9495783031147997</v>
      </c>
      <c r="AH31">
        <f t="shared" si="23"/>
        <v>-59.025090909085591</v>
      </c>
      <c r="AJ31">
        <f t="shared" si="9"/>
        <v>0</v>
      </c>
    </row>
    <row r="32" spans="1:36" x14ac:dyDescent="0.2">
      <c r="A32" t="str">
        <f t="shared" si="10"/>
        <v>[29, -1.05, -1.025, 1.1, 2.1, 0.9, 1.05, 1.07, 0.88, 0.85, 0.98, 2.05, 1.02, 0.96, 0.92, 1.01, 0.97, 0.48, 0.52, 0.55, 0.6, -45, 89, 8.97274193580687]</v>
      </c>
      <c r="B32" s="2">
        <f t="shared" si="14"/>
        <v>-1.05</v>
      </c>
      <c r="C32" s="2">
        <f t="shared" si="15"/>
        <v>-1.0249999999999999</v>
      </c>
      <c r="D32">
        <v>1.1000000000000001</v>
      </c>
      <c r="E32">
        <v>2.1</v>
      </c>
      <c r="F32">
        <v>0.9</v>
      </c>
      <c r="G32" s="1">
        <v>1.05</v>
      </c>
      <c r="H32" s="1">
        <v>1.07</v>
      </c>
      <c r="I32" s="1">
        <v>0.88</v>
      </c>
      <c r="J32" s="1">
        <v>0.85</v>
      </c>
      <c r="K32">
        <v>0.98</v>
      </c>
      <c r="L32">
        <v>2.0499999999999998</v>
      </c>
      <c r="M32">
        <v>1.02</v>
      </c>
      <c r="N32" s="1">
        <v>0.96</v>
      </c>
      <c r="O32" s="1">
        <v>0.92</v>
      </c>
      <c r="P32" s="1">
        <v>1.01</v>
      </c>
      <c r="Q32" s="1">
        <v>0.97</v>
      </c>
      <c r="R32">
        <v>0.48</v>
      </c>
      <c r="S32">
        <v>0.52</v>
      </c>
      <c r="T32">
        <v>0.55000000000000004</v>
      </c>
      <c r="U32">
        <v>0.6</v>
      </c>
      <c r="V32">
        <v>-45</v>
      </c>
      <c r="W32">
        <v>89</v>
      </c>
      <c r="Y32">
        <f t="shared" si="16"/>
        <v>2.9800000000000004</v>
      </c>
      <c r="Z32">
        <f t="shared" si="17"/>
        <v>3.03</v>
      </c>
      <c r="AA32">
        <f t="shared" si="18"/>
        <v>0.54999999999999993</v>
      </c>
      <c r="AB32">
        <f t="shared" si="19"/>
        <v>44.561132399329601</v>
      </c>
      <c r="AC32">
        <f t="shared" si="20"/>
        <v>3</v>
      </c>
      <c r="AD32" s="11">
        <f t="shared" si="11"/>
        <v>8.9727419358068659</v>
      </c>
      <c r="AE32" s="4">
        <f t="shared" si="12"/>
        <v>8.9727419358068659</v>
      </c>
      <c r="AF32">
        <f t="shared" si="21"/>
        <v>359.74607287182431</v>
      </c>
      <c r="AG32">
        <f t="shared" si="22"/>
        <v>8.9727419358068659</v>
      </c>
      <c r="AH32">
        <f t="shared" si="23"/>
        <v>120.53786314018659</v>
      </c>
      <c r="AJ32">
        <f t="shared" si="9"/>
        <v>0</v>
      </c>
    </row>
    <row r="33" spans="1:36" x14ac:dyDescent="0.2">
      <c r="A33" t="str">
        <f t="shared" si="10"/>
        <v>[30, -1.05, -1.025, 1.1, 2.1, 0.9, 1.05, 1.07, 0.88, 0.85, 0.98, 2.05, 1.02, 0.96, 0.92, 1.01, 0.97, 0.48, 0.52, 0.55, 0.6, -30, 89, 8.98933669860013]</v>
      </c>
      <c r="B33" s="2">
        <f t="shared" si="14"/>
        <v>-1.05</v>
      </c>
      <c r="C33" s="2">
        <f t="shared" si="15"/>
        <v>-1.0249999999999999</v>
      </c>
      <c r="D33">
        <v>1.1000000000000001</v>
      </c>
      <c r="E33">
        <v>2.1</v>
      </c>
      <c r="F33">
        <v>0.9</v>
      </c>
      <c r="G33" s="1">
        <v>1.05</v>
      </c>
      <c r="H33" s="1">
        <v>1.07</v>
      </c>
      <c r="I33" s="1">
        <v>0.88</v>
      </c>
      <c r="J33" s="1">
        <v>0.85</v>
      </c>
      <c r="K33">
        <v>0.98</v>
      </c>
      <c r="L33">
        <v>2.0499999999999998</v>
      </c>
      <c r="M33">
        <v>1.02</v>
      </c>
      <c r="N33" s="1">
        <v>0.96</v>
      </c>
      <c r="O33" s="1">
        <v>0.92</v>
      </c>
      <c r="P33" s="1">
        <v>1.01</v>
      </c>
      <c r="Q33" s="1">
        <v>0.97</v>
      </c>
      <c r="R33">
        <v>0.48</v>
      </c>
      <c r="S33">
        <v>0.52</v>
      </c>
      <c r="T33">
        <v>0.55000000000000004</v>
      </c>
      <c r="U33">
        <v>0.6</v>
      </c>
      <c r="V33">
        <v>-30</v>
      </c>
      <c r="W33">
        <v>89</v>
      </c>
      <c r="Y33">
        <f t="shared" si="16"/>
        <v>2.9800000000000004</v>
      </c>
      <c r="Z33">
        <f t="shared" si="17"/>
        <v>3.03</v>
      </c>
      <c r="AA33">
        <f t="shared" si="18"/>
        <v>0.31754264805429416</v>
      </c>
      <c r="AB33">
        <f t="shared" si="19"/>
        <v>36.384012246320339</v>
      </c>
      <c r="AC33">
        <f t="shared" si="20"/>
        <v>3</v>
      </c>
      <c r="AD33" s="11">
        <f t="shared" si="11"/>
        <v>8.9893366986001322</v>
      </c>
      <c r="AE33" s="4">
        <f t="shared" si="12"/>
        <v>8.9893366986001322</v>
      </c>
      <c r="AF33">
        <f t="shared" si="21"/>
        <v>508.75777526579367</v>
      </c>
      <c r="AG33">
        <f t="shared" si="22"/>
        <v>8.9893366986001322</v>
      </c>
      <c r="AH33">
        <f t="shared" si="23"/>
        <v>102.64761869626641</v>
      </c>
      <c r="AJ33">
        <f t="shared" si="9"/>
        <v>0</v>
      </c>
    </row>
    <row r="34" spans="1:36" x14ac:dyDescent="0.2">
      <c r="A34" t="str">
        <f>"["&amp;ROW(A34)-ROW($A$3)&amp;", "&amp;B34&amp;",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"&amp;AD34&amp;"]"</f>
        <v>[31, -1.05, -1.025, 1.1, 2.1, 0.9, 1.05, 1.07, 0.88, 0.85, 0.98, 2.05, 1.02, 0.96, 0.92, 1.01, 0.97, 0.48, 0.52, 0.55, 0.6, -1, 89, 9.0280015979615]</v>
      </c>
      <c r="B34" s="2">
        <f t="shared" si="14"/>
        <v>-1.05</v>
      </c>
      <c r="C34" s="2">
        <f t="shared" si="15"/>
        <v>-1.0249999999999999</v>
      </c>
      <c r="D34">
        <v>1.1000000000000001</v>
      </c>
      <c r="E34">
        <v>2.1</v>
      </c>
      <c r="F34">
        <v>0.9</v>
      </c>
      <c r="G34" s="1">
        <v>1.05</v>
      </c>
      <c r="H34" s="1">
        <v>1.07</v>
      </c>
      <c r="I34" s="1">
        <v>0.88</v>
      </c>
      <c r="J34" s="1">
        <v>0.85</v>
      </c>
      <c r="K34">
        <v>0.98</v>
      </c>
      <c r="L34">
        <v>2.0499999999999998</v>
      </c>
      <c r="M34">
        <v>1.02</v>
      </c>
      <c r="N34" s="1">
        <v>0.96</v>
      </c>
      <c r="O34" s="1">
        <v>0.92</v>
      </c>
      <c r="P34" s="1">
        <v>1.01</v>
      </c>
      <c r="Q34" s="1">
        <v>0.97</v>
      </c>
      <c r="R34">
        <v>0.48</v>
      </c>
      <c r="S34">
        <v>0.52</v>
      </c>
      <c r="T34">
        <v>0.55000000000000004</v>
      </c>
      <c r="U34">
        <v>0.6</v>
      </c>
      <c r="V34">
        <v>-1</v>
      </c>
      <c r="W34">
        <v>89</v>
      </c>
      <c r="Y34">
        <f t="shared" si="16"/>
        <v>2.9800000000000004</v>
      </c>
      <c r="Z34">
        <f t="shared" si="17"/>
        <v>3.03</v>
      </c>
      <c r="AA34">
        <f t="shared" si="18"/>
        <v>9.6002857105196727E-3</v>
      </c>
      <c r="AB34">
        <f t="shared" si="19"/>
        <v>31.514278674202448</v>
      </c>
      <c r="AC34">
        <f t="shared" si="20"/>
        <v>3</v>
      </c>
      <c r="AD34" s="11">
        <f t="shared" si="11"/>
        <v>9.0280015979615005</v>
      </c>
      <c r="AE34" s="4">
        <f>IF(AC34=1,0,0)+IF(AC34=2,Y34*AB34/AA34*Y34/2,0)+IF(AC34=3,Z34*(Y34+Y34-(AA34/AB34*Z34))/2,0)+IF(AC34=4,(Y34+(Y34-AA34))/2*AB34,0)</f>
        <v>9.0280015979615005</v>
      </c>
      <c r="AF34">
        <f t="shared" si="21"/>
        <v>14575.576643085053</v>
      </c>
      <c r="AG34">
        <f t="shared" si="22"/>
        <v>9.0280015979615005</v>
      </c>
      <c r="AH34">
        <f t="shared" si="23"/>
        <v>93.761277409506661</v>
      </c>
      <c r="AJ34">
        <f t="shared" si="9"/>
        <v>0</v>
      </c>
    </row>
    <row r="36" spans="1:36" x14ac:dyDescent="0.2">
      <c r="A36" t="str">
        <f>"["&amp;ROW(A36)-ROW($A$3)&amp;", "&amp;B36&amp;",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"&amp;AD36&amp;"]"</f>
        <v>[33, 1.05, -1.025, 0.9, 2.1, 1.1, 0.88, 0.85, 1.05, 1.07, 0.98, 2.05, 1.02, 0.92, 0.96, 0.97, 1.01, 0.52, 0.48, 0, 0.6, -89, 10, 0]</v>
      </c>
      <c r="B36" s="2">
        <f>E36/2</f>
        <v>1.05</v>
      </c>
      <c r="C36" s="2">
        <f>-L36/2</f>
        <v>-1.0249999999999999</v>
      </c>
      <c r="D36">
        <f>'式(19)Aoh0m'!F4</f>
        <v>0.9</v>
      </c>
      <c r="E36">
        <f>'式(19)Aoh0m'!E4</f>
        <v>2.1</v>
      </c>
      <c r="F36">
        <f>'式(19)Aoh0m'!D4</f>
        <v>1.1000000000000001</v>
      </c>
      <c r="G36" s="1">
        <f>'式(19)Aoh0m'!I4</f>
        <v>0.88</v>
      </c>
      <c r="H36" s="1">
        <f>'式(19)Aoh0m'!J4</f>
        <v>0.85</v>
      </c>
      <c r="I36" s="1">
        <f>'式(19)Aoh0m'!G4</f>
        <v>1.05</v>
      </c>
      <c r="J36" s="1">
        <f>'式(19)Aoh0m'!H4</f>
        <v>1.07</v>
      </c>
      <c r="K36">
        <f>'式(19)Aoh0m'!K4</f>
        <v>0.98</v>
      </c>
      <c r="L36">
        <f>'式(19)Aoh0m'!L4</f>
        <v>2.0499999999999998</v>
      </c>
      <c r="M36">
        <f>'式(19)Aoh0m'!M4</f>
        <v>1.02</v>
      </c>
      <c r="N36" s="1">
        <f>'式(19)Aoh0m'!O4</f>
        <v>0.92</v>
      </c>
      <c r="O36" s="1">
        <f>'式(19)Aoh0m'!N4</f>
        <v>0.96</v>
      </c>
      <c r="P36" s="1">
        <f>'式(19)Aoh0m'!Q4</f>
        <v>0.97</v>
      </c>
      <c r="Q36" s="1">
        <f>'式(19)Aoh0m'!P4</f>
        <v>1.01</v>
      </c>
      <c r="R36">
        <f>'式(19)Aoh0m'!S4</f>
        <v>0.52</v>
      </c>
      <c r="S36">
        <f>'式(19)Aoh0m'!R4</f>
        <v>0.48</v>
      </c>
      <c r="T36" s="8">
        <f>'式(19)Aoh0m'!T4</f>
        <v>0</v>
      </c>
      <c r="U36">
        <f>'式(19)Aoh0m'!U4</f>
        <v>0.6</v>
      </c>
      <c r="V36">
        <f>-'式(19)Aoh0m'!V4</f>
        <v>-89</v>
      </c>
      <c r="W36">
        <f>'式(19)Aoh0m'!W4</f>
        <v>10</v>
      </c>
      <c r="Y36">
        <f>I36+E36/2-B36</f>
        <v>1.05</v>
      </c>
      <c r="Z36">
        <f>K36+L36/2-C36</f>
        <v>3.03</v>
      </c>
      <c r="AA36">
        <f>T36*TAN(RADIANS(ABS(V36)))</f>
        <v>0</v>
      </c>
      <c r="AB36">
        <f>T36*TAN(RADIANS(W36))/COS(RADIANS(V36))</f>
        <v>0</v>
      </c>
      <c r="AC36">
        <f>IF(T36=0,1,IF(AND(Y36&gt;=AA36,Z36&gt;=AB36),4,IF(Z36/Y36&gt;=AB36/AA36,2,IF(Z36/Y36&lt;AB36/AA36,3,0
))))</f>
        <v>1</v>
      </c>
      <c r="AD36" s="11">
        <f>IF(T36=0,0,IF(AND((I36+E36/2-B36)&gt;=(T36*TAN(RADIANS(ABS(V36)))),(K36+L36/2-C36)&gt;=(T36*TAN(RADIANS(W36))/COS(RADIANS(V36)))),((I36+E36/2-B36)+((I36+E36/2-B36)-(T36*TAN(RADIANS(ABS(V36))))))/2*(T36*TAN(RADIANS(W36))/COS(RADIANS(V36))),IF((K36+L36/2-C36)/(I36+E36/2-B36)&gt;=(T36*TAN(RADIANS(W36))/COS(RADIANS(V36)))/(T36*TAN(RADIANS(ABS(V36)))),(I36+E36/2-B36)*(T36*TAN(RADIANS(W36))/COS(RADIANS(V36)))/(T36*TAN(RADIANS(ABS(V36))))*(I36+E36/2-B36)/2,IF((K36+L36/2-C36)/(I36+E36/2-B36)&lt;(T36*TAN(RADIANS(W36))/COS(RADIANS(V36)))/(T36*TAN(RADIANS(ABS(V36)))),(K36+L36/2-C36)*((I36+E36/2-B36)+(I36+E36/2-B36)-((T36*TAN(RADIANS(ABS(V36))))/(T36*TAN(RADIANS(W36))/COS(RADIANS(V36)))*(K36+L36/2-C36)))/2,0)
)))</f>
        <v>0</v>
      </c>
      <c r="AE36" s="4">
        <f>IF(AC36=1,0,0)+IF(AC36=2,Y36*AB36/AA36*Y36/2,0)+IF(AC36=3,Z36*(Y36+Y36-(AA36/AB36*Z36))/2,0)+IF(AC36=4,(Y36+(Y36-AA36))/2*AB36,0)</f>
        <v>0</v>
      </c>
      <c r="AF36" t="e">
        <f>Y36*(Y36/AA36*AB36)/2</f>
        <v>#DIV/0!</v>
      </c>
      <c r="AG36" t="e">
        <f>(Y36+Y36-(AA36/AB36*Z36))/2*Z36</f>
        <v>#DIV/0!</v>
      </c>
      <c r="AH36">
        <f>(Y36+Y36-AA36)/2*AB36</f>
        <v>0</v>
      </c>
      <c r="AJ36">
        <f>AD36-AE36</f>
        <v>0</v>
      </c>
    </row>
    <row r="37" spans="1:36" x14ac:dyDescent="0.2">
      <c r="A37" t="str">
        <f>"["&amp;ROW(A37)-ROW($A$3)&amp;", "&amp;B37&amp;",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"&amp;AD37&amp;"]"</f>
        <v>[34, 1.05, -1.025, 0.9, 2.1, 1.1, 0.88, 0.85, 1.05, 1.07, 0.98, 2.05, 1.02, 0.92, 0.96, 0.97, 1.01, 0.52, 0.48, 0.55, 0.6, -89, 1, 0.00962357025804305]</v>
      </c>
      <c r="B37" s="2">
        <f t="shared" ref="B37:B66" si="24">E37/2</f>
        <v>1.05</v>
      </c>
      <c r="C37" s="2">
        <f t="shared" ref="C37:C66" si="25">-L37/2</f>
        <v>-1.0249999999999999</v>
      </c>
      <c r="D37">
        <f>'式(19)Aoh0m'!F5</f>
        <v>0.9</v>
      </c>
      <c r="E37">
        <f>'式(19)Aoh0m'!E5</f>
        <v>2.1</v>
      </c>
      <c r="F37">
        <f>'式(19)Aoh0m'!D5</f>
        <v>1.1000000000000001</v>
      </c>
      <c r="G37" s="1">
        <f>'式(19)Aoh0m'!I5</f>
        <v>0.88</v>
      </c>
      <c r="H37" s="1">
        <f>'式(19)Aoh0m'!J5</f>
        <v>0.85</v>
      </c>
      <c r="I37" s="1">
        <f>'式(19)Aoh0m'!G5</f>
        <v>1.05</v>
      </c>
      <c r="J37" s="1">
        <f>'式(19)Aoh0m'!H5</f>
        <v>1.07</v>
      </c>
      <c r="K37">
        <f>'式(19)Aoh0m'!K5</f>
        <v>0.98</v>
      </c>
      <c r="L37">
        <f>'式(19)Aoh0m'!L5</f>
        <v>2.0499999999999998</v>
      </c>
      <c r="M37">
        <f>'式(19)Aoh0m'!M5</f>
        <v>1.02</v>
      </c>
      <c r="N37" s="1">
        <f>'式(19)Aoh0m'!O5</f>
        <v>0.92</v>
      </c>
      <c r="O37" s="1">
        <f>'式(19)Aoh0m'!N5</f>
        <v>0.96</v>
      </c>
      <c r="P37" s="1">
        <f>'式(19)Aoh0m'!Q5</f>
        <v>0.97</v>
      </c>
      <c r="Q37" s="1">
        <f>'式(19)Aoh0m'!P5</f>
        <v>1.01</v>
      </c>
      <c r="R37">
        <f>'式(19)Aoh0m'!S5</f>
        <v>0.52</v>
      </c>
      <c r="S37">
        <f>'式(19)Aoh0m'!R5</f>
        <v>0.48</v>
      </c>
      <c r="T37">
        <f>'式(19)Aoh0m'!T5</f>
        <v>0.55000000000000004</v>
      </c>
      <c r="U37">
        <f>'式(19)Aoh0m'!U5</f>
        <v>0.6</v>
      </c>
      <c r="V37">
        <f>-'式(19)Aoh0m'!V5</f>
        <v>-89</v>
      </c>
      <c r="W37">
        <f>'式(19)Aoh0m'!W5</f>
        <v>1</v>
      </c>
      <c r="Y37">
        <f t="shared" ref="Y37:Y66" si="26">I37+E37/2-B37</f>
        <v>1.05</v>
      </c>
      <c r="Z37">
        <f t="shared" ref="Z37:Z66" si="27">K37+L37/2-C37</f>
        <v>3.03</v>
      </c>
      <c r="AA37">
        <f t="shared" ref="AA37:AA66" si="28">T37*TAN(RADIANS(ABS(V37)))</f>
        <v>31.509478896917532</v>
      </c>
      <c r="AB37">
        <f t="shared" ref="AB37:AB66" si="29">T37*TAN(RADIANS(W37))/COS(RADIANS(V37))</f>
        <v>0.55008378042414652</v>
      </c>
      <c r="AC37">
        <f>IF(T37=0,1,IF(AND(Y37&gt;=AA37,Z37&gt;=AB37),4,IF(Z37/Y37&gt;=AB37/AA37,2,IF(Z37/Y37&lt;AB37/AA37,3,0
))))</f>
        <v>2</v>
      </c>
      <c r="AD37" s="11">
        <f>IF(T37=0,0,IF(AND((I37+E37/2-B37)&gt;=(T37*TAN(RADIANS(ABS(V37)))),(K37+L37/2-C37)&gt;=(T37*TAN(RADIANS(W37))/COS(RADIANS(V37)))),((I37+E37/2-B37)+((I37+E37/2-B37)-(T37*TAN(RADIANS(ABS(V37))))))/2*(T37*TAN(RADIANS(W37))/COS(RADIANS(V37))),IF((K37+L37/2-C37)/(I37+E37/2-B37)&gt;=(T37*TAN(RADIANS(W37))/COS(RADIANS(V37)))/(T37*TAN(RADIANS(ABS(V37)))),(I37+E37/2-B37)*(T37*TAN(RADIANS(W37))/COS(RADIANS(V37)))/(T37*TAN(RADIANS(ABS(V37))))*(I37+E37/2-B37)/2,IF((K37+L37/2-C37)/(I37+E37/2-B37)&lt;(T37*TAN(RADIANS(W37))/COS(RADIANS(V37)))/(T37*TAN(RADIANS(ABS(V37)))),(K37+L37/2-C37)*((I37+E37/2-B37)+(I37+E37/2-B37)-((T37*TAN(RADIANS(ABS(V37))))/(T37*TAN(RADIANS(W37))/COS(RADIANS(V37)))*(K37+L37/2-C37)))/2,0)
)))</f>
        <v>9.6235702580430536E-3</v>
      </c>
      <c r="AE37" s="4">
        <f>IF(AC37=1,0,0)+IF(AC37=2,Y37*AB37/AA37*Y37/2,0)+IF(AC37=3,Z37*(Y37+Y37-(AA37/AB37*Z37))/2,0)+IF(AC37=4,(Y37+(Y37-AA37))/2*AB37,0)</f>
        <v>9.6235702580430536E-3</v>
      </c>
      <c r="AF37">
        <f t="shared" ref="AF37:AF66" si="30">Y37*(Y37/AA37*AB37)/2</f>
        <v>9.6235702580430554E-3</v>
      </c>
      <c r="AG37">
        <f t="shared" ref="AG37:AG66" si="31">(Y37+Y37-(AA37/AB37*Z37))/2*Z37</f>
        <v>-259.76515021903964</v>
      </c>
      <c r="AH37">
        <f t="shared" ref="AH37:AH66" si="32">(Y37+Y37-AA37)/2*AB37</f>
        <v>-8.0888386659602762</v>
      </c>
      <c r="AJ37">
        <f t="shared" ref="AJ37:AJ66" si="33">AD37-AE37</f>
        <v>0</v>
      </c>
    </row>
    <row r="38" spans="1:36" x14ac:dyDescent="0.2">
      <c r="A38" t="str">
        <f t="shared" ref="A38:A65" si="34">"["&amp;ROW(A38)-ROW($A$3)&amp;", "&amp;B38&amp;",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"&amp;AD38&amp;"]"</f>
        <v>[35, 1.05, -1.025, 0.9, 2.1, 1.1, 0.88, 0.85, 1.05, 1.07, 0.98, 2.05, 1.02, 0.92, 0.96, 0.97, 1.01, 0.52, 0.48, 0.55, 0.6, -85, 1, 0.00965885941785427]</v>
      </c>
      <c r="B38" s="2">
        <f t="shared" si="24"/>
        <v>1.05</v>
      </c>
      <c r="C38" s="2">
        <f t="shared" si="25"/>
        <v>-1.0249999999999999</v>
      </c>
      <c r="D38">
        <f>'式(19)Aoh0m'!F6</f>
        <v>0.9</v>
      </c>
      <c r="E38">
        <f>'式(19)Aoh0m'!E6</f>
        <v>2.1</v>
      </c>
      <c r="F38">
        <f>'式(19)Aoh0m'!D6</f>
        <v>1.1000000000000001</v>
      </c>
      <c r="G38" s="1">
        <f>'式(19)Aoh0m'!I6</f>
        <v>0.88</v>
      </c>
      <c r="H38" s="1">
        <f>'式(19)Aoh0m'!J6</f>
        <v>0.85</v>
      </c>
      <c r="I38" s="1">
        <f>'式(19)Aoh0m'!G6</f>
        <v>1.05</v>
      </c>
      <c r="J38" s="1">
        <f>'式(19)Aoh0m'!H6</f>
        <v>1.07</v>
      </c>
      <c r="K38">
        <f>'式(19)Aoh0m'!K6</f>
        <v>0.98</v>
      </c>
      <c r="L38">
        <f>'式(19)Aoh0m'!L6</f>
        <v>2.0499999999999998</v>
      </c>
      <c r="M38">
        <f>'式(19)Aoh0m'!M6</f>
        <v>1.02</v>
      </c>
      <c r="N38" s="1">
        <f>'式(19)Aoh0m'!O6</f>
        <v>0.92</v>
      </c>
      <c r="O38" s="1">
        <f>'式(19)Aoh0m'!N6</f>
        <v>0.96</v>
      </c>
      <c r="P38" s="1">
        <f>'式(19)Aoh0m'!Q6</f>
        <v>0.97</v>
      </c>
      <c r="Q38" s="1">
        <f>'式(19)Aoh0m'!P6</f>
        <v>1.01</v>
      </c>
      <c r="R38">
        <f>'式(19)Aoh0m'!S6</f>
        <v>0.52</v>
      </c>
      <c r="S38">
        <f>'式(19)Aoh0m'!R6</f>
        <v>0.48</v>
      </c>
      <c r="T38">
        <f>'式(19)Aoh0m'!T6</f>
        <v>0.55000000000000004</v>
      </c>
      <c r="U38">
        <f>'式(19)Aoh0m'!U6</f>
        <v>0.6</v>
      </c>
      <c r="V38">
        <f>-'式(19)Aoh0m'!V6</f>
        <v>-85</v>
      </c>
      <c r="W38">
        <f>'式(19)Aoh0m'!W6</f>
        <v>1</v>
      </c>
      <c r="Y38">
        <f t="shared" si="26"/>
        <v>1.05</v>
      </c>
      <c r="Z38">
        <f t="shared" si="27"/>
        <v>3.03</v>
      </c>
      <c r="AA38">
        <f t="shared" si="28"/>
        <v>6.2865287665187424</v>
      </c>
      <c r="AB38">
        <f t="shared" si="29"/>
        <v>0.11015092531900465</v>
      </c>
      <c r="AC38">
        <f>IF(T38=0,1,IF(AND(Y38&gt;=AA38,Z38&gt;=AB38),4,IF(Z38/Y38&gt;=AB38/AA38,2,IF(Z38/Y38&lt;AB38/AA38,3,0
))))</f>
        <v>2</v>
      </c>
      <c r="AD38" s="11">
        <f t="shared" ref="AD38" si="35">IF(T38=0,0,IF(AND((I38+E38/2-B38)&gt;=(T38*TAN(RADIANS(ABS(V38)))),(K38+L38/2-C38)&gt;=(T38*TAN(RADIANS(W38))/COS(RADIANS(V38)))),((I38+E38/2-B38)+((I38+E38/2-B38)-(T38*TAN(RADIANS(ABS(V38))))))/2*(T38*TAN(RADIANS(W38))/COS(RADIANS(V38))),IF((K38+L38/2-C38)/(I38+E38/2-B38)&gt;=(T38*TAN(RADIANS(W38))/COS(RADIANS(V38)))/(T38*TAN(RADIANS(ABS(V38)))),(I38+E38/2-B38)*(T38*TAN(RADIANS(W38))/COS(RADIANS(V38)))/(T38*TAN(RADIANS(ABS(V38))))*(I38+E38/2-B38)/2,IF((K38+L38/2-C38)/(I38+E38/2-B38)&lt;(T38*TAN(RADIANS(W38))/COS(RADIANS(V38)))/(T38*TAN(RADIANS(ABS(V38)))),(K38+L38/2-C38)*((I38+E38/2-B38)+(I38+E38/2-B38)-((T38*TAN(RADIANS(ABS(V38))))/(T38*TAN(RADIANS(W38))/COS(RADIANS(V38)))*(K38+L38/2-C38)))/2,0)
)))</f>
        <v>9.6588594178542656E-3</v>
      </c>
      <c r="AE38" s="4">
        <f t="shared" ref="AE38:AE65" si="36">IF(AC38=1,0,0)+IF(AC38=2,Y38*AB38/AA38*Y38/2,0)+IF(AC38=3,Z38*(Y38+Y38-(AA38/AB38*Z38))/2,0)+IF(AC38=4,(Y38+(Y38-AA38))/2*AB38,0)</f>
        <v>9.6588594178542656E-3</v>
      </c>
      <c r="AF38">
        <f t="shared" si="30"/>
        <v>9.6588594178542656E-3</v>
      </c>
      <c r="AG38">
        <f t="shared" si="31"/>
        <v>-258.80446055994275</v>
      </c>
      <c r="AH38">
        <f t="shared" si="32"/>
        <v>-0.23057500875333534</v>
      </c>
      <c r="AJ38">
        <f t="shared" si="33"/>
        <v>0</v>
      </c>
    </row>
    <row r="39" spans="1:36" x14ac:dyDescent="0.2">
      <c r="A39" t="str">
        <f t="shared" si="34"/>
        <v>[36, 1.05, -1.025, 0.9, 2.1, 1.1, 0.88, 0.85, 1.05, 1.07, 0.98, 2.05, 1.02, 0.92, 0.96, 0.97, 1.01, 0.52, 0.48, 0.55, 0.6, -45, 1, 0.010522062047217]</v>
      </c>
      <c r="B39" s="2">
        <f t="shared" si="24"/>
        <v>1.05</v>
      </c>
      <c r="C39" s="2">
        <f t="shared" si="25"/>
        <v>-1.0249999999999999</v>
      </c>
      <c r="D39">
        <f>'式(19)Aoh0m'!F7</f>
        <v>0.9</v>
      </c>
      <c r="E39">
        <f>'式(19)Aoh0m'!E7</f>
        <v>2.1</v>
      </c>
      <c r="F39">
        <f>'式(19)Aoh0m'!D7</f>
        <v>1.1000000000000001</v>
      </c>
      <c r="G39" s="1">
        <f>'式(19)Aoh0m'!I7</f>
        <v>0.88</v>
      </c>
      <c r="H39" s="1">
        <f>'式(19)Aoh0m'!J7</f>
        <v>0.85</v>
      </c>
      <c r="I39" s="1">
        <f>'式(19)Aoh0m'!G7</f>
        <v>1.05</v>
      </c>
      <c r="J39" s="1">
        <f>'式(19)Aoh0m'!H7</f>
        <v>1.07</v>
      </c>
      <c r="K39">
        <f>'式(19)Aoh0m'!K7</f>
        <v>0.98</v>
      </c>
      <c r="L39">
        <f>'式(19)Aoh0m'!L7</f>
        <v>2.0499999999999998</v>
      </c>
      <c r="M39">
        <f>'式(19)Aoh0m'!M7</f>
        <v>1.02</v>
      </c>
      <c r="N39" s="1">
        <f>'式(19)Aoh0m'!O7</f>
        <v>0.92</v>
      </c>
      <c r="O39" s="1">
        <f>'式(19)Aoh0m'!N7</f>
        <v>0.96</v>
      </c>
      <c r="P39" s="1">
        <f>'式(19)Aoh0m'!Q7</f>
        <v>0.97</v>
      </c>
      <c r="Q39" s="1">
        <f>'式(19)Aoh0m'!P7</f>
        <v>1.01</v>
      </c>
      <c r="R39">
        <f>'式(19)Aoh0m'!S7</f>
        <v>0.52</v>
      </c>
      <c r="S39">
        <f>'式(19)Aoh0m'!R7</f>
        <v>0.48</v>
      </c>
      <c r="T39">
        <f>'式(19)Aoh0m'!T7</f>
        <v>0.55000000000000004</v>
      </c>
      <c r="U39">
        <f>'式(19)Aoh0m'!U7</f>
        <v>0.6</v>
      </c>
      <c r="V39">
        <f>-'式(19)Aoh0m'!V7</f>
        <v>-45</v>
      </c>
      <c r="W39">
        <f>'式(19)Aoh0m'!W7</f>
        <v>1</v>
      </c>
      <c r="Y39">
        <f t="shared" si="26"/>
        <v>1.05</v>
      </c>
      <c r="Z39">
        <f t="shared" si="27"/>
        <v>3.03</v>
      </c>
      <c r="AA39">
        <f t="shared" si="28"/>
        <v>0.54999999999999993</v>
      </c>
      <c r="AB39">
        <f t="shared" si="29"/>
        <v>1.3576854254473546E-2</v>
      </c>
      <c r="AC39">
        <f t="shared" ref="AC39:AC66" si="37">IF(T39=0,1,IF(AND(Y39&gt;=AA39,Z39&gt;=AB39),4,IF(Z39/Y39&gt;=AB39/AA39,2,IF(Z39/Y39&lt;AB39/AA39,3,0
))))</f>
        <v>4</v>
      </c>
      <c r="AD39" s="11">
        <f>IF(T39=0,0,IF(AND((I39+E39/2-B39)&gt;=(T39*TAN(RADIANS(ABS(V39)))),(K39+L39/2-C39)&gt;=(T39*TAN(RADIANS(W39))/COS(RADIANS(V39)))),((I39+E39/2-B39)+((I39+E39/2-B39)-(T39*TAN(RADIANS(ABS(V39))))))/2*(T39*TAN(RADIANS(W39))/COS(RADIANS(V39))),IF((K39+L39/2-C39)/(I39+E39/2-B39)&gt;=(T39*TAN(RADIANS(W39))/COS(RADIANS(V39)))/(T39*TAN(RADIANS(ABS(V39)))),(I39+E39/2-B39)*(T39*TAN(RADIANS(W39))/COS(RADIANS(V39)))/(T39*TAN(RADIANS(ABS(V39))))*(I39+E39/2-B39)/2,IF((K39+L39/2-C39)/(I39+E39/2-B39)&lt;(T39*TAN(RADIANS(W39))/COS(RADIANS(V39)))/(T39*TAN(RADIANS(ABS(V39)))),(K39+L39/2-C39)*((I39+E39/2-B39)+(I39+E39/2-B39)-((T39*TAN(RADIANS(ABS(V39))))/(T39*TAN(RADIANS(W39))/COS(RADIANS(V39)))*(K39+L39/2-C39)))/2,0)
)))</f>
        <v>1.0522062047217E-2</v>
      </c>
      <c r="AE39" s="4">
        <f t="shared" si="36"/>
        <v>1.0522062047217E-2</v>
      </c>
      <c r="AF39">
        <f t="shared" si="30"/>
        <v>1.3607710741415535E-2</v>
      </c>
      <c r="AG39">
        <f t="shared" si="31"/>
        <v>-182.77818202045776</v>
      </c>
      <c r="AH39">
        <f t="shared" si="32"/>
        <v>1.0522062047217E-2</v>
      </c>
      <c r="AJ39">
        <f t="shared" si="33"/>
        <v>0</v>
      </c>
    </row>
    <row r="40" spans="1:36" x14ac:dyDescent="0.2">
      <c r="A40" t="str">
        <f t="shared" si="34"/>
        <v>[37, 1.05, -1.025, 0.9, 2.1, 1.1, 0.88, 0.85, 1.05, 1.07, 0.98, 2.05, 1.02, 0.92, 0.96, 0.97, 1.01, 0.52, 0.48, 0.55, 0.6, -30, 1, 0.00987967545219635]</v>
      </c>
      <c r="B40" s="2">
        <f t="shared" si="24"/>
        <v>1.05</v>
      </c>
      <c r="C40" s="2">
        <f t="shared" si="25"/>
        <v>-1.0249999999999999</v>
      </c>
      <c r="D40">
        <f>'式(19)Aoh0m'!F8</f>
        <v>0.9</v>
      </c>
      <c r="E40">
        <f>'式(19)Aoh0m'!E8</f>
        <v>2.1</v>
      </c>
      <c r="F40">
        <f>'式(19)Aoh0m'!D8</f>
        <v>1.1000000000000001</v>
      </c>
      <c r="G40" s="1">
        <f>'式(19)Aoh0m'!I8</f>
        <v>0.88</v>
      </c>
      <c r="H40" s="1">
        <f>'式(19)Aoh0m'!J8</f>
        <v>0.85</v>
      </c>
      <c r="I40" s="1">
        <f>'式(19)Aoh0m'!G8</f>
        <v>1.05</v>
      </c>
      <c r="J40" s="1">
        <f>'式(19)Aoh0m'!H8</f>
        <v>1.07</v>
      </c>
      <c r="K40">
        <f>'式(19)Aoh0m'!K8</f>
        <v>0.98</v>
      </c>
      <c r="L40">
        <f>'式(19)Aoh0m'!L8</f>
        <v>2.0499999999999998</v>
      </c>
      <c r="M40">
        <f>'式(19)Aoh0m'!M8</f>
        <v>1.02</v>
      </c>
      <c r="N40" s="1">
        <f>'式(19)Aoh0m'!O8</f>
        <v>0.92</v>
      </c>
      <c r="O40" s="1">
        <f>'式(19)Aoh0m'!N8</f>
        <v>0.96</v>
      </c>
      <c r="P40" s="1">
        <f>'式(19)Aoh0m'!Q8</f>
        <v>0.97</v>
      </c>
      <c r="Q40" s="1">
        <f>'式(19)Aoh0m'!P8</f>
        <v>1.01</v>
      </c>
      <c r="R40">
        <f>'式(19)Aoh0m'!S8</f>
        <v>0.52</v>
      </c>
      <c r="S40">
        <f>'式(19)Aoh0m'!R8</f>
        <v>0.48</v>
      </c>
      <c r="T40">
        <f>'式(19)Aoh0m'!T8</f>
        <v>0.55000000000000004</v>
      </c>
      <c r="U40">
        <f>'式(19)Aoh0m'!U8</f>
        <v>0.6</v>
      </c>
      <c r="V40">
        <f>-'式(19)Aoh0m'!V8</f>
        <v>-30</v>
      </c>
      <c r="W40">
        <f>'式(19)Aoh0m'!W8</f>
        <v>1</v>
      </c>
      <c r="Y40">
        <f t="shared" si="26"/>
        <v>1.05</v>
      </c>
      <c r="Z40">
        <f t="shared" si="27"/>
        <v>3.03</v>
      </c>
      <c r="AA40">
        <f t="shared" si="28"/>
        <v>0.31754264805429416</v>
      </c>
      <c r="AB40">
        <f t="shared" si="29"/>
        <v>1.1085455078531701E-2</v>
      </c>
      <c r="AC40">
        <f t="shared" si="37"/>
        <v>4</v>
      </c>
      <c r="AD40" s="11">
        <f t="shared" ref="AD40:AD46" si="38">IF(T40=0,0,IF(AND((I40+E40/2-B40)&gt;=(T40*TAN(RADIANS(ABS(V40)))),(K40+L40/2-C40)&gt;=(T40*TAN(RADIANS(W40))/COS(RADIANS(V40)))),((I40+E40/2-B40)+((I40+E40/2-B40)-(T40*TAN(RADIANS(ABS(V40))))))/2*(T40*TAN(RADIANS(W40))/COS(RADIANS(V40))),IF((K40+L40/2-C40)/(I40+E40/2-B40)&gt;=(T40*TAN(RADIANS(W40))/COS(RADIANS(V40)))/(T40*TAN(RADIANS(ABS(V40)))),(I40+E40/2-B40)*(T40*TAN(RADIANS(W40))/COS(RADIANS(V40)))/(T40*TAN(RADIANS(ABS(V40))))*(I40+E40/2-B40)/2,IF((K40+L40/2-C40)/(I40+E40/2-B40)&lt;(T40*TAN(RADIANS(W40))/COS(RADIANS(V40)))/(T40*TAN(RADIANS(ABS(V40)))),(K40+L40/2-C40)*((I40+E40/2-B40)+(I40+E40/2-B40)-((T40*TAN(RADIANS(ABS(V40))))/(T40*TAN(RADIANS(W40))/COS(RADIANS(V40)))*(K40+L40/2-C40)))/2,0)
)))</f>
        <v>9.8796754521963473E-3</v>
      </c>
      <c r="AE40" s="4">
        <f t="shared" si="36"/>
        <v>9.8796754521963473E-3</v>
      </c>
      <c r="AF40">
        <f t="shared" si="30"/>
        <v>1.924420908335989E-2</v>
      </c>
      <c r="AG40">
        <f t="shared" si="31"/>
        <v>-128.31185218395979</v>
      </c>
      <c r="AH40">
        <f t="shared" si="32"/>
        <v>9.8796754521963473E-3</v>
      </c>
      <c r="AJ40">
        <f t="shared" si="33"/>
        <v>0</v>
      </c>
    </row>
    <row r="41" spans="1:36" x14ac:dyDescent="0.2">
      <c r="A41" t="str">
        <f t="shared" si="34"/>
        <v>[38, 1.05, -1.025, 0.9, 2.1, 1.1, 0.88, 0.85, 1.05, 1.07, 0.98, 2.05, 1.02, 0.92, 0.96, 0.97, 1.01, 0.52, 0.48, 0.55, 0.6, -1, 1, 0.0100357457458702]</v>
      </c>
      <c r="B41" s="2">
        <f t="shared" si="24"/>
        <v>1.05</v>
      </c>
      <c r="C41" s="2">
        <f t="shared" si="25"/>
        <v>-1.0249999999999999</v>
      </c>
      <c r="D41">
        <f>'式(19)Aoh0m'!F9</f>
        <v>0.9</v>
      </c>
      <c r="E41">
        <f>'式(19)Aoh0m'!E9</f>
        <v>2.1</v>
      </c>
      <c r="F41">
        <f>'式(19)Aoh0m'!D9</f>
        <v>1.1000000000000001</v>
      </c>
      <c r="G41" s="1">
        <f>'式(19)Aoh0m'!I9</f>
        <v>0.88</v>
      </c>
      <c r="H41" s="1">
        <f>'式(19)Aoh0m'!J9</f>
        <v>0.85</v>
      </c>
      <c r="I41" s="1">
        <f>'式(19)Aoh0m'!G9</f>
        <v>1.05</v>
      </c>
      <c r="J41" s="1">
        <f>'式(19)Aoh0m'!H9</f>
        <v>1.07</v>
      </c>
      <c r="K41">
        <f>'式(19)Aoh0m'!K9</f>
        <v>0.98</v>
      </c>
      <c r="L41">
        <f>'式(19)Aoh0m'!L9</f>
        <v>2.0499999999999998</v>
      </c>
      <c r="M41">
        <f>'式(19)Aoh0m'!M9</f>
        <v>1.02</v>
      </c>
      <c r="N41" s="1">
        <f>'式(19)Aoh0m'!O9</f>
        <v>0.92</v>
      </c>
      <c r="O41" s="1">
        <f>'式(19)Aoh0m'!N9</f>
        <v>0.96</v>
      </c>
      <c r="P41" s="1">
        <f>'式(19)Aoh0m'!Q9</f>
        <v>0.97</v>
      </c>
      <c r="Q41" s="1">
        <f>'式(19)Aoh0m'!P9</f>
        <v>1.01</v>
      </c>
      <c r="R41">
        <f>'式(19)Aoh0m'!S9</f>
        <v>0.52</v>
      </c>
      <c r="S41">
        <f>'式(19)Aoh0m'!R9</f>
        <v>0.48</v>
      </c>
      <c r="T41">
        <f>'式(19)Aoh0m'!T9</f>
        <v>0.55000000000000004</v>
      </c>
      <c r="U41">
        <f>'式(19)Aoh0m'!U9</f>
        <v>0.6</v>
      </c>
      <c r="V41">
        <f>-'式(19)Aoh0m'!V9</f>
        <v>-1</v>
      </c>
      <c r="W41">
        <f>'式(19)Aoh0m'!W9</f>
        <v>1</v>
      </c>
      <c r="Y41">
        <f t="shared" si="26"/>
        <v>1.05</v>
      </c>
      <c r="Z41">
        <f t="shared" si="27"/>
        <v>3.03</v>
      </c>
      <c r="AA41">
        <f t="shared" si="28"/>
        <v>9.6002857105196727E-3</v>
      </c>
      <c r="AB41">
        <f t="shared" si="29"/>
        <v>9.6017481032629106E-3</v>
      </c>
      <c r="AC41">
        <f t="shared" si="37"/>
        <v>4</v>
      </c>
      <c r="AD41" s="11">
        <f t="shared" si="38"/>
        <v>1.0035745745870175E-2</v>
      </c>
      <c r="AE41" s="4">
        <f t="shared" si="36"/>
        <v>1.0035745745870175E-2</v>
      </c>
      <c r="AF41">
        <f t="shared" si="30"/>
        <v>0.55133397083420421</v>
      </c>
      <c r="AG41">
        <f t="shared" si="31"/>
        <v>-1.408250852230656</v>
      </c>
      <c r="AH41">
        <f t="shared" si="32"/>
        <v>1.0035745745870175E-2</v>
      </c>
      <c r="AJ41">
        <f t="shared" si="33"/>
        <v>0</v>
      </c>
    </row>
    <row r="42" spans="1:36" x14ac:dyDescent="0.2">
      <c r="A42" t="str">
        <f t="shared" si="34"/>
        <v>[39, 1.05, -1.025, 0.9, 2.1, 1.1, 0.88, 0.85, 1.05, 1.07, 0.98, 2.05, 1.02, 0.92, 0.96, 0.97, 1.01, 0.52, 0.48, 0.55, 0.6, -89, 10, 0.0972150544392041]</v>
      </c>
      <c r="B42" s="2">
        <f t="shared" si="24"/>
        <v>1.05</v>
      </c>
      <c r="C42" s="2">
        <f t="shared" si="25"/>
        <v>-1.0249999999999999</v>
      </c>
      <c r="D42">
        <f>'式(19)Aoh0m'!F10</f>
        <v>0.9</v>
      </c>
      <c r="E42">
        <f>'式(19)Aoh0m'!E10</f>
        <v>2.1</v>
      </c>
      <c r="F42">
        <f>'式(19)Aoh0m'!D10</f>
        <v>1.1000000000000001</v>
      </c>
      <c r="G42" s="1">
        <f>'式(19)Aoh0m'!I10</f>
        <v>0.88</v>
      </c>
      <c r="H42" s="1">
        <f>'式(19)Aoh0m'!J10</f>
        <v>0.85</v>
      </c>
      <c r="I42" s="1">
        <f>'式(19)Aoh0m'!G10</f>
        <v>1.05</v>
      </c>
      <c r="J42" s="1">
        <f>'式(19)Aoh0m'!H10</f>
        <v>1.07</v>
      </c>
      <c r="K42">
        <f>'式(19)Aoh0m'!K10</f>
        <v>0.98</v>
      </c>
      <c r="L42">
        <f>'式(19)Aoh0m'!L10</f>
        <v>2.0499999999999998</v>
      </c>
      <c r="M42">
        <f>'式(19)Aoh0m'!M10</f>
        <v>1.02</v>
      </c>
      <c r="N42" s="1">
        <f>'式(19)Aoh0m'!O10</f>
        <v>0.92</v>
      </c>
      <c r="O42" s="1">
        <f>'式(19)Aoh0m'!N10</f>
        <v>0.96</v>
      </c>
      <c r="P42" s="1">
        <f>'式(19)Aoh0m'!Q10</f>
        <v>0.97</v>
      </c>
      <c r="Q42" s="1">
        <f>'式(19)Aoh0m'!P10</f>
        <v>1.01</v>
      </c>
      <c r="R42">
        <f>'式(19)Aoh0m'!S10</f>
        <v>0.52</v>
      </c>
      <c r="S42">
        <f>'式(19)Aoh0m'!R10</f>
        <v>0.48</v>
      </c>
      <c r="T42">
        <f>'式(19)Aoh0m'!T10</f>
        <v>0.55000000000000004</v>
      </c>
      <c r="U42">
        <f>'式(19)Aoh0m'!U10</f>
        <v>0.6</v>
      </c>
      <c r="V42">
        <f>-'式(19)Aoh0m'!V10</f>
        <v>-89</v>
      </c>
      <c r="W42">
        <f>'式(19)Aoh0m'!W10</f>
        <v>10</v>
      </c>
      <c r="Y42">
        <f t="shared" si="26"/>
        <v>1.05</v>
      </c>
      <c r="Z42">
        <f t="shared" si="27"/>
        <v>3.03</v>
      </c>
      <c r="AA42">
        <f t="shared" si="28"/>
        <v>31.509478896917532</v>
      </c>
      <c r="AB42">
        <f t="shared" si="29"/>
        <v>5.5568176078272851</v>
      </c>
      <c r="AC42">
        <f t="shared" si="37"/>
        <v>2</v>
      </c>
      <c r="AD42" s="11">
        <f t="shared" si="38"/>
        <v>9.7215054439204127E-2</v>
      </c>
      <c r="AE42" s="4">
        <f t="shared" si="36"/>
        <v>9.7215054439204127E-2</v>
      </c>
      <c r="AF42">
        <f t="shared" si="30"/>
        <v>9.7215054439204127E-2</v>
      </c>
      <c r="AG42">
        <f t="shared" si="31"/>
        <v>-22.848270564830603</v>
      </c>
      <c r="AH42">
        <f t="shared" si="32"/>
        <v>-81.711555085708142</v>
      </c>
      <c r="AJ42">
        <f t="shared" si="33"/>
        <v>0</v>
      </c>
    </row>
    <row r="43" spans="1:36" x14ac:dyDescent="0.2">
      <c r="A43" t="str">
        <f t="shared" si="34"/>
        <v>[40, 1.05, -1.025, 0.9, 2.1, 1.1, 0.88, 0.85, 1.05, 1.07, 0.98, 2.05, 1.02, 0.92, 0.96, 0.97, 1.01, 0.52, 0.48, 0.55, 0.6, -85, 10, 0.0975715372725158]</v>
      </c>
      <c r="B43" s="2">
        <f t="shared" si="24"/>
        <v>1.05</v>
      </c>
      <c r="C43" s="2">
        <f t="shared" si="25"/>
        <v>-1.0249999999999999</v>
      </c>
      <c r="D43">
        <f>'式(19)Aoh0m'!F11</f>
        <v>0.9</v>
      </c>
      <c r="E43">
        <f>'式(19)Aoh0m'!E11</f>
        <v>2.1</v>
      </c>
      <c r="F43">
        <f>'式(19)Aoh0m'!D11</f>
        <v>1.1000000000000001</v>
      </c>
      <c r="G43" s="1">
        <f>'式(19)Aoh0m'!I11</f>
        <v>0.88</v>
      </c>
      <c r="H43" s="1">
        <f>'式(19)Aoh0m'!J11</f>
        <v>0.85</v>
      </c>
      <c r="I43" s="1">
        <f>'式(19)Aoh0m'!G11</f>
        <v>1.05</v>
      </c>
      <c r="J43" s="1">
        <f>'式(19)Aoh0m'!H11</f>
        <v>1.07</v>
      </c>
      <c r="K43">
        <f>'式(19)Aoh0m'!K11</f>
        <v>0.98</v>
      </c>
      <c r="L43">
        <f>'式(19)Aoh0m'!L11</f>
        <v>2.0499999999999998</v>
      </c>
      <c r="M43">
        <f>'式(19)Aoh0m'!M11</f>
        <v>1.02</v>
      </c>
      <c r="N43" s="1">
        <f>'式(19)Aoh0m'!O11</f>
        <v>0.92</v>
      </c>
      <c r="O43" s="1">
        <f>'式(19)Aoh0m'!N11</f>
        <v>0.96</v>
      </c>
      <c r="P43" s="1">
        <f>'式(19)Aoh0m'!Q11</f>
        <v>0.97</v>
      </c>
      <c r="Q43" s="1">
        <f>'式(19)Aoh0m'!P11</f>
        <v>1.01</v>
      </c>
      <c r="R43">
        <f>'式(19)Aoh0m'!S11</f>
        <v>0.52</v>
      </c>
      <c r="S43">
        <f>'式(19)Aoh0m'!R11</f>
        <v>0.48</v>
      </c>
      <c r="T43">
        <f>'式(19)Aoh0m'!T11</f>
        <v>0.55000000000000004</v>
      </c>
      <c r="U43">
        <f>'式(19)Aoh0m'!U11</f>
        <v>0.6</v>
      </c>
      <c r="V43">
        <f>-'式(19)Aoh0m'!V11</f>
        <v>-85</v>
      </c>
      <c r="W43">
        <f>'式(19)Aoh0m'!W11</f>
        <v>10</v>
      </c>
      <c r="Y43">
        <f t="shared" si="26"/>
        <v>1.05</v>
      </c>
      <c r="Z43">
        <f t="shared" si="27"/>
        <v>3.03</v>
      </c>
      <c r="AA43">
        <f t="shared" si="28"/>
        <v>6.2865287665187424</v>
      </c>
      <c r="AB43">
        <f t="shared" si="29"/>
        <v>1.1127188677680289</v>
      </c>
      <c r="AC43">
        <f t="shared" si="37"/>
        <v>2</v>
      </c>
      <c r="AD43" s="11">
        <f t="shared" si="38"/>
        <v>9.757153727251576E-2</v>
      </c>
      <c r="AE43" s="4">
        <f t="shared" si="36"/>
        <v>9.757153727251576E-2</v>
      </c>
      <c r="AF43">
        <f t="shared" si="30"/>
        <v>9.757153727251576E-2</v>
      </c>
      <c r="AG43">
        <f t="shared" si="31"/>
        <v>-22.753169404996601</v>
      </c>
      <c r="AH43">
        <f t="shared" si="32"/>
        <v>-2.3292147744795089</v>
      </c>
      <c r="AJ43">
        <f t="shared" si="33"/>
        <v>0</v>
      </c>
    </row>
    <row r="44" spans="1:36" x14ac:dyDescent="0.2">
      <c r="A44" t="str">
        <f t="shared" si="34"/>
        <v>[41, 1.05, -1.025, 0.9, 2.1, 1.1, 0.88, 0.85, 1.05, 1.07, 0.98, 2.05, 1.02, 0.92, 0.96, 0.97, 1.01, 0.52, 0.48, 0.55, 0.6, -45, 10, 0.106291408209752]</v>
      </c>
      <c r="B44" s="2">
        <f t="shared" si="24"/>
        <v>1.05</v>
      </c>
      <c r="C44" s="2">
        <f t="shared" si="25"/>
        <v>-1.0249999999999999</v>
      </c>
      <c r="D44">
        <f>'式(19)Aoh0m'!F12</f>
        <v>0.9</v>
      </c>
      <c r="E44">
        <f>'式(19)Aoh0m'!E12</f>
        <v>2.1</v>
      </c>
      <c r="F44">
        <f>'式(19)Aoh0m'!D12</f>
        <v>1.1000000000000001</v>
      </c>
      <c r="G44" s="1">
        <f>'式(19)Aoh0m'!I12</f>
        <v>0.88</v>
      </c>
      <c r="H44" s="1">
        <f>'式(19)Aoh0m'!J12</f>
        <v>0.85</v>
      </c>
      <c r="I44" s="1">
        <f>'式(19)Aoh0m'!G12</f>
        <v>1.05</v>
      </c>
      <c r="J44" s="1">
        <f>'式(19)Aoh0m'!H12</f>
        <v>1.07</v>
      </c>
      <c r="K44">
        <f>'式(19)Aoh0m'!K12</f>
        <v>0.98</v>
      </c>
      <c r="L44">
        <f>'式(19)Aoh0m'!L12</f>
        <v>2.0499999999999998</v>
      </c>
      <c r="M44">
        <f>'式(19)Aoh0m'!M12</f>
        <v>1.02</v>
      </c>
      <c r="N44" s="1">
        <f>'式(19)Aoh0m'!O12</f>
        <v>0.92</v>
      </c>
      <c r="O44" s="1">
        <f>'式(19)Aoh0m'!N12</f>
        <v>0.96</v>
      </c>
      <c r="P44" s="1">
        <f>'式(19)Aoh0m'!Q12</f>
        <v>0.97</v>
      </c>
      <c r="Q44" s="1">
        <f>'式(19)Aoh0m'!P12</f>
        <v>1.01</v>
      </c>
      <c r="R44">
        <f>'式(19)Aoh0m'!S12</f>
        <v>0.52</v>
      </c>
      <c r="S44">
        <f>'式(19)Aoh0m'!R12</f>
        <v>0.48</v>
      </c>
      <c r="T44">
        <f>'式(19)Aoh0m'!T12</f>
        <v>0.55000000000000004</v>
      </c>
      <c r="U44">
        <f>'式(19)Aoh0m'!U12</f>
        <v>0.6</v>
      </c>
      <c r="V44">
        <f>-'式(19)Aoh0m'!V12</f>
        <v>-45</v>
      </c>
      <c r="W44">
        <f>'式(19)Aoh0m'!W12</f>
        <v>10</v>
      </c>
      <c r="Y44">
        <f t="shared" si="26"/>
        <v>1.05</v>
      </c>
      <c r="Z44">
        <f t="shared" si="27"/>
        <v>3.03</v>
      </c>
      <c r="AA44">
        <f t="shared" si="28"/>
        <v>0.54999999999999993</v>
      </c>
      <c r="AB44">
        <f t="shared" si="29"/>
        <v>0.13715020414161566</v>
      </c>
      <c r="AC44">
        <f t="shared" si="37"/>
        <v>4</v>
      </c>
      <c r="AD44" s="11">
        <f t="shared" si="38"/>
        <v>0.10629140820975215</v>
      </c>
      <c r="AE44" s="4">
        <f t="shared" si="36"/>
        <v>0.10629140820975215</v>
      </c>
      <c r="AF44">
        <f t="shared" si="30"/>
        <v>0.13746190915102846</v>
      </c>
      <c r="AG44">
        <f t="shared" si="31"/>
        <v>-15.227131002787637</v>
      </c>
      <c r="AH44">
        <f t="shared" si="32"/>
        <v>0.10629140820975215</v>
      </c>
      <c r="AJ44">
        <f t="shared" si="33"/>
        <v>0</v>
      </c>
    </row>
    <row r="45" spans="1:36" x14ac:dyDescent="0.2">
      <c r="A45" t="str">
        <f t="shared" si="34"/>
        <v>[42, 1.05, -1.025, 0.9, 2.1, 1.1, 0.88, 0.85, 1.05, 1.07, 0.98, 2.05, 1.02, 0.92, 0.96, 0.97, 1.01, 0.52, 0.48, 0.55, 0.6, -30, 10, 0.0998021691714904]</v>
      </c>
      <c r="B45" s="2">
        <f t="shared" si="24"/>
        <v>1.05</v>
      </c>
      <c r="C45" s="2">
        <f t="shared" si="25"/>
        <v>-1.0249999999999999</v>
      </c>
      <c r="D45">
        <f>'式(19)Aoh0m'!F13</f>
        <v>0.9</v>
      </c>
      <c r="E45">
        <f>'式(19)Aoh0m'!E13</f>
        <v>2.1</v>
      </c>
      <c r="F45">
        <f>'式(19)Aoh0m'!D13</f>
        <v>1.1000000000000001</v>
      </c>
      <c r="G45" s="1">
        <f>'式(19)Aoh0m'!I13</f>
        <v>0.88</v>
      </c>
      <c r="H45" s="1">
        <f>'式(19)Aoh0m'!J13</f>
        <v>0.85</v>
      </c>
      <c r="I45" s="1">
        <f>'式(19)Aoh0m'!G13</f>
        <v>1.05</v>
      </c>
      <c r="J45" s="1">
        <f>'式(19)Aoh0m'!H13</f>
        <v>1.07</v>
      </c>
      <c r="K45">
        <f>'式(19)Aoh0m'!K13</f>
        <v>0.98</v>
      </c>
      <c r="L45">
        <f>'式(19)Aoh0m'!L13</f>
        <v>2.0499999999999998</v>
      </c>
      <c r="M45">
        <f>'式(19)Aoh0m'!M13</f>
        <v>1.02</v>
      </c>
      <c r="N45" s="1">
        <f>'式(19)Aoh0m'!O13</f>
        <v>0.92</v>
      </c>
      <c r="O45" s="1">
        <f>'式(19)Aoh0m'!N13</f>
        <v>0.96</v>
      </c>
      <c r="P45" s="1">
        <f>'式(19)Aoh0m'!Q13</f>
        <v>0.97</v>
      </c>
      <c r="Q45" s="1">
        <f>'式(19)Aoh0m'!P13</f>
        <v>1.01</v>
      </c>
      <c r="R45">
        <f>'式(19)Aoh0m'!S13</f>
        <v>0.52</v>
      </c>
      <c r="S45">
        <f>'式(19)Aoh0m'!R13</f>
        <v>0.48</v>
      </c>
      <c r="T45">
        <f>'式(19)Aoh0m'!T13</f>
        <v>0.55000000000000004</v>
      </c>
      <c r="U45">
        <f>'式(19)Aoh0m'!U13</f>
        <v>0.6</v>
      </c>
      <c r="V45">
        <f>-'式(19)Aoh0m'!V13</f>
        <v>-30</v>
      </c>
      <c r="W45">
        <f>'式(19)Aoh0m'!W13</f>
        <v>10</v>
      </c>
      <c r="Y45">
        <f t="shared" si="26"/>
        <v>1.05</v>
      </c>
      <c r="Z45">
        <f t="shared" si="27"/>
        <v>3.03</v>
      </c>
      <c r="AA45">
        <f t="shared" si="28"/>
        <v>0.31754264805429416</v>
      </c>
      <c r="AB45">
        <f t="shared" si="29"/>
        <v>0.11198267275516884</v>
      </c>
      <c r="AC45">
        <f t="shared" si="37"/>
        <v>4</v>
      </c>
      <c r="AD45" s="11">
        <f t="shared" si="38"/>
        <v>9.9802169171490387E-2</v>
      </c>
      <c r="AE45" s="4">
        <f t="shared" si="36"/>
        <v>9.9802169171490387E-2</v>
      </c>
      <c r="AF45">
        <f t="shared" si="30"/>
        <v>0.19440049623108266</v>
      </c>
      <c r="AG45">
        <f t="shared" si="31"/>
        <v>-9.8353678144320522</v>
      </c>
      <c r="AH45">
        <f t="shared" si="32"/>
        <v>9.9802169171490387E-2</v>
      </c>
      <c r="AJ45">
        <f t="shared" si="33"/>
        <v>0</v>
      </c>
    </row>
    <row r="46" spans="1:36" x14ac:dyDescent="0.2">
      <c r="A46" t="str">
        <f t="shared" si="34"/>
        <v>[43, 1.05, -1.025, 0.9, 2.1, 1.1, 0.88, 0.85, 1.05, 1.07, 0.98, 2.05, 1.02, 0.92, 0.96, 0.97, 1.01, 0.52, 0.48, 0.55, 0.6, -1, 10, 0.101378754751376]</v>
      </c>
      <c r="B46" s="2">
        <f t="shared" si="24"/>
        <v>1.05</v>
      </c>
      <c r="C46" s="2">
        <f t="shared" si="25"/>
        <v>-1.0249999999999999</v>
      </c>
      <c r="D46">
        <f>'式(19)Aoh0m'!F14</f>
        <v>0.9</v>
      </c>
      <c r="E46">
        <f>'式(19)Aoh0m'!E14</f>
        <v>2.1</v>
      </c>
      <c r="F46">
        <f>'式(19)Aoh0m'!D14</f>
        <v>1.1000000000000001</v>
      </c>
      <c r="G46" s="1">
        <f>'式(19)Aoh0m'!I14</f>
        <v>0.88</v>
      </c>
      <c r="H46" s="1">
        <f>'式(19)Aoh0m'!J14</f>
        <v>0.85</v>
      </c>
      <c r="I46" s="1">
        <f>'式(19)Aoh0m'!G14</f>
        <v>1.05</v>
      </c>
      <c r="J46" s="1">
        <f>'式(19)Aoh0m'!H14</f>
        <v>1.07</v>
      </c>
      <c r="K46">
        <f>'式(19)Aoh0m'!K14</f>
        <v>0.98</v>
      </c>
      <c r="L46">
        <f>'式(19)Aoh0m'!L14</f>
        <v>2.0499999999999998</v>
      </c>
      <c r="M46">
        <f>'式(19)Aoh0m'!M14</f>
        <v>1.02</v>
      </c>
      <c r="N46" s="1">
        <f>'式(19)Aoh0m'!O14</f>
        <v>0.92</v>
      </c>
      <c r="O46" s="1">
        <f>'式(19)Aoh0m'!N14</f>
        <v>0.96</v>
      </c>
      <c r="P46" s="1">
        <f>'式(19)Aoh0m'!Q14</f>
        <v>0.97</v>
      </c>
      <c r="Q46" s="1">
        <f>'式(19)Aoh0m'!P14</f>
        <v>1.01</v>
      </c>
      <c r="R46">
        <f>'式(19)Aoh0m'!S14</f>
        <v>0.52</v>
      </c>
      <c r="S46">
        <f>'式(19)Aoh0m'!R14</f>
        <v>0.48</v>
      </c>
      <c r="T46">
        <f>'式(19)Aoh0m'!T14</f>
        <v>0.55000000000000004</v>
      </c>
      <c r="U46">
        <f>'式(19)Aoh0m'!U14</f>
        <v>0.6</v>
      </c>
      <c r="V46">
        <f>-'式(19)Aoh0m'!V14</f>
        <v>-1</v>
      </c>
      <c r="W46">
        <f>'式(19)Aoh0m'!W14</f>
        <v>10</v>
      </c>
      <c r="Y46">
        <f t="shared" si="26"/>
        <v>1.05</v>
      </c>
      <c r="Z46">
        <f t="shared" si="27"/>
        <v>3.03</v>
      </c>
      <c r="AA46">
        <f t="shared" si="28"/>
        <v>9.6002857105196727E-3</v>
      </c>
      <c r="AB46">
        <f t="shared" si="29"/>
        <v>9.699461213888845E-2</v>
      </c>
      <c r="AC46">
        <f t="shared" si="37"/>
        <v>4</v>
      </c>
      <c r="AD46" s="11">
        <f t="shared" si="38"/>
        <v>0.1013787547513757</v>
      </c>
      <c r="AE46" s="4">
        <f t="shared" si="36"/>
        <v>0.1013787547513757</v>
      </c>
      <c r="AF46">
        <f t="shared" si="30"/>
        <v>5.5694467387541922</v>
      </c>
      <c r="AG46">
        <f t="shared" si="31"/>
        <v>2.7271486647242749</v>
      </c>
      <c r="AH46">
        <f t="shared" si="32"/>
        <v>0.1013787547513757</v>
      </c>
      <c r="AJ46">
        <f t="shared" si="33"/>
        <v>0</v>
      </c>
    </row>
    <row r="47" spans="1:36" x14ac:dyDescent="0.2">
      <c r="A47" t="str">
        <f t="shared" si="34"/>
        <v>[44, 1.05, -1.025, 0.9, 2.1, 1.1, 0.88, 0.85, 1.05, 1.07, 0.98, 2.05, 1.02, 0.92, 0.96, 0.97, 1.01, 0.52, 0.48, 0.55, 0.6, -89, 30, 0.318312816474513]</v>
      </c>
      <c r="B47" s="2">
        <f t="shared" si="24"/>
        <v>1.05</v>
      </c>
      <c r="C47" s="2">
        <f t="shared" si="25"/>
        <v>-1.0249999999999999</v>
      </c>
      <c r="D47">
        <f>'式(19)Aoh0m'!F15</f>
        <v>0.9</v>
      </c>
      <c r="E47">
        <f>'式(19)Aoh0m'!E15</f>
        <v>2.1</v>
      </c>
      <c r="F47">
        <f>'式(19)Aoh0m'!D15</f>
        <v>1.1000000000000001</v>
      </c>
      <c r="G47" s="1">
        <f>'式(19)Aoh0m'!I15</f>
        <v>0.88</v>
      </c>
      <c r="H47" s="1">
        <f>'式(19)Aoh0m'!J15</f>
        <v>0.85</v>
      </c>
      <c r="I47" s="1">
        <f>'式(19)Aoh0m'!G15</f>
        <v>1.05</v>
      </c>
      <c r="J47" s="1">
        <f>'式(19)Aoh0m'!H15</f>
        <v>1.07</v>
      </c>
      <c r="K47">
        <f>'式(19)Aoh0m'!K15</f>
        <v>0.98</v>
      </c>
      <c r="L47">
        <f>'式(19)Aoh0m'!L15</f>
        <v>2.0499999999999998</v>
      </c>
      <c r="M47">
        <f>'式(19)Aoh0m'!M15</f>
        <v>1.02</v>
      </c>
      <c r="N47" s="1">
        <f>'式(19)Aoh0m'!O15</f>
        <v>0.92</v>
      </c>
      <c r="O47" s="1">
        <f>'式(19)Aoh0m'!N15</f>
        <v>0.96</v>
      </c>
      <c r="P47" s="1">
        <f>'式(19)Aoh0m'!Q15</f>
        <v>0.97</v>
      </c>
      <c r="Q47" s="1">
        <f>'式(19)Aoh0m'!P15</f>
        <v>1.01</v>
      </c>
      <c r="R47">
        <f>'式(19)Aoh0m'!S15</f>
        <v>0.52</v>
      </c>
      <c r="S47">
        <f>'式(19)Aoh0m'!R15</f>
        <v>0.48</v>
      </c>
      <c r="T47">
        <f>'式(19)Aoh0m'!T15</f>
        <v>0.55000000000000004</v>
      </c>
      <c r="U47">
        <f>'式(19)Aoh0m'!U15</f>
        <v>0.6</v>
      </c>
      <c r="V47">
        <f>-'式(19)Aoh0m'!V15</f>
        <v>-89</v>
      </c>
      <c r="W47">
        <f>'式(19)Aoh0m'!W15</f>
        <v>30</v>
      </c>
      <c r="Y47">
        <f t="shared" si="26"/>
        <v>1.05</v>
      </c>
      <c r="Z47">
        <f t="shared" si="27"/>
        <v>3.03</v>
      </c>
      <c r="AA47">
        <f t="shared" si="28"/>
        <v>31.509478896917532</v>
      </c>
      <c r="AB47">
        <f t="shared" si="29"/>
        <v>18.194777275867665</v>
      </c>
      <c r="AC47">
        <f t="shared" si="37"/>
        <v>2</v>
      </c>
      <c r="AD47" s="11">
        <f>IF(T47=0,0,IF(AND((I47+E47/2-B47)&gt;=(T47*TAN(RADIANS(ABS(V47)))),(K47+L47/2-C47)&gt;=(T47*TAN(RADIANS(W47))/COS(RADIANS(V47)))),((I47+E47/2-B47)+((I47+E47/2-B47)-(T47*TAN(RADIANS(ABS(V47))))))/2*(T47*TAN(RADIANS(W47))/COS(RADIANS(V47))),IF((K47+L47/2-C47)/(I47+E47/2-B47)&gt;=(T47*TAN(RADIANS(W47))/COS(RADIANS(V47)))/(T47*TAN(RADIANS(ABS(V47)))),(I47+E47/2-B47)*(T47*TAN(RADIANS(W47))/COS(RADIANS(V47)))/(T47*TAN(RADIANS(ABS(V47))))*(I47+E47/2-B47)/2,IF((K47+L47/2-C47)/(I47+E47/2-B47)&lt;(T47*TAN(RADIANS(W47))/COS(RADIANS(V47)))/(T47*TAN(RADIANS(ABS(V47)))),(K47+L47/2-C47)*((I47+E47/2-B47)+(I47+E47/2-B47)-((T47*TAN(RADIANS(ABS(V47))))/(T47*TAN(RADIANS(W47))/COS(RADIANS(V47)))*(K47+L47/2-C47)))/2,0)
)))</f>
        <v>0.31831281647451304</v>
      </c>
      <c r="AE47" s="4">
        <f t="shared" si="36"/>
        <v>0.31831281647451304</v>
      </c>
      <c r="AF47">
        <f t="shared" si="30"/>
        <v>0.31831281647451309</v>
      </c>
      <c r="AG47">
        <f t="shared" si="31"/>
        <v>-4.76818167014605</v>
      </c>
      <c r="AH47">
        <f t="shared" si="32"/>
        <v>-267.54945916437237</v>
      </c>
      <c r="AJ47">
        <f t="shared" si="33"/>
        <v>0</v>
      </c>
    </row>
    <row r="48" spans="1:36" x14ac:dyDescent="0.2">
      <c r="A48" t="str">
        <f t="shared" si="34"/>
        <v>[45, 1.05, -1.025, 0.9, 2.1, 1.1, 0.88, 0.85, 1.05, 1.07, 0.98, 2.05, 1.02, 0.92, 0.96, 0.97, 1.01, 0.52, 0.48, 0.55, 0.6, -85, 30, 0.319480053949725]</v>
      </c>
      <c r="B48" s="2">
        <f t="shared" si="24"/>
        <v>1.05</v>
      </c>
      <c r="C48" s="2">
        <f t="shared" si="25"/>
        <v>-1.0249999999999999</v>
      </c>
      <c r="D48">
        <f>'式(19)Aoh0m'!F16</f>
        <v>0.9</v>
      </c>
      <c r="E48">
        <f>'式(19)Aoh0m'!E16</f>
        <v>2.1</v>
      </c>
      <c r="F48">
        <f>'式(19)Aoh0m'!D16</f>
        <v>1.1000000000000001</v>
      </c>
      <c r="G48" s="1">
        <f>'式(19)Aoh0m'!I16</f>
        <v>0.88</v>
      </c>
      <c r="H48" s="1">
        <f>'式(19)Aoh0m'!J16</f>
        <v>0.85</v>
      </c>
      <c r="I48" s="1">
        <f>'式(19)Aoh0m'!G16</f>
        <v>1.05</v>
      </c>
      <c r="J48" s="1">
        <f>'式(19)Aoh0m'!H16</f>
        <v>1.07</v>
      </c>
      <c r="K48">
        <f>'式(19)Aoh0m'!K16</f>
        <v>0.98</v>
      </c>
      <c r="L48">
        <f>'式(19)Aoh0m'!L16</f>
        <v>2.0499999999999998</v>
      </c>
      <c r="M48">
        <f>'式(19)Aoh0m'!M16</f>
        <v>1.02</v>
      </c>
      <c r="N48" s="1">
        <f>'式(19)Aoh0m'!O16</f>
        <v>0.92</v>
      </c>
      <c r="O48" s="1">
        <f>'式(19)Aoh0m'!N16</f>
        <v>0.96</v>
      </c>
      <c r="P48" s="1">
        <f>'式(19)Aoh0m'!Q16</f>
        <v>0.97</v>
      </c>
      <c r="Q48" s="1">
        <f>'式(19)Aoh0m'!P16</f>
        <v>1.01</v>
      </c>
      <c r="R48">
        <f>'式(19)Aoh0m'!S16</f>
        <v>0.52</v>
      </c>
      <c r="S48">
        <f>'式(19)Aoh0m'!R16</f>
        <v>0.48</v>
      </c>
      <c r="T48">
        <f>'式(19)Aoh0m'!T16</f>
        <v>0.55000000000000004</v>
      </c>
      <c r="U48">
        <f>'式(19)Aoh0m'!U16</f>
        <v>0.6</v>
      </c>
      <c r="V48">
        <f>-'式(19)Aoh0m'!V16</f>
        <v>-85</v>
      </c>
      <c r="W48">
        <f>'式(19)Aoh0m'!W16</f>
        <v>30</v>
      </c>
      <c r="Y48">
        <f t="shared" si="26"/>
        <v>1.05</v>
      </c>
      <c r="Z48">
        <f t="shared" si="27"/>
        <v>3.03</v>
      </c>
      <c r="AA48">
        <f t="shared" si="28"/>
        <v>6.2865287665187424</v>
      </c>
      <c r="AB48">
        <f t="shared" si="29"/>
        <v>3.6433932870456376</v>
      </c>
      <c r="AC48">
        <f t="shared" si="37"/>
        <v>2</v>
      </c>
      <c r="AD48" s="11">
        <f t="shared" ref="AD48:AD66" si="39">IF(T48=0,0,IF(AND((I48+E48/2-B48)&gt;=(T48*TAN(RADIANS(ABS(V48)))),(K48+L48/2-C48)&gt;=(T48*TAN(RADIANS(W48))/COS(RADIANS(V48)))),((I48+E48/2-B48)+((I48+E48/2-B48)-(T48*TAN(RADIANS(ABS(V48))))))/2*(T48*TAN(RADIANS(W48))/COS(RADIANS(V48))),IF((K48+L48/2-C48)/(I48+E48/2-B48)&gt;=(T48*TAN(RADIANS(W48))/COS(RADIANS(V48)))/(T48*TAN(RADIANS(ABS(V48)))),(I48+E48/2-B48)*(T48*TAN(RADIANS(W48))/COS(RADIANS(V48)))/(T48*TAN(RADIANS(ABS(V48))))*(I48+E48/2-B48)/2,IF((K48+L48/2-C48)/(I48+E48/2-B48)&lt;(T48*TAN(RADIANS(W48))/COS(RADIANS(V48)))/(T48*TAN(RADIANS(ABS(V48)))),(K48+L48/2-C48)*((I48+E48/2-B48)+(I48+E48/2-B48)-((T48*TAN(RADIANS(ABS(V48))))/(T48*TAN(RADIANS(W48))/COS(RADIANS(V48)))*(K48+L48/2-C48)))/2,0)
)))</f>
        <v>0.31948005394972534</v>
      </c>
      <c r="AE48" s="4">
        <f t="shared" si="36"/>
        <v>0.31948005394972534</v>
      </c>
      <c r="AF48">
        <f t="shared" si="30"/>
        <v>0.31948005394972528</v>
      </c>
      <c r="AG48">
        <f t="shared" si="31"/>
        <v>-4.7391370827087931</v>
      </c>
      <c r="AH48">
        <f t="shared" si="32"/>
        <v>-7.6265854019789208</v>
      </c>
      <c r="AJ48">
        <f t="shared" si="33"/>
        <v>0</v>
      </c>
    </row>
    <row r="49" spans="1:36" x14ac:dyDescent="0.2">
      <c r="A49" t="str">
        <f t="shared" si="34"/>
        <v>[46, 1.05, -1.025, 0.9, 2.1, 1.1, 0.88, 0.85, 1.05, 1.07, 0.98, 2.05, 1.02, 0.92, 0.96, 0.97, 1.01, 0.52, 0.48, 0.55, 0.6, -45, 30, 0.348031667620443]</v>
      </c>
      <c r="B49" s="2">
        <f t="shared" si="24"/>
        <v>1.05</v>
      </c>
      <c r="C49" s="2">
        <f t="shared" si="25"/>
        <v>-1.0249999999999999</v>
      </c>
      <c r="D49">
        <f>'式(19)Aoh0m'!F17</f>
        <v>0.9</v>
      </c>
      <c r="E49">
        <f>'式(19)Aoh0m'!E17</f>
        <v>2.1</v>
      </c>
      <c r="F49">
        <f>'式(19)Aoh0m'!D17</f>
        <v>1.1000000000000001</v>
      </c>
      <c r="G49" s="1">
        <f>'式(19)Aoh0m'!I17</f>
        <v>0.88</v>
      </c>
      <c r="H49" s="1">
        <f>'式(19)Aoh0m'!J17</f>
        <v>0.85</v>
      </c>
      <c r="I49" s="1">
        <f>'式(19)Aoh0m'!G17</f>
        <v>1.05</v>
      </c>
      <c r="J49" s="1">
        <f>'式(19)Aoh0m'!H17</f>
        <v>1.07</v>
      </c>
      <c r="K49">
        <f>'式(19)Aoh0m'!K17</f>
        <v>0.98</v>
      </c>
      <c r="L49">
        <f>'式(19)Aoh0m'!L17</f>
        <v>2.0499999999999998</v>
      </c>
      <c r="M49">
        <f>'式(19)Aoh0m'!M17</f>
        <v>1.02</v>
      </c>
      <c r="N49" s="1">
        <f>'式(19)Aoh0m'!O17</f>
        <v>0.92</v>
      </c>
      <c r="O49" s="1">
        <f>'式(19)Aoh0m'!N17</f>
        <v>0.96</v>
      </c>
      <c r="P49" s="1">
        <f>'式(19)Aoh0m'!Q17</f>
        <v>0.97</v>
      </c>
      <c r="Q49" s="1">
        <f>'式(19)Aoh0m'!P17</f>
        <v>1.01</v>
      </c>
      <c r="R49">
        <f>'式(19)Aoh0m'!S17</f>
        <v>0.52</v>
      </c>
      <c r="S49">
        <f>'式(19)Aoh0m'!R17</f>
        <v>0.48</v>
      </c>
      <c r="T49">
        <f>'式(19)Aoh0m'!T17</f>
        <v>0.55000000000000004</v>
      </c>
      <c r="U49">
        <f>'式(19)Aoh0m'!U17</f>
        <v>0.6</v>
      </c>
      <c r="V49">
        <f>-'式(19)Aoh0m'!V17</f>
        <v>-45</v>
      </c>
      <c r="W49">
        <f>'式(19)Aoh0m'!W17</f>
        <v>30</v>
      </c>
      <c r="Y49">
        <f t="shared" si="26"/>
        <v>1.05</v>
      </c>
      <c r="Z49">
        <f t="shared" si="27"/>
        <v>3.03</v>
      </c>
      <c r="AA49">
        <f t="shared" si="28"/>
        <v>0.54999999999999993</v>
      </c>
      <c r="AB49">
        <f t="shared" si="29"/>
        <v>0.44907311951024925</v>
      </c>
      <c r="AC49">
        <f t="shared" si="37"/>
        <v>4</v>
      </c>
      <c r="AD49" s="11">
        <f t="shared" si="39"/>
        <v>0.34803166762044324</v>
      </c>
      <c r="AE49" s="4">
        <f t="shared" si="36"/>
        <v>0.34803166762044324</v>
      </c>
      <c r="AF49">
        <f t="shared" si="30"/>
        <v>0.45009374023640897</v>
      </c>
      <c r="AG49">
        <f t="shared" si="31"/>
        <v>-2.4406300948795194</v>
      </c>
      <c r="AH49">
        <f t="shared" si="32"/>
        <v>0.34803166762044324</v>
      </c>
      <c r="AJ49">
        <f t="shared" si="33"/>
        <v>0</v>
      </c>
    </row>
    <row r="50" spans="1:36" x14ac:dyDescent="0.2">
      <c r="A50" t="str">
        <f t="shared" si="34"/>
        <v>[47, 1.05, -1.025, 0.9, 2.1, 1.1, 0.88, 0.85, 1.05, 1.07, 0.98, 2.05, 1.02, 0.92, 0.96, 0.97, 1.01, 0.52, 0.48, 0.55, 0.6, -30, 30, 0.326783847856713]</v>
      </c>
      <c r="B50" s="2">
        <f t="shared" si="24"/>
        <v>1.05</v>
      </c>
      <c r="C50" s="2">
        <f t="shared" si="25"/>
        <v>-1.0249999999999999</v>
      </c>
      <c r="D50">
        <f>'式(19)Aoh0m'!F18</f>
        <v>0.9</v>
      </c>
      <c r="E50">
        <f>'式(19)Aoh0m'!E18</f>
        <v>2.1</v>
      </c>
      <c r="F50">
        <f>'式(19)Aoh0m'!D18</f>
        <v>1.1000000000000001</v>
      </c>
      <c r="G50" s="1">
        <f>'式(19)Aoh0m'!I18</f>
        <v>0.88</v>
      </c>
      <c r="H50" s="1">
        <f>'式(19)Aoh0m'!J18</f>
        <v>0.85</v>
      </c>
      <c r="I50" s="1">
        <f>'式(19)Aoh0m'!G18</f>
        <v>1.05</v>
      </c>
      <c r="J50" s="1">
        <f>'式(19)Aoh0m'!H18</f>
        <v>1.07</v>
      </c>
      <c r="K50">
        <f>'式(19)Aoh0m'!K18</f>
        <v>0.98</v>
      </c>
      <c r="L50">
        <f>'式(19)Aoh0m'!L18</f>
        <v>2.0499999999999998</v>
      </c>
      <c r="M50">
        <f>'式(19)Aoh0m'!M18</f>
        <v>1.02</v>
      </c>
      <c r="N50" s="1">
        <f>'式(19)Aoh0m'!O18</f>
        <v>0.92</v>
      </c>
      <c r="O50" s="1">
        <f>'式(19)Aoh0m'!N18</f>
        <v>0.96</v>
      </c>
      <c r="P50" s="1">
        <f>'式(19)Aoh0m'!Q18</f>
        <v>0.97</v>
      </c>
      <c r="Q50" s="1">
        <f>'式(19)Aoh0m'!P18</f>
        <v>1.01</v>
      </c>
      <c r="R50">
        <f>'式(19)Aoh0m'!S18</f>
        <v>0.52</v>
      </c>
      <c r="S50">
        <f>'式(19)Aoh0m'!R18</f>
        <v>0.48</v>
      </c>
      <c r="T50">
        <f>'式(19)Aoh0m'!T18</f>
        <v>0.55000000000000004</v>
      </c>
      <c r="U50">
        <f>'式(19)Aoh0m'!U18</f>
        <v>0.6</v>
      </c>
      <c r="V50">
        <f>-'式(19)Aoh0m'!V18</f>
        <v>-30</v>
      </c>
      <c r="W50">
        <f>'式(19)Aoh0m'!W18</f>
        <v>30</v>
      </c>
      <c r="Y50">
        <f t="shared" si="26"/>
        <v>1.05</v>
      </c>
      <c r="Z50">
        <f t="shared" si="27"/>
        <v>3.03</v>
      </c>
      <c r="AA50">
        <f t="shared" si="28"/>
        <v>0.31754264805429416</v>
      </c>
      <c r="AB50">
        <f t="shared" si="29"/>
        <v>0.36666666666666664</v>
      </c>
      <c r="AC50">
        <f t="shared" si="37"/>
        <v>4</v>
      </c>
      <c r="AD50" s="11">
        <f t="shared" si="39"/>
        <v>0.32678384785671272</v>
      </c>
      <c r="AE50" s="4">
        <f t="shared" si="36"/>
        <v>0.32678384785671272</v>
      </c>
      <c r="AF50">
        <f t="shared" si="30"/>
        <v>0.63652867178156236</v>
      </c>
      <c r="AG50">
        <f t="shared" si="31"/>
        <v>-0.79394631480227651</v>
      </c>
      <c r="AH50">
        <f t="shared" si="32"/>
        <v>0.32678384785671272</v>
      </c>
      <c r="AJ50">
        <f t="shared" si="33"/>
        <v>0</v>
      </c>
    </row>
    <row r="51" spans="1:36" x14ac:dyDescent="0.2">
      <c r="A51" t="str">
        <f t="shared" si="34"/>
        <v>[48, 1.05, -1.025, 0.9, 2.1, 1.1, 0.88, 0.85, 1.05, 1.07, 0.98, 2.05, 1.02, 0.92, 0.96, 0.97, 1.01, 0.52, 0.48, 0.55, 0.6, -1, 30, 0.331946087380636]</v>
      </c>
      <c r="B51" s="2">
        <f t="shared" si="24"/>
        <v>1.05</v>
      </c>
      <c r="C51" s="2">
        <f t="shared" si="25"/>
        <v>-1.0249999999999999</v>
      </c>
      <c r="D51">
        <f>'式(19)Aoh0m'!F19</f>
        <v>0.9</v>
      </c>
      <c r="E51">
        <f>'式(19)Aoh0m'!E19</f>
        <v>2.1</v>
      </c>
      <c r="F51">
        <f>'式(19)Aoh0m'!D19</f>
        <v>1.1000000000000001</v>
      </c>
      <c r="G51" s="1">
        <f>'式(19)Aoh0m'!I19</f>
        <v>0.88</v>
      </c>
      <c r="H51" s="1">
        <f>'式(19)Aoh0m'!J19</f>
        <v>0.85</v>
      </c>
      <c r="I51" s="1">
        <f>'式(19)Aoh0m'!G19</f>
        <v>1.05</v>
      </c>
      <c r="J51" s="1">
        <f>'式(19)Aoh0m'!H19</f>
        <v>1.07</v>
      </c>
      <c r="K51">
        <f>'式(19)Aoh0m'!K19</f>
        <v>0.98</v>
      </c>
      <c r="L51">
        <f>'式(19)Aoh0m'!L19</f>
        <v>2.0499999999999998</v>
      </c>
      <c r="M51">
        <f>'式(19)Aoh0m'!M19</f>
        <v>1.02</v>
      </c>
      <c r="N51" s="1">
        <f>'式(19)Aoh0m'!O19</f>
        <v>0.92</v>
      </c>
      <c r="O51" s="1">
        <f>'式(19)Aoh0m'!N19</f>
        <v>0.96</v>
      </c>
      <c r="P51" s="1">
        <f>'式(19)Aoh0m'!Q19</f>
        <v>0.97</v>
      </c>
      <c r="Q51" s="1">
        <f>'式(19)Aoh0m'!P19</f>
        <v>1.01</v>
      </c>
      <c r="R51">
        <f>'式(19)Aoh0m'!S19</f>
        <v>0.52</v>
      </c>
      <c r="S51">
        <f>'式(19)Aoh0m'!R19</f>
        <v>0.48</v>
      </c>
      <c r="T51">
        <f>'式(19)Aoh0m'!T19</f>
        <v>0.55000000000000004</v>
      </c>
      <c r="U51">
        <f>'式(19)Aoh0m'!U19</f>
        <v>0.6</v>
      </c>
      <c r="V51">
        <f>-'式(19)Aoh0m'!V19</f>
        <v>-1</v>
      </c>
      <c r="W51">
        <f>'式(19)Aoh0m'!W19</f>
        <v>30</v>
      </c>
      <c r="Y51">
        <f t="shared" si="26"/>
        <v>1.05</v>
      </c>
      <c r="Z51">
        <f t="shared" si="27"/>
        <v>3.03</v>
      </c>
      <c r="AA51">
        <f t="shared" si="28"/>
        <v>9.6002857105196727E-3</v>
      </c>
      <c r="AB51">
        <f t="shared" si="29"/>
        <v>0.3175910187047295</v>
      </c>
      <c r="AC51">
        <f t="shared" si="37"/>
        <v>4</v>
      </c>
      <c r="AD51" s="11">
        <f t="shared" si="39"/>
        <v>0.3319460873806358</v>
      </c>
      <c r="AE51" s="4">
        <f t="shared" si="36"/>
        <v>0.3319460873806358</v>
      </c>
      <c r="AF51">
        <f t="shared" si="30"/>
        <v>18.236129042403817</v>
      </c>
      <c r="AG51">
        <f t="shared" si="31"/>
        <v>3.042737790288939</v>
      </c>
      <c r="AH51">
        <f t="shared" si="32"/>
        <v>0.3319460873806358</v>
      </c>
      <c r="AJ51">
        <f t="shared" si="33"/>
        <v>0</v>
      </c>
    </row>
    <row r="52" spans="1:36" x14ac:dyDescent="0.2">
      <c r="A52" t="str">
        <f t="shared" si="34"/>
        <v>[49, 1.05, -1.025, 0.9, 2.1, 1.1, 0.88, 0.85, 1.05, 1.07, 0.98, 2.05, 1.02, 0.92, 0.96, 0.97, 1.01, 0.52, 0.48, 0.55, 0.6, -89, 60, 0.954938449423539]</v>
      </c>
      <c r="B52" s="2">
        <f t="shared" si="24"/>
        <v>1.05</v>
      </c>
      <c r="C52" s="2">
        <f t="shared" si="25"/>
        <v>-1.0249999999999999</v>
      </c>
      <c r="D52">
        <f>'式(19)Aoh0m'!F20</f>
        <v>0.9</v>
      </c>
      <c r="E52">
        <f>'式(19)Aoh0m'!E20</f>
        <v>2.1</v>
      </c>
      <c r="F52">
        <f>'式(19)Aoh0m'!D20</f>
        <v>1.1000000000000001</v>
      </c>
      <c r="G52" s="1">
        <f>'式(19)Aoh0m'!I20</f>
        <v>0.88</v>
      </c>
      <c r="H52" s="1">
        <f>'式(19)Aoh0m'!J20</f>
        <v>0.85</v>
      </c>
      <c r="I52" s="1">
        <f>'式(19)Aoh0m'!G20</f>
        <v>1.05</v>
      </c>
      <c r="J52" s="1">
        <f>'式(19)Aoh0m'!H20</f>
        <v>1.07</v>
      </c>
      <c r="K52">
        <f>'式(19)Aoh0m'!K20</f>
        <v>0.98</v>
      </c>
      <c r="L52">
        <f>'式(19)Aoh0m'!L20</f>
        <v>2.0499999999999998</v>
      </c>
      <c r="M52">
        <f>'式(19)Aoh0m'!M20</f>
        <v>1.02</v>
      </c>
      <c r="N52" s="1">
        <f>'式(19)Aoh0m'!O20</f>
        <v>0.92</v>
      </c>
      <c r="O52" s="1">
        <f>'式(19)Aoh0m'!N20</f>
        <v>0.96</v>
      </c>
      <c r="P52" s="1">
        <f>'式(19)Aoh0m'!Q20</f>
        <v>0.97</v>
      </c>
      <c r="Q52" s="1">
        <f>'式(19)Aoh0m'!P20</f>
        <v>1.01</v>
      </c>
      <c r="R52">
        <f>'式(19)Aoh0m'!S20</f>
        <v>0.52</v>
      </c>
      <c r="S52">
        <f>'式(19)Aoh0m'!R20</f>
        <v>0.48</v>
      </c>
      <c r="T52">
        <f>'式(19)Aoh0m'!T20</f>
        <v>0.55000000000000004</v>
      </c>
      <c r="U52">
        <f>'式(19)Aoh0m'!U20</f>
        <v>0.6</v>
      </c>
      <c r="V52">
        <f>-'式(19)Aoh0m'!V20</f>
        <v>-89</v>
      </c>
      <c r="W52">
        <f>'式(19)Aoh0m'!W20</f>
        <v>60</v>
      </c>
      <c r="Y52">
        <f t="shared" si="26"/>
        <v>1.05</v>
      </c>
      <c r="Z52">
        <f t="shared" si="27"/>
        <v>3.03</v>
      </c>
      <c r="AA52">
        <f t="shared" si="28"/>
        <v>31.509478896917532</v>
      </c>
      <c r="AB52">
        <f t="shared" si="29"/>
        <v>54.584331827602988</v>
      </c>
      <c r="AC52">
        <f t="shared" si="37"/>
        <v>2</v>
      </c>
      <c r="AD52" s="11">
        <f t="shared" si="39"/>
        <v>0.95493844942353889</v>
      </c>
      <c r="AE52" s="4">
        <f t="shared" si="36"/>
        <v>0.95493844942353889</v>
      </c>
      <c r="AF52">
        <f t="shared" si="30"/>
        <v>0.954938449423539</v>
      </c>
      <c r="AG52">
        <f t="shared" si="31"/>
        <v>0.53160610995131607</v>
      </c>
      <c r="AH52">
        <f t="shared" si="32"/>
        <v>-802.64837749311698</v>
      </c>
      <c r="AJ52">
        <f t="shared" si="33"/>
        <v>0</v>
      </c>
    </row>
    <row r="53" spans="1:36" x14ac:dyDescent="0.2">
      <c r="A53" t="str">
        <f t="shared" si="34"/>
        <v>[50, 1.05, -1.025, 0.9, 2.1, 1.1, 0.88, 0.85, 1.05, 1.07, 0.98, 2.05, 1.02, 0.92, 0.96, 0.97, 1.01, 0.52, 0.48, 0.55, 0.6, -85, 60, 0.958440161849176]</v>
      </c>
      <c r="B53" s="2">
        <f t="shared" si="24"/>
        <v>1.05</v>
      </c>
      <c r="C53" s="2">
        <f t="shared" si="25"/>
        <v>-1.0249999999999999</v>
      </c>
      <c r="D53">
        <f>'式(19)Aoh0m'!F21</f>
        <v>0.9</v>
      </c>
      <c r="E53">
        <f>'式(19)Aoh0m'!E21</f>
        <v>2.1</v>
      </c>
      <c r="F53">
        <f>'式(19)Aoh0m'!D21</f>
        <v>1.1000000000000001</v>
      </c>
      <c r="G53" s="1">
        <f>'式(19)Aoh0m'!I21</f>
        <v>0.88</v>
      </c>
      <c r="H53" s="1">
        <f>'式(19)Aoh0m'!J21</f>
        <v>0.85</v>
      </c>
      <c r="I53" s="1">
        <f>'式(19)Aoh0m'!G21</f>
        <v>1.05</v>
      </c>
      <c r="J53" s="1">
        <f>'式(19)Aoh0m'!H21</f>
        <v>1.07</v>
      </c>
      <c r="K53">
        <f>'式(19)Aoh0m'!K21</f>
        <v>0.98</v>
      </c>
      <c r="L53">
        <f>'式(19)Aoh0m'!L21</f>
        <v>2.0499999999999998</v>
      </c>
      <c r="M53">
        <f>'式(19)Aoh0m'!M21</f>
        <v>1.02</v>
      </c>
      <c r="N53" s="1">
        <f>'式(19)Aoh0m'!O21</f>
        <v>0.92</v>
      </c>
      <c r="O53" s="1">
        <f>'式(19)Aoh0m'!N21</f>
        <v>0.96</v>
      </c>
      <c r="P53" s="1">
        <f>'式(19)Aoh0m'!Q21</f>
        <v>0.97</v>
      </c>
      <c r="Q53" s="1">
        <f>'式(19)Aoh0m'!P21</f>
        <v>1.01</v>
      </c>
      <c r="R53">
        <f>'式(19)Aoh0m'!S21</f>
        <v>0.52</v>
      </c>
      <c r="S53">
        <f>'式(19)Aoh0m'!R21</f>
        <v>0.48</v>
      </c>
      <c r="T53">
        <f>'式(19)Aoh0m'!T21</f>
        <v>0.55000000000000004</v>
      </c>
      <c r="U53">
        <f>'式(19)Aoh0m'!U21</f>
        <v>0.6</v>
      </c>
      <c r="V53">
        <f>-'式(19)Aoh0m'!V21</f>
        <v>-85</v>
      </c>
      <c r="W53">
        <f>'式(19)Aoh0m'!W21</f>
        <v>60</v>
      </c>
      <c r="Y53">
        <f t="shared" si="26"/>
        <v>1.05</v>
      </c>
      <c r="Z53">
        <f t="shared" si="27"/>
        <v>3.03</v>
      </c>
      <c r="AA53">
        <f t="shared" si="28"/>
        <v>6.2865287665187424</v>
      </c>
      <c r="AB53">
        <f t="shared" si="29"/>
        <v>10.93017986113691</v>
      </c>
      <c r="AC53">
        <f t="shared" si="37"/>
        <v>2</v>
      </c>
      <c r="AD53" s="11">
        <f t="shared" si="39"/>
        <v>0.95844016184917569</v>
      </c>
      <c r="AE53" s="4">
        <f t="shared" si="36"/>
        <v>0.95844016184917569</v>
      </c>
      <c r="AF53">
        <f t="shared" si="30"/>
        <v>0.95844016184917569</v>
      </c>
      <c r="AG53">
        <f t="shared" si="31"/>
        <v>0.54128763909706845</v>
      </c>
      <c r="AH53">
        <f t="shared" si="32"/>
        <v>-22.879756205936754</v>
      </c>
      <c r="AJ53">
        <f t="shared" si="33"/>
        <v>0</v>
      </c>
    </row>
    <row r="54" spans="1:36" x14ac:dyDescent="0.2">
      <c r="A54" t="str">
        <f t="shared" si="34"/>
        <v>[51, 1.05, -1.025, 0.9, 2.1, 1.1, 0.88, 0.85, 1.05, 1.07, 0.98, 2.05, 1.02, 0.92, 0.96, 0.97, 1.01, 0.52, 0.48, 0.55, 0.6, -45, 60, 1.04409500286133]</v>
      </c>
      <c r="B54" s="2">
        <f t="shared" si="24"/>
        <v>1.05</v>
      </c>
      <c r="C54" s="2">
        <f t="shared" si="25"/>
        <v>-1.0249999999999999</v>
      </c>
      <c r="D54">
        <f>'式(19)Aoh0m'!F22</f>
        <v>0.9</v>
      </c>
      <c r="E54">
        <f>'式(19)Aoh0m'!E22</f>
        <v>2.1</v>
      </c>
      <c r="F54">
        <f>'式(19)Aoh0m'!D22</f>
        <v>1.1000000000000001</v>
      </c>
      <c r="G54" s="1">
        <f>'式(19)Aoh0m'!I22</f>
        <v>0.88</v>
      </c>
      <c r="H54" s="1">
        <f>'式(19)Aoh0m'!J22</f>
        <v>0.85</v>
      </c>
      <c r="I54" s="1">
        <f>'式(19)Aoh0m'!G22</f>
        <v>1.05</v>
      </c>
      <c r="J54" s="1">
        <f>'式(19)Aoh0m'!H22</f>
        <v>1.07</v>
      </c>
      <c r="K54">
        <f>'式(19)Aoh0m'!K22</f>
        <v>0.98</v>
      </c>
      <c r="L54">
        <f>'式(19)Aoh0m'!L22</f>
        <v>2.0499999999999998</v>
      </c>
      <c r="M54">
        <f>'式(19)Aoh0m'!M22</f>
        <v>1.02</v>
      </c>
      <c r="N54" s="1">
        <f>'式(19)Aoh0m'!O22</f>
        <v>0.92</v>
      </c>
      <c r="O54" s="1">
        <f>'式(19)Aoh0m'!N22</f>
        <v>0.96</v>
      </c>
      <c r="P54" s="1">
        <f>'式(19)Aoh0m'!Q22</f>
        <v>0.97</v>
      </c>
      <c r="Q54" s="1">
        <f>'式(19)Aoh0m'!P22</f>
        <v>1.01</v>
      </c>
      <c r="R54">
        <f>'式(19)Aoh0m'!S22</f>
        <v>0.52</v>
      </c>
      <c r="S54">
        <f>'式(19)Aoh0m'!R22</f>
        <v>0.48</v>
      </c>
      <c r="T54">
        <f>'式(19)Aoh0m'!T22</f>
        <v>0.55000000000000004</v>
      </c>
      <c r="U54">
        <f>'式(19)Aoh0m'!U22</f>
        <v>0.6</v>
      </c>
      <c r="V54">
        <f>-'式(19)Aoh0m'!V22</f>
        <v>-45</v>
      </c>
      <c r="W54">
        <f>'式(19)Aoh0m'!W22</f>
        <v>60</v>
      </c>
      <c r="Y54">
        <f t="shared" si="26"/>
        <v>1.05</v>
      </c>
      <c r="Z54">
        <f t="shared" si="27"/>
        <v>3.03</v>
      </c>
      <c r="AA54">
        <f t="shared" si="28"/>
        <v>0.54999999999999993</v>
      </c>
      <c r="AB54">
        <f t="shared" si="29"/>
        <v>1.3472193585307477</v>
      </c>
      <c r="AC54">
        <f t="shared" si="37"/>
        <v>4</v>
      </c>
      <c r="AD54" s="11">
        <f t="shared" si="39"/>
        <v>1.0440950028613296</v>
      </c>
      <c r="AE54" s="4">
        <f t="shared" si="36"/>
        <v>1.0440950028613296</v>
      </c>
      <c r="AF54">
        <f t="shared" si="30"/>
        <v>1.350281220709227</v>
      </c>
      <c r="AG54">
        <f t="shared" si="31"/>
        <v>1.3074566350401602</v>
      </c>
      <c r="AH54">
        <f t="shared" si="32"/>
        <v>1.0440950028613296</v>
      </c>
      <c r="AJ54">
        <f t="shared" si="33"/>
        <v>0</v>
      </c>
    </row>
    <row r="55" spans="1:36" x14ac:dyDescent="0.2">
      <c r="A55" t="str">
        <f t="shared" si="34"/>
        <v>[52, 1.05, -1.025, 0.9, 2.1, 1.1, 0.88, 0.85, 1.05, 1.07, 0.98, 2.05, 1.02, 0.92, 0.96, 0.97, 1.01, 0.52, 0.48, 0.55, 0.6, -30, 60, 0.980351543570138]</v>
      </c>
      <c r="B55" s="2">
        <f t="shared" si="24"/>
        <v>1.05</v>
      </c>
      <c r="C55" s="2">
        <f t="shared" si="25"/>
        <v>-1.0249999999999999</v>
      </c>
      <c r="D55">
        <f>'式(19)Aoh0m'!F23</f>
        <v>0.9</v>
      </c>
      <c r="E55">
        <f>'式(19)Aoh0m'!E23</f>
        <v>2.1</v>
      </c>
      <c r="F55">
        <f>'式(19)Aoh0m'!D23</f>
        <v>1.1000000000000001</v>
      </c>
      <c r="G55" s="1">
        <f>'式(19)Aoh0m'!I23</f>
        <v>0.88</v>
      </c>
      <c r="H55" s="1">
        <f>'式(19)Aoh0m'!J23</f>
        <v>0.85</v>
      </c>
      <c r="I55" s="1">
        <f>'式(19)Aoh0m'!G23</f>
        <v>1.05</v>
      </c>
      <c r="J55" s="1">
        <f>'式(19)Aoh0m'!H23</f>
        <v>1.07</v>
      </c>
      <c r="K55">
        <f>'式(19)Aoh0m'!K23</f>
        <v>0.98</v>
      </c>
      <c r="L55">
        <f>'式(19)Aoh0m'!L23</f>
        <v>2.0499999999999998</v>
      </c>
      <c r="M55">
        <f>'式(19)Aoh0m'!M23</f>
        <v>1.02</v>
      </c>
      <c r="N55" s="1">
        <f>'式(19)Aoh0m'!O23</f>
        <v>0.92</v>
      </c>
      <c r="O55" s="1">
        <f>'式(19)Aoh0m'!N23</f>
        <v>0.96</v>
      </c>
      <c r="P55" s="1">
        <f>'式(19)Aoh0m'!Q23</f>
        <v>0.97</v>
      </c>
      <c r="Q55" s="1">
        <f>'式(19)Aoh0m'!P23</f>
        <v>1.01</v>
      </c>
      <c r="R55">
        <f>'式(19)Aoh0m'!S23</f>
        <v>0.52</v>
      </c>
      <c r="S55">
        <f>'式(19)Aoh0m'!R23</f>
        <v>0.48</v>
      </c>
      <c r="T55">
        <f>'式(19)Aoh0m'!T23</f>
        <v>0.55000000000000004</v>
      </c>
      <c r="U55">
        <f>'式(19)Aoh0m'!U23</f>
        <v>0.6</v>
      </c>
      <c r="V55">
        <f>-'式(19)Aoh0m'!V23</f>
        <v>-30</v>
      </c>
      <c r="W55">
        <f>'式(19)Aoh0m'!W23</f>
        <v>60</v>
      </c>
      <c r="Y55">
        <f t="shared" si="26"/>
        <v>1.05</v>
      </c>
      <c r="Z55">
        <f t="shared" si="27"/>
        <v>3.03</v>
      </c>
      <c r="AA55">
        <f t="shared" si="28"/>
        <v>0.31754264805429416</v>
      </c>
      <c r="AB55">
        <f t="shared" si="29"/>
        <v>1.0999999999999996</v>
      </c>
      <c r="AC55">
        <f t="shared" si="37"/>
        <v>4</v>
      </c>
      <c r="AD55" s="11">
        <f t="shared" si="39"/>
        <v>0.98035154357013787</v>
      </c>
      <c r="AE55" s="4">
        <f t="shared" si="36"/>
        <v>0.98035154357013787</v>
      </c>
      <c r="AF55">
        <f t="shared" si="30"/>
        <v>1.9095860153446866</v>
      </c>
      <c r="AG55">
        <f t="shared" si="31"/>
        <v>1.8563512283992409</v>
      </c>
      <c r="AH55">
        <f t="shared" si="32"/>
        <v>0.98035154357013787</v>
      </c>
      <c r="AJ55">
        <f t="shared" si="33"/>
        <v>0</v>
      </c>
    </row>
    <row r="56" spans="1:36" x14ac:dyDescent="0.2">
      <c r="A56" t="str">
        <f t="shared" si="34"/>
        <v>[53, 1.05, -1.025, 0.9, 2.1, 1.1, 0.88, 0.85, 1.05, 1.07, 0.98, 2.05, 1.02, 0.92, 0.96, 0.97, 1.01, 0.52, 0.48, 0.55, 0.6, -1, 60, 0.995838262141907]</v>
      </c>
      <c r="B56" s="2">
        <f t="shared" si="24"/>
        <v>1.05</v>
      </c>
      <c r="C56" s="2">
        <f t="shared" si="25"/>
        <v>-1.0249999999999999</v>
      </c>
      <c r="D56">
        <f>'式(19)Aoh0m'!F24</f>
        <v>0.9</v>
      </c>
      <c r="E56">
        <f>'式(19)Aoh0m'!E24</f>
        <v>2.1</v>
      </c>
      <c r="F56">
        <f>'式(19)Aoh0m'!D24</f>
        <v>1.1000000000000001</v>
      </c>
      <c r="G56" s="1">
        <f>'式(19)Aoh0m'!I24</f>
        <v>0.88</v>
      </c>
      <c r="H56" s="1">
        <f>'式(19)Aoh0m'!J24</f>
        <v>0.85</v>
      </c>
      <c r="I56" s="1">
        <f>'式(19)Aoh0m'!G24</f>
        <v>1.05</v>
      </c>
      <c r="J56" s="1">
        <f>'式(19)Aoh0m'!H24</f>
        <v>1.07</v>
      </c>
      <c r="K56">
        <f>'式(19)Aoh0m'!K24</f>
        <v>0.98</v>
      </c>
      <c r="L56">
        <f>'式(19)Aoh0m'!L24</f>
        <v>2.0499999999999998</v>
      </c>
      <c r="M56">
        <f>'式(19)Aoh0m'!M24</f>
        <v>1.02</v>
      </c>
      <c r="N56" s="1">
        <f>'式(19)Aoh0m'!O24</f>
        <v>0.92</v>
      </c>
      <c r="O56" s="1">
        <f>'式(19)Aoh0m'!N24</f>
        <v>0.96</v>
      </c>
      <c r="P56" s="1">
        <f>'式(19)Aoh0m'!Q24</f>
        <v>0.97</v>
      </c>
      <c r="Q56" s="1">
        <f>'式(19)Aoh0m'!P24</f>
        <v>1.01</v>
      </c>
      <c r="R56">
        <f>'式(19)Aoh0m'!S24</f>
        <v>0.52</v>
      </c>
      <c r="S56">
        <f>'式(19)Aoh0m'!R24</f>
        <v>0.48</v>
      </c>
      <c r="T56">
        <f>'式(19)Aoh0m'!T24</f>
        <v>0.55000000000000004</v>
      </c>
      <c r="U56">
        <f>'式(19)Aoh0m'!U24</f>
        <v>0.6</v>
      </c>
      <c r="V56">
        <f>-'式(19)Aoh0m'!V24</f>
        <v>-1</v>
      </c>
      <c r="W56">
        <f>'式(19)Aoh0m'!W24</f>
        <v>60</v>
      </c>
      <c r="Y56">
        <f t="shared" si="26"/>
        <v>1.05</v>
      </c>
      <c r="Z56">
        <f t="shared" si="27"/>
        <v>3.03</v>
      </c>
      <c r="AA56">
        <f t="shared" si="28"/>
        <v>9.6002857105196727E-3</v>
      </c>
      <c r="AB56">
        <f t="shared" si="29"/>
        <v>0.95277305611418839</v>
      </c>
      <c r="AC56">
        <f t="shared" si="37"/>
        <v>4</v>
      </c>
      <c r="AD56" s="11">
        <f t="shared" si="39"/>
        <v>0.99583826214190729</v>
      </c>
      <c r="AE56" s="4">
        <f t="shared" si="36"/>
        <v>0.99583826214190729</v>
      </c>
      <c r="AF56">
        <f t="shared" si="30"/>
        <v>54.708387127211445</v>
      </c>
      <c r="AG56">
        <f t="shared" si="31"/>
        <v>3.1352459300963131</v>
      </c>
      <c r="AH56">
        <f t="shared" si="32"/>
        <v>0.99583826214190729</v>
      </c>
      <c r="AJ56">
        <f t="shared" si="33"/>
        <v>0</v>
      </c>
    </row>
    <row r="57" spans="1:36" x14ac:dyDescent="0.2">
      <c r="A57" t="str">
        <f t="shared" si="34"/>
        <v>[54, 1.05, -1.025, 0.9, 2.1, 1.1, 0.88, 0.85, 1.05, 1.07, 0.98, 2.05, 1.02, 0.92, 0.96, 0.97, 1.01, 0.52, 0.48, 0.55, 0.6, -89, 85, 2.77994883202137]</v>
      </c>
      <c r="B57" s="2">
        <f t="shared" si="24"/>
        <v>1.05</v>
      </c>
      <c r="C57" s="2">
        <f t="shared" si="25"/>
        <v>-1.0249999999999999</v>
      </c>
      <c r="D57">
        <f>'式(19)Aoh0m'!F25</f>
        <v>0.9</v>
      </c>
      <c r="E57">
        <f>'式(19)Aoh0m'!E25</f>
        <v>2.1</v>
      </c>
      <c r="F57">
        <f>'式(19)Aoh0m'!D25</f>
        <v>1.1000000000000001</v>
      </c>
      <c r="G57" s="1">
        <f>'式(19)Aoh0m'!I25</f>
        <v>0.88</v>
      </c>
      <c r="H57" s="1">
        <f>'式(19)Aoh0m'!J25</f>
        <v>0.85</v>
      </c>
      <c r="I57" s="1">
        <f>'式(19)Aoh0m'!G25</f>
        <v>1.05</v>
      </c>
      <c r="J57" s="1">
        <f>'式(19)Aoh0m'!H25</f>
        <v>1.07</v>
      </c>
      <c r="K57">
        <f>'式(19)Aoh0m'!K25</f>
        <v>0.98</v>
      </c>
      <c r="L57">
        <f>'式(19)Aoh0m'!L25</f>
        <v>2.0499999999999998</v>
      </c>
      <c r="M57">
        <f>'式(19)Aoh0m'!M25</f>
        <v>1.02</v>
      </c>
      <c r="N57" s="1">
        <f>'式(19)Aoh0m'!O25</f>
        <v>0.92</v>
      </c>
      <c r="O57" s="1">
        <f>'式(19)Aoh0m'!N25</f>
        <v>0.96</v>
      </c>
      <c r="P57" s="1">
        <f>'式(19)Aoh0m'!Q25</f>
        <v>0.97</v>
      </c>
      <c r="Q57" s="1">
        <f>'式(19)Aoh0m'!P25</f>
        <v>1.01</v>
      </c>
      <c r="R57">
        <f>'式(19)Aoh0m'!S25</f>
        <v>0.52</v>
      </c>
      <c r="S57">
        <f>'式(19)Aoh0m'!R25</f>
        <v>0.48</v>
      </c>
      <c r="T57">
        <f>'式(19)Aoh0m'!T25</f>
        <v>0.55000000000000004</v>
      </c>
      <c r="U57">
        <f>'式(19)Aoh0m'!U25</f>
        <v>0.6</v>
      </c>
      <c r="V57">
        <f>-'式(19)Aoh0m'!V25</f>
        <v>-89</v>
      </c>
      <c r="W57">
        <f>'式(19)Aoh0m'!W25</f>
        <v>85</v>
      </c>
      <c r="Y57">
        <f t="shared" si="26"/>
        <v>1.05</v>
      </c>
      <c r="Z57">
        <f t="shared" si="27"/>
        <v>3.03</v>
      </c>
      <c r="AA57">
        <f t="shared" si="28"/>
        <v>31.509478896917532</v>
      </c>
      <c r="AB57">
        <f t="shared" si="29"/>
        <v>360.20985352993057</v>
      </c>
      <c r="AC57">
        <f t="shared" si="37"/>
        <v>3</v>
      </c>
      <c r="AD57" s="11">
        <f t="shared" si="39"/>
        <v>2.7799488320213692</v>
      </c>
      <c r="AE57" s="4">
        <f t="shared" si="36"/>
        <v>2.7799488320213692</v>
      </c>
      <c r="AF57">
        <f t="shared" si="30"/>
        <v>6.3017761229240534</v>
      </c>
      <c r="AG57">
        <f t="shared" si="31"/>
        <v>2.7799488320213692</v>
      </c>
      <c r="AH57">
        <f t="shared" si="32"/>
        <v>-5296.7920429251235</v>
      </c>
      <c r="AJ57">
        <f t="shared" si="33"/>
        <v>0</v>
      </c>
    </row>
    <row r="58" spans="1:36" x14ac:dyDescent="0.2">
      <c r="A58" t="str">
        <f t="shared" si="34"/>
        <v>[55, 1.05, -1.025, 0.9, 2.1, 1.1, 0.88, 0.85, 1.05, 1.07, 0.98, 2.05, 1.02, 0.92, 0.96, 0.97, 1.01, 0.52, 0.48, 0.55, 0.6, -85, 85, 2.78141592070401]</v>
      </c>
      <c r="B58" s="2">
        <f t="shared" si="24"/>
        <v>1.05</v>
      </c>
      <c r="C58" s="2">
        <f t="shared" si="25"/>
        <v>-1.0249999999999999</v>
      </c>
      <c r="D58">
        <f>'式(19)Aoh0m'!F26</f>
        <v>0.9</v>
      </c>
      <c r="E58">
        <f>'式(19)Aoh0m'!E26</f>
        <v>2.1</v>
      </c>
      <c r="F58">
        <f>'式(19)Aoh0m'!D26</f>
        <v>1.1000000000000001</v>
      </c>
      <c r="G58" s="1">
        <f>'式(19)Aoh0m'!I26</f>
        <v>0.88</v>
      </c>
      <c r="H58" s="1">
        <f>'式(19)Aoh0m'!J26</f>
        <v>0.85</v>
      </c>
      <c r="I58" s="1">
        <f>'式(19)Aoh0m'!G26</f>
        <v>1.05</v>
      </c>
      <c r="J58" s="1">
        <f>'式(19)Aoh0m'!H26</f>
        <v>1.07</v>
      </c>
      <c r="K58">
        <f>'式(19)Aoh0m'!K26</f>
        <v>0.98</v>
      </c>
      <c r="L58">
        <f>'式(19)Aoh0m'!L26</f>
        <v>2.0499999999999998</v>
      </c>
      <c r="M58">
        <f>'式(19)Aoh0m'!M26</f>
        <v>1.02</v>
      </c>
      <c r="N58" s="1">
        <f>'式(19)Aoh0m'!O26</f>
        <v>0.92</v>
      </c>
      <c r="O58" s="1">
        <f>'式(19)Aoh0m'!N26</f>
        <v>0.96</v>
      </c>
      <c r="P58" s="1">
        <f>'式(19)Aoh0m'!Q26</f>
        <v>0.97</v>
      </c>
      <c r="Q58" s="1">
        <f>'式(19)Aoh0m'!P26</f>
        <v>1.01</v>
      </c>
      <c r="R58">
        <f>'式(19)Aoh0m'!S26</f>
        <v>0.52</v>
      </c>
      <c r="S58">
        <f>'式(19)Aoh0m'!R26</f>
        <v>0.48</v>
      </c>
      <c r="T58">
        <f>'式(19)Aoh0m'!T26</f>
        <v>0.55000000000000004</v>
      </c>
      <c r="U58">
        <f>'式(19)Aoh0m'!U26</f>
        <v>0.6</v>
      </c>
      <c r="V58">
        <f>-'式(19)Aoh0m'!V26</f>
        <v>-85</v>
      </c>
      <c r="W58">
        <f>'式(19)Aoh0m'!W26</f>
        <v>85</v>
      </c>
      <c r="Y58">
        <f t="shared" si="26"/>
        <v>1.05</v>
      </c>
      <c r="Z58">
        <f t="shared" si="27"/>
        <v>3.03</v>
      </c>
      <c r="AA58">
        <f t="shared" si="28"/>
        <v>6.2865287665187424</v>
      </c>
      <c r="AB58">
        <f t="shared" si="29"/>
        <v>72.1298283776907</v>
      </c>
      <c r="AC58">
        <f t="shared" si="37"/>
        <v>3</v>
      </c>
      <c r="AD58" s="11">
        <f t="shared" si="39"/>
        <v>2.781415920704013</v>
      </c>
      <c r="AE58" s="4">
        <f t="shared" si="36"/>
        <v>2.781415920704013</v>
      </c>
      <c r="AF58">
        <f t="shared" si="30"/>
        <v>6.3248844266755109</v>
      </c>
      <c r="AG58">
        <f t="shared" si="31"/>
        <v>2.781415920704013</v>
      </c>
      <c r="AH58">
        <f t="shared" si="32"/>
        <v>-150.98680071363103</v>
      </c>
      <c r="AJ58">
        <f t="shared" si="33"/>
        <v>0</v>
      </c>
    </row>
    <row r="59" spans="1:36" x14ac:dyDescent="0.2">
      <c r="A59" t="str">
        <f t="shared" si="34"/>
        <v>[56, 1.05, -1.025, 0.9, 2.1, 1.1, 0.88, 0.85, 1.05, 1.07, 0.98, 2.05, 1.02, 0.92, 0.96, 0.97, 1.01, 0.52, 0.48, 0.55, 0.6, -45, 85, 2.8975171941721]</v>
      </c>
      <c r="B59" s="2">
        <f t="shared" si="24"/>
        <v>1.05</v>
      </c>
      <c r="C59" s="2">
        <f t="shared" si="25"/>
        <v>-1.0249999999999999</v>
      </c>
      <c r="D59">
        <f>'式(19)Aoh0m'!F27</f>
        <v>0.9</v>
      </c>
      <c r="E59">
        <f>'式(19)Aoh0m'!E27</f>
        <v>2.1</v>
      </c>
      <c r="F59">
        <f>'式(19)Aoh0m'!D27</f>
        <v>1.1000000000000001</v>
      </c>
      <c r="G59" s="1">
        <f>'式(19)Aoh0m'!I27</f>
        <v>0.88</v>
      </c>
      <c r="H59" s="1">
        <f>'式(19)Aoh0m'!J27</f>
        <v>0.85</v>
      </c>
      <c r="I59" s="1">
        <f>'式(19)Aoh0m'!G27</f>
        <v>1.05</v>
      </c>
      <c r="J59" s="1">
        <f>'式(19)Aoh0m'!H27</f>
        <v>1.07</v>
      </c>
      <c r="K59">
        <f>'式(19)Aoh0m'!K27</f>
        <v>0.98</v>
      </c>
      <c r="L59">
        <f>'式(19)Aoh0m'!L27</f>
        <v>2.0499999999999998</v>
      </c>
      <c r="M59">
        <f>'式(19)Aoh0m'!M27</f>
        <v>1.02</v>
      </c>
      <c r="N59" s="1">
        <f>'式(19)Aoh0m'!O27</f>
        <v>0.92</v>
      </c>
      <c r="O59" s="1">
        <f>'式(19)Aoh0m'!N27</f>
        <v>0.96</v>
      </c>
      <c r="P59" s="1">
        <f>'式(19)Aoh0m'!Q27</f>
        <v>0.97</v>
      </c>
      <c r="Q59" s="1">
        <f>'式(19)Aoh0m'!P27</f>
        <v>1.01</v>
      </c>
      <c r="R59">
        <f>'式(19)Aoh0m'!S27</f>
        <v>0.52</v>
      </c>
      <c r="S59">
        <f>'式(19)Aoh0m'!R27</f>
        <v>0.48</v>
      </c>
      <c r="T59">
        <f>'式(19)Aoh0m'!T27</f>
        <v>0.55000000000000004</v>
      </c>
      <c r="U59">
        <f>'式(19)Aoh0m'!U27</f>
        <v>0.6</v>
      </c>
      <c r="V59">
        <f>-'式(19)Aoh0m'!V27</f>
        <v>-45</v>
      </c>
      <c r="W59">
        <f>'式(19)Aoh0m'!W27</f>
        <v>85</v>
      </c>
      <c r="Y59">
        <f t="shared" si="26"/>
        <v>1.05</v>
      </c>
      <c r="Z59">
        <f t="shared" si="27"/>
        <v>3.03</v>
      </c>
      <c r="AA59">
        <f t="shared" si="28"/>
        <v>0.54999999999999993</v>
      </c>
      <c r="AB59">
        <f t="shared" si="29"/>
        <v>8.8904942418594093</v>
      </c>
      <c r="AC59">
        <f t="shared" si="37"/>
        <v>3</v>
      </c>
      <c r="AD59" s="11">
        <f t="shared" si="39"/>
        <v>2.8975171941721025</v>
      </c>
      <c r="AE59" s="4">
        <f t="shared" si="36"/>
        <v>2.8975171941721025</v>
      </c>
      <c r="AF59">
        <f t="shared" si="30"/>
        <v>8.9106999105909086</v>
      </c>
      <c r="AG59">
        <f t="shared" si="31"/>
        <v>2.8975171941721025</v>
      </c>
      <c r="AH59">
        <f t="shared" si="32"/>
        <v>6.8901330374410437</v>
      </c>
      <c r="AJ59">
        <f t="shared" si="33"/>
        <v>0</v>
      </c>
    </row>
    <row r="60" spans="1:36" x14ac:dyDescent="0.2">
      <c r="A60" t="str">
        <f t="shared" si="34"/>
        <v>[57, 1.05, -1.025, 0.9, 2.1, 1.1, 0.88, 0.85, 1.05, 1.07, 0.98, 2.05, 1.02, 0.92, 0.96, 0.97, 1.01, 0.52, 0.48, 0.55, 0.6, -30, 85, 2.98069383225871]</v>
      </c>
      <c r="B60" s="2">
        <f t="shared" si="24"/>
        <v>1.05</v>
      </c>
      <c r="C60" s="2">
        <f t="shared" si="25"/>
        <v>-1.0249999999999999</v>
      </c>
      <c r="D60">
        <f>'式(19)Aoh0m'!F28</f>
        <v>0.9</v>
      </c>
      <c r="E60">
        <f>'式(19)Aoh0m'!E28</f>
        <v>2.1</v>
      </c>
      <c r="F60">
        <f>'式(19)Aoh0m'!D28</f>
        <v>1.1000000000000001</v>
      </c>
      <c r="G60" s="1">
        <f>'式(19)Aoh0m'!I28</f>
        <v>0.88</v>
      </c>
      <c r="H60" s="1">
        <f>'式(19)Aoh0m'!J28</f>
        <v>0.85</v>
      </c>
      <c r="I60" s="1">
        <f>'式(19)Aoh0m'!G28</f>
        <v>1.05</v>
      </c>
      <c r="J60" s="1">
        <f>'式(19)Aoh0m'!H28</f>
        <v>1.07</v>
      </c>
      <c r="K60">
        <f>'式(19)Aoh0m'!K28</f>
        <v>0.98</v>
      </c>
      <c r="L60">
        <f>'式(19)Aoh0m'!L28</f>
        <v>2.0499999999999998</v>
      </c>
      <c r="M60">
        <f>'式(19)Aoh0m'!M28</f>
        <v>1.02</v>
      </c>
      <c r="N60" s="1">
        <f>'式(19)Aoh0m'!O28</f>
        <v>0.92</v>
      </c>
      <c r="O60" s="1">
        <f>'式(19)Aoh0m'!N28</f>
        <v>0.96</v>
      </c>
      <c r="P60" s="1">
        <f>'式(19)Aoh0m'!Q28</f>
        <v>0.97</v>
      </c>
      <c r="Q60" s="1">
        <f>'式(19)Aoh0m'!P28</f>
        <v>1.01</v>
      </c>
      <c r="R60">
        <f>'式(19)Aoh0m'!S28</f>
        <v>0.52</v>
      </c>
      <c r="S60">
        <f>'式(19)Aoh0m'!R28</f>
        <v>0.48</v>
      </c>
      <c r="T60">
        <f>'式(19)Aoh0m'!T28</f>
        <v>0.55000000000000004</v>
      </c>
      <c r="U60">
        <f>'式(19)Aoh0m'!U28</f>
        <v>0.6</v>
      </c>
      <c r="V60">
        <f>-'式(19)Aoh0m'!V28</f>
        <v>-30</v>
      </c>
      <c r="W60">
        <f>'式(19)Aoh0m'!W28</f>
        <v>85</v>
      </c>
      <c r="Y60">
        <f t="shared" si="26"/>
        <v>1.05</v>
      </c>
      <c r="Z60">
        <f t="shared" si="27"/>
        <v>3.03</v>
      </c>
      <c r="AA60">
        <f t="shared" si="28"/>
        <v>0.31754264805429416</v>
      </c>
      <c r="AB60">
        <f t="shared" si="29"/>
        <v>7.259058151235843</v>
      </c>
      <c r="AC60">
        <f t="shared" si="37"/>
        <v>3</v>
      </c>
      <c r="AD60" s="11">
        <f t="shared" si="39"/>
        <v>2.9806938322587113</v>
      </c>
      <c r="AE60" s="4">
        <f t="shared" si="36"/>
        <v>2.9806938322587113</v>
      </c>
      <c r="AF60">
        <f t="shared" si="30"/>
        <v>12.601632663794387</v>
      </c>
      <c r="AG60">
        <f t="shared" si="31"/>
        <v>2.9806938322587113</v>
      </c>
      <c r="AH60">
        <f t="shared" si="32"/>
        <v>6.4694807849358655</v>
      </c>
      <c r="AJ60">
        <f t="shared" si="33"/>
        <v>0</v>
      </c>
    </row>
    <row r="61" spans="1:36" x14ac:dyDescent="0.2">
      <c r="A61" t="str">
        <f t="shared" si="34"/>
        <v>[58, 1.05, -1.025, 0.9, 2.1, 1.1, 0.88, 0.85, 1.05, 1.07, 0.98, 2.05, 1.02, 0.92, 0.96, 0.97, 1.01, 0.52, 0.48, 0.55, 0.6, -1, 85, 3.17449089829093]</v>
      </c>
      <c r="B61" s="2">
        <f t="shared" si="24"/>
        <v>1.05</v>
      </c>
      <c r="C61" s="2">
        <f t="shared" si="25"/>
        <v>-1.0249999999999999</v>
      </c>
      <c r="D61">
        <f>'式(19)Aoh0m'!F29</f>
        <v>0.9</v>
      </c>
      <c r="E61">
        <f>'式(19)Aoh0m'!E29</f>
        <v>2.1</v>
      </c>
      <c r="F61">
        <f>'式(19)Aoh0m'!D29</f>
        <v>1.1000000000000001</v>
      </c>
      <c r="G61" s="1">
        <f>'式(19)Aoh0m'!I29</f>
        <v>0.88</v>
      </c>
      <c r="H61" s="1">
        <f>'式(19)Aoh0m'!J29</f>
        <v>0.85</v>
      </c>
      <c r="I61" s="1">
        <f>'式(19)Aoh0m'!G29</f>
        <v>1.05</v>
      </c>
      <c r="J61" s="1">
        <f>'式(19)Aoh0m'!H29</f>
        <v>1.07</v>
      </c>
      <c r="K61">
        <f>'式(19)Aoh0m'!K29</f>
        <v>0.98</v>
      </c>
      <c r="L61">
        <f>'式(19)Aoh0m'!L29</f>
        <v>2.0499999999999998</v>
      </c>
      <c r="M61">
        <f>'式(19)Aoh0m'!M29</f>
        <v>1.02</v>
      </c>
      <c r="N61" s="1">
        <f>'式(19)Aoh0m'!O29</f>
        <v>0.92</v>
      </c>
      <c r="O61" s="1">
        <f>'式(19)Aoh0m'!N29</f>
        <v>0.96</v>
      </c>
      <c r="P61" s="1">
        <f>'式(19)Aoh0m'!Q29</f>
        <v>0.97</v>
      </c>
      <c r="Q61" s="1">
        <f>'式(19)Aoh0m'!P29</f>
        <v>1.01</v>
      </c>
      <c r="R61">
        <f>'式(19)Aoh0m'!S29</f>
        <v>0.52</v>
      </c>
      <c r="S61">
        <f>'式(19)Aoh0m'!R29</f>
        <v>0.48</v>
      </c>
      <c r="T61">
        <f>'式(19)Aoh0m'!T29</f>
        <v>0.55000000000000004</v>
      </c>
      <c r="U61">
        <f>'式(19)Aoh0m'!U29</f>
        <v>0.6</v>
      </c>
      <c r="V61">
        <f>-'式(19)Aoh0m'!V29</f>
        <v>-1</v>
      </c>
      <c r="W61">
        <f>'式(19)Aoh0m'!W29</f>
        <v>85</v>
      </c>
      <c r="Y61">
        <f t="shared" si="26"/>
        <v>1.05</v>
      </c>
      <c r="Z61">
        <f t="shared" si="27"/>
        <v>3.03</v>
      </c>
      <c r="AA61">
        <f t="shared" si="28"/>
        <v>9.6002857105196727E-3</v>
      </c>
      <c r="AB61">
        <f t="shared" si="29"/>
        <v>6.2874863811487156</v>
      </c>
      <c r="AC61">
        <f t="shared" si="37"/>
        <v>3</v>
      </c>
      <c r="AD61" s="11">
        <f t="shared" si="39"/>
        <v>3.174490898290931</v>
      </c>
      <c r="AE61" s="4">
        <f t="shared" si="36"/>
        <v>3.174490898290931</v>
      </c>
      <c r="AF61">
        <f t="shared" si="30"/>
        <v>361.02851228795492</v>
      </c>
      <c r="AG61">
        <f t="shared" si="31"/>
        <v>3.174490898290931</v>
      </c>
      <c r="AH61">
        <f t="shared" si="32"/>
        <v>6.5716798673761376</v>
      </c>
      <c r="AJ61">
        <f t="shared" si="33"/>
        <v>0</v>
      </c>
    </row>
    <row r="62" spans="1:36" x14ac:dyDescent="0.2">
      <c r="A62" t="str">
        <f t="shared" si="34"/>
        <v>[59, 1.05, -1.025, 0.9, 2.1, 1.1, 0.88, 0.85, 1.05, 1.07, 0.98, 2.05, 1.02, 0.92, 0.96, 0.97, 1.01, 0.52, 0.48, 0.55, 0.6, -89, 89, 3.10138560086997]</v>
      </c>
      <c r="B62" s="2">
        <f t="shared" si="24"/>
        <v>1.05</v>
      </c>
      <c r="C62" s="2">
        <f t="shared" si="25"/>
        <v>-1.0249999999999999</v>
      </c>
      <c r="D62">
        <f>'式(19)Aoh0m'!F30</f>
        <v>0.9</v>
      </c>
      <c r="E62">
        <f>'式(19)Aoh0m'!E30</f>
        <v>2.1</v>
      </c>
      <c r="F62">
        <f>'式(19)Aoh0m'!D30</f>
        <v>1.1000000000000001</v>
      </c>
      <c r="G62" s="1">
        <f>'式(19)Aoh0m'!I30</f>
        <v>0.88</v>
      </c>
      <c r="H62" s="1">
        <f>'式(19)Aoh0m'!J30</f>
        <v>0.85</v>
      </c>
      <c r="I62" s="1">
        <f>'式(19)Aoh0m'!G30</f>
        <v>1.05</v>
      </c>
      <c r="J62" s="1">
        <f>'式(19)Aoh0m'!H30</f>
        <v>1.07</v>
      </c>
      <c r="K62">
        <f>'式(19)Aoh0m'!K30</f>
        <v>0.98</v>
      </c>
      <c r="L62">
        <f>'式(19)Aoh0m'!L30</f>
        <v>2.0499999999999998</v>
      </c>
      <c r="M62">
        <f>'式(19)Aoh0m'!M30</f>
        <v>1.02</v>
      </c>
      <c r="N62" s="1">
        <f>'式(19)Aoh0m'!O30</f>
        <v>0.92</v>
      </c>
      <c r="O62" s="1">
        <f>'式(19)Aoh0m'!N30</f>
        <v>0.96</v>
      </c>
      <c r="P62" s="1">
        <f>'式(19)Aoh0m'!Q30</f>
        <v>0.97</v>
      </c>
      <c r="Q62" s="1">
        <f>'式(19)Aoh0m'!P30</f>
        <v>1.01</v>
      </c>
      <c r="R62">
        <f>'式(19)Aoh0m'!S30</f>
        <v>0.52</v>
      </c>
      <c r="S62">
        <f>'式(19)Aoh0m'!R30</f>
        <v>0.48</v>
      </c>
      <c r="T62">
        <f>'式(19)Aoh0m'!T30</f>
        <v>0.55000000000000004</v>
      </c>
      <c r="U62">
        <f>'式(19)Aoh0m'!U30</f>
        <v>0.6</v>
      </c>
      <c r="V62">
        <f>-'式(19)Aoh0m'!V30</f>
        <v>-89</v>
      </c>
      <c r="W62">
        <f>'式(19)Aoh0m'!W30</f>
        <v>89</v>
      </c>
      <c r="Y62">
        <f t="shared" si="26"/>
        <v>1.05</v>
      </c>
      <c r="Z62">
        <f t="shared" si="27"/>
        <v>3.03</v>
      </c>
      <c r="AA62">
        <f t="shared" si="28"/>
        <v>31.509478896917532</v>
      </c>
      <c r="AB62">
        <f t="shared" si="29"/>
        <v>1805.4518160661094</v>
      </c>
      <c r="AC62">
        <f t="shared" si="37"/>
        <v>3</v>
      </c>
      <c r="AD62" s="11">
        <f t="shared" si="39"/>
        <v>3.1013856008699716</v>
      </c>
      <c r="AE62" s="4">
        <f t="shared" si="36"/>
        <v>3.1013856008699716</v>
      </c>
      <c r="AF62">
        <f t="shared" si="30"/>
        <v>31.58590203482564</v>
      </c>
      <c r="AG62">
        <f t="shared" si="31"/>
        <v>3.1013856008699716</v>
      </c>
      <c r="AH62">
        <f t="shared" si="32"/>
        <v>-26548.698541998838</v>
      </c>
      <c r="AJ62">
        <f t="shared" si="33"/>
        <v>0</v>
      </c>
    </row>
    <row r="63" spans="1:36" x14ac:dyDescent="0.2">
      <c r="A63" t="str">
        <f t="shared" si="34"/>
        <v>[60, 1.05, -1.025, 0.9, 2.1, 1.1, 0.88, 0.85, 1.05, 1.07, 0.98, 2.05, 1.02, 0.92, 0.96, 0.97, 1.01, 0.52, 0.48, 0.55, 0.6, -85, 89, 3.1016783031148]</v>
      </c>
      <c r="B63" s="2">
        <f t="shared" si="24"/>
        <v>1.05</v>
      </c>
      <c r="C63" s="2">
        <f t="shared" si="25"/>
        <v>-1.0249999999999999</v>
      </c>
      <c r="D63">
        <f>'式(19)Aoh0m'!F31</f>
        <v>0.9</v>
      </c>
      <c r="E63">
        <f>'式(19)Aoh0m'!E31</f>
        <v>2.1</v>
      </c>
      <c r="F63">
        <f>'式(19)Aoh0m'!D31</f>
        <v>1.1000000000000001</v>
      </c>
      <c r="G63" s="1">
        <f>'式(19)Aoh0m'!I31</f>
        <v>0.88</v>
      </c>
      <c r="H63" s="1">
        <f>'式(19)Aoh0m'!J31</f>
        <v>0.85</v>
      </c>
      <c r="I63" s="1">
        <f>'式(19)Aoh0m'!G31</f>
        <v>1.05</v>
      </c>
      <c r="J63" s="1">
        <f>'式(19)Aoh0m'!H31</f>
        <v>1.07</v>
      </c>
      <c r="K63">
        <f>'式(19)Aoh0m'!K31</f>
        <v>0.98</v>
      </c>
      <c r="L63">
        <f>'式(19)Aoh0m'!L31</f>
        <v>2.0499999999999998</v>
      </c>
      <c r="M63">
        <f>'式(19)Aoh0m'!M31</f>
        <v>1.02</v>
      </c>
      <c r="N63" s="1">
        <f>'式(19)Aoh0m'!O31</f>
        <v>0.92</v>
      </c>
      <c r="O63" s="1">
        <f>'式(19)Aoh0m'!N31</f>
        <v>0.96</v>
      </c>
      <c r="P63" s="1">
        <f>'式(19)Aoh0m'!Q31</f>
        <v>0.97</v>
      </c>
      <c r="Q63" s="1">
        <f>'式(19)Aoh0m'!P31</f>
        <v>1.01</v>
      </c>
      <c r="R63">
        <f>'式(19)Aoh0m'!S31</f>
        <v>0.52</v>
      </c>
      <c r="S63">
        <f>'式(19)Aoh0m'!R31</f>
        <v>0.48</v>
      </c>
      <c r="T63">
        <f>'式(19)Aoh0m'!T31</f>
        <v>0.55000000000000004</v>
      </c>
      <c r="U63">
        <f>'式(19)Aoh0m'!U31</f>
        <v>0.6</v>
      </c>
      <c r="V63">
        <f>-'式(19)Aoh0m'!V31</f>
        <v>-85</v>
      </c>
      <c r="W63">
        <f>'式(19)Aoh0m'!W31</f>
        <v>89</v>
      </c>
      <c r="Y63">
        <f t="shared" si="26"/>
        <v>1.05</v>
      </c>
      <c r="Z63">
        <f t="shared" si="27"/>
        <v>3.03</v>
      </c>
      <c r="AA63">
        <f t="shared" si="28"/>
        <v>6.2865287665187424</v>
      </c>
      <c r="AB63">
        <f t="shared" si="29"/>
        <v>361.53072538371759</v>
      </c>
      <c r="AC63">
        <f t="shared" si="37"/>
        <v>3</v>
      </c>
      <c r="AD63" s="11">
        <f t="shared" si="39"/>
        <v>3.1016783031147992</v>
      </c>
      <c r="AE63" s="4">
        <f t="shared" si="36"/>
        <v>3.1016783031147992</v>
      </c>
      <c r="AF63">
        <f t="shared" si="30"/>
        <v>31.701725987350603</v>
      </c>
      <c r="AG63">
        <f t="shared" si="31"/>
        <v>3.1016783031147992</v>
      </c>
      <c r="AH63">
        <f t="shared" si="32"/>
        <v>-756.77939089966071</v>
      </c>
      <c r="AJ63">
        <f t="shared" si="33"/>
        <v>0</v>
      </c>
    </row>
    <row r="64" spans="1:36" x14ac:dyDescent="0.2">
      <c r="A64" t="str">
        <f t="shared" si="34"/>
        <v>[61, 1.05, -1.025, 0.9, 2.1, 1.1, 0.88, 0.85, 1.05, 1.07, 0.98, 2.05, 1.02, 0.92, 0.96, 0.97, 1.01, 0.52, 0.48, 0.55, 0.6, -45, 89, 3.12484193580687]</v>
      </c>
      <c r="B64" s="2">
        <f t="shared" si="24"/>
        <v>1.05</v>
      </c>
      <c r="C64" s="2">
        <f t="shared" si="25"/>
        <v>-1.0249999999999999</v>
      </c>
      <c r="D64">
        <f>'式(19)Aoh0m'!F32</f>
        <v>0.9</v>
      </c>
      <c r="E64">
        <f>'式(19)Aoh0m'!E32</f>
        <v>2.1</v>
      </c>
      <c r="F64">
        <f>'式(19)Aoh0m'!D32</f>
        <v>1.1000000000000001</v>
      </c>
      <c r="G64" s="1">
        <f>'式(19)Aoh0m'!I32</f>
        <v>0.88</v>
      </c>
      <c r="H64" s="1">
        <f>'式(19)Aoh0m'!J32</f>
        <v>0.85</v>
      </c>
      <c r="I64" s="1">
        <f>'式(19)Aoh0m'!G32</f>
        <v>1.05</v>
      </c>
      <c r="J64" s="1">
        <f>'式(19)Aoh0m'!H32</f>
        <v>1.07</v>
      </c>
      <c r="K64">
        <f>'式(19)Aoh0m'!K32</f>
        <v>0.98</v>
      </c>
      <c r="L64">
        <f>'式(19)Aoh0m'!L32</f>
        <v>2.0499999999999998</v>
      </c>
      <c r="M64">
        <f>'式(19)Aoh0m'!M32</f>
        <v>1.02</v>
      </c>
      <c r="N64" s="1">
        <f>'式(19)Aoh0m'!O32</f>
        <v>0.92</v>
      </c>
      <c r="O64" s="1">
        <f>'式(19)Aoh0m'!N32</f>
        <v>0.96</v>
      </c>
      <c r="P64" s="1">
        <f>'式(19)Aoh0m'!Q32</f>
        <v>0.97</v>
      </c>
      <c r="Q64" s="1">
        <f>'式(19)Aoh0m'!P32</f>
        <v>1.01</v>
      </c>
      <c r="R64">
        <f>'式(19)Aoh0m'!S32</f>
        <v>0.52</v>
      </c>
      <c r="S64">
        <f>'式(19)Aoh0m'!R32</f>
        <v>0.48</v>
      </c>
      <c r="T64">
        <f>'式(19)Aoh0m'!T32</f>
        <v>0.55000000000000004</v>
      </c>
      <c r="U64">
        <f>'式(19)Aoh0m'!U32</f>
        <v>0.6</v>
      </c>
      <c r="V64">
        <f>-'式(19)Aoh0m'!V32</f>
        <v>-45</v>
      </c>
      <c r="W64">
        <f>'式(19)Aoh0m'!W32</f>
        <v>89</v>
      </c>
      <c r="Y64">
        <f t="shared" si="26"/>
        <v>1.05</v>
      </c>
      <c r="Z64">
        <f t="shared" si="27"/>
        <v>3.03</v>
      </c>
      <c r="AA64">
        <f t="shared" si="28"/>
        <v>0.54999999999999993</v>
      </c>
      <c r="AB64">
        <f t="shared" si="29"/>
        <v>44.561132399329601</v>
      </c>
      <c r="AC64">
        <f t="shared" si="37"/>
        <v>3</v>
      </c>
      <c r="AD64" s="11">
        <f t="shared" si="39"/>
        <v>3.1248419358068653</v>
      </c>
      <c r="AE64" s="4">
        <f t="shared" si="36"/>
        <v>3.1248419358068653</v>
      </c>
      <c r="AF64">
        <f t="shared" si="30"/>
        <v>44.662407700237175</v>
      </c>
      <c r="AG64">
        <f t="shared" si="31"/>
        <v>3.1248419358068653</v>
      </c>
      <c r="AH64">
        <f t="shared" si="32"/>
        <v>34.534877609480446</v>
      </c>
      <c r="AJ64">
        <f t="shared" si="33"/>
        <v>0</v>
      </c>
    </row>
    <row r="65" spans="1:36" x14ac:dyDescent="0.2">
      <c r="A65" t="str">
        <f t="shared" si="34"/>
        <v>[62, 1.05, -1.025, 0.9, 2.1, 1.1, 0.88, 0.85, 1.05, 1.07, 0.98, 2.05, 1.02, 0.92, 0.96, 0.97, 1.01, 0.52, 0.48, 0.55, 0.6, -30, 89, 3.14143669860013]</v>
      </c>
      <c r="B65" s="2">
        <f t="shared" si="24"/>
        <v>1.05</v>
      </c>
      <c r="C65" s="2">
        <f t="shared" si="25"/>
        <v>-1.0249999999999999</v>
      </c>
      <c r="D65">
        <f>'式(19)Aoh0m'!F33</f>
        <v>0.9</v>
      </c>
      <c r="E65">
        <f>'式(19)Aoh0m'!E33</f>
        <v>2.1</v>
      </c>
      <c r="F65">
        <f>'式(19)Aoh0m'!D33</f>
        <v>1.1000000000000001</v>
      </c>
      <c r="G65" s="1">
        <f>'式(19)Aoh0m'!I33</f>
        <v>0.88</v>
      </c>
      <c r="H65" s="1">
        <f>'式(19)Aoh0m'!J33</f>
        <v>0.85</v>
      </c>
      <c r="I65" s="1">
        <f>'式(19)Aoh0m'!G33</f>
        <v>1.05</v>
      </c>
      <c r="J65" s="1">
        <f>'式(19)Aoh0m'!H33</f>
        <v>1.07</v>
      </c>
      <c r="K65">
        <f>'式(19)Aoh0m'!K33</f>
        <v>0.98</v>
      </c>
      <c r="L65">
        <f>'式(19)Aoh0m'!L33</f>
        <v>2.0499999999999998</v>
      </c>
      <c r="M65">
        <f>'式(19)Aoh0m'!M33</f>
        <v>1.02</v>
      </c>
      <c r="N65" s="1">
        <f>'式(19)Aoh0m'!O33</f>
        <v>0.92</v>
      </c>
      <c r="O65" s="1">
        <f>'式(19)Aoh0m'!N33</f>
        <v>0.96</v>
      </c>
      <c r="P65" s="1">
        <f>'式(19)Aoh0m'!Q33</f>
        <v>0.97</v>
      </c>
      <c r="Q65" s="1">
        <f>'式(19)Aoh0m'!P33</f>
        <v>1.01</v>
      </c>
      <c r="R65">
        <f>'式(19)Aoh0m'!S33</f>
        <v>0.52</v>
      </c>
      <c r="S65">
        <f>'式(19)Aoh0m'!R33</f>
        <v>0.48</v>
      </c>
      <c r="T65">
        <f>'式(19)Aoh0m'!T33</f>
        <v>0.55000000000000004</v>
      </c>
      <c r="U65">
        <f>'式(19)Aoh0m'!U33</f>
        <v>0.6</v>
      </c>
      <c r="V65">
        <f>-'式(19)Aoh0m'!V33</f>
        <v>-30</v>
      </c>
      <c r="W65">
        <f>'式(19)Aoh0m'!W33</f>
        <v>89</v>
      </c>
      <c r="Y65">
        <f t="shared" si="26"/>
        <v>1.05</v>
      </c>
      <c r="Z65">
        <f t="shared" si="27"/>
        <v>3.03</v>
      </c>
      <c r="AA65">
        <f t="shared" si="28"/>
        <v>0.31754264805429416</v>
      </c>
      <c r="AB65">
        <f t="shared" si="29"/>
        <v>36.384012246320339</v>
      </c>
      <c r="AC65">
        <f t="shared" si="37"/>
        <v>3</v>
      </c>
      <c r="AD65" s="11">
        <f t="shared" si="39"/>
        <v>3.1414366986001316</v>
      </c>
      <c r="AE65" s="4">
        <f t="shared" si="36"/>
        <v>3.1414366986001316</v>
      </c>
      <c r="AF65">
        <f t="shared" si="30"/>
        <v>63.162182697911959</v>
      </c>
      <c r="AG65">
        <f t="shared" si="31"/>
        <v>3.1414366986001316</v>
      </c>
      <c r="AH65">
        <f t="shared" si="32"/>
        <v>32.426475060868142</v>
      </c>
      <c r="AJ65">
        <f t="shared" si="33"/>
        <v>0</v>
      </c>
    </row>
    <row r="66" spans="1:36" x14ac:dyDescent="0.2">
      <c r="A66" t="str">
        <f>"["&amp;ROW(A66)-ROW($A$3)&amp;", "&amp;B66&amp;", "&amp;C66&amp;", "&amp;D66&amp;", "&amp;E66&amp;", "&amp;F66&amp;", "&amp;G66&amp;", "&amp;H66&amp;", "&amp;I66&amp;", "&amp;J66&amp;", "&amp;K66&amp;", "&amp;L66&amp;", "&amp;M66&amp;", "&amp;N66&amp;", "&amp;O66&amp;", "&amp;P66&amp;", "&amp;Q66&amp;", "&amp;R66&amp;", "&amp;S66&amp;", "&amp;T66&amp;", "&amp;U66&amp;", "&amp;V66&amp;", "&amp;W66&amp;", "&amp;AD66&amp;"]"</f>
        <v>[63, 1.05, -1.025, 0.9, 2.1, 1.1, 0.88, 0.85, 1.05, 1.07, 0.98, 2.05, 1.02, 0.92, 0.96, 0.97, 1.01, 0.52, 0.48, 0.55, 0.6, -1, 89, 3.1801015979615]</v>
      </c>
      <c r="B66" s="2">
        <f t="shared" si="24"/>
        <v>1.05</v>
      </c>
      <c r="C66" s="2">
        <f t="shared" si="25"/>
        <v>-1.0249999999999999</v>
      </c>
      <c r="D66">
        <f>'式(19)Aoh0m'!F34</f>
        <v>0.9</v>
      </c>
      <c r="E66">
        <f>'式(19)Aoh0m'!E34</f>
        <v>2.1</v>
      </c>
      <c r="F66">
        <f>'式(19)Aoh0m'!D34</f>
        <v>1.1000000000000001</v>
      </c>
      <c r="G66" s="1">
        <f>'式(19)Aoh0m'!I34</f>
        <v>0.88</v>
      </c>
      <c r="H66" s="1">
        <f>'式(19)Aoh0m'!J34</f>
        <v>0.85</v>
      </c>
      <c r="I66" s="1">
        <f>'式(19)Aoh0m'!G34</f>
        <v>1.05</v>
      </c>
      <c r="J66" s="1">
        <f>'式(19)Aoh0m'!H34</f>
        <v>1.07</v>
      </c>
      <c r="K66">
        <f>'式(19)Aoh0m'!K34</f>
        <v>0.98</v>
      </c>
      <c r="L66">
        <f>'式(19)Aoh0m'!L34</f>
        <v>2.0499999999999998</v>
      </c>
      <c r="M66">
        <f>'式(19)Aoh0m'!M34</f>
        <v>1.02</v>
      </c>
      <c r="N66" s="1">
        <f>'式(19)Aoh0m'!O34</f>
        <v>0.92</v>
      </c>
      <c r="O66" s="1">
        <f>'式(19)Aoh0m'!N34</f>
        <v>0.96</v>
      </c>
      <c r="P66" s="1">
        <f>'式(19)Aoh0m'!Q34</f>
        <v>0.97</v>
      </c>
      <c r="Q66" s="1">
        <f>'式(19)Aoh0m'!P34</f>
        <v>1.01</v>
      </c>
      <c r="R66">
        <f>'式(19)Aoh0m'!S34</f>
        <v>0.52</v>
      </c>
      <c r="S66">
        <f>'式(19)Aoh0m'!R34</f>
        <v>0.48</v>
      </c>
      <c r="T66">
        <f>'式(19)Aoh0m'!T34</f>
        <v>0.55000000000000004</v>
      </c>
      <c r="U66">
        <f>'式(19)Aoh0m'!U34</f>
        <v>0.6</v>
      </c>
      <c r="V66">
        <f>-'式(19)Aoh0m'!V34</f>
        <v>-1</v>
      </c>
      <c r="W66">
        <f>'式(19)Aoh0m'!W34</f>
        <v>89</v>
      </c>
      <c r="Y66">
        <f t="shared" si="26"/>
        <v>1.05</v>
      </c>
      <c r="Z66">
        <f t="shared" si="27"/>
        <v>3.03</v>
      </c>
      <c r="AA66">
        <f t="shared" si="28"/>
        <v>9.6002857105196727E-3</v>
      </c>
      <c r="AB66">
        <f t="shared" si="29"/>
        <v>31.514278674202448</v>
      </c>
      <c r="AC66">
        <f t="shared" si="37"/>
        <v>3</v>
      </c>
      <c r="AD66" s="11">
        <f t="shared" si="39"/>
        <v>3.1801015979615004</v>
      </c>
      <c r="AE66" s="4">
        <f>IF(AC66=1,0,0)+IF(AC66=2,Y66*AB66/AA66*Y66/2,0)+IF(AC66=3,Z66*(Y66+Y66-(AA66/AB66*Z66))/2,0)+IF(AC66=4,(Y66+(Y66-AA66))/2*AB66,0)</f>
        <v>3.1801015979615004</v>
      </c>
      <c r="AF66">
        <f t="shared" si="30"/>
        <v>1809.5551156480867</v>
      </c>
      <c r="AG66">
        <f t="shared" si="31"/>
        <v>3.1801015979615004</v>
      </c>
      <c r="AH66">
        <f t="shared" si="32"/>
        <v>32.93871956829593</v>
      </c>
      <c r="AJ66">
        <f t="shared" si="33"/>
        <v>0</v>
      </c>
    </row>
    <row r="67" spans="1:36" x14ac:dyDescent="0.2">
      <c r="B67" s="2"/>
      <c r="C67" s="2"/>
      <c r="G67" s="1"/>
      <c r="H67" s="1"/>
      <c r="I67" s="1"/>
      <c r="J67" s="1"/>
      <c r="N67" s="1"/>
      <c r="O67" s="1"/>
      <c r="P67" s="1"/>
      <c r="Q67" s="1"/>
      <c r="AD67" s="11"/>
      <c r="AE67" s="4"/>
    </row>
    <row r="68" spans="1:36" x14ac:dyDescent="0.2">
      <c r="B68" s="9" t="s">
        <v>39</v>
      </c>
    </row>
    <row r="70" spans="1:36" x14ac:dyDescent="0.2">
      <c r="B70" t="s">
        <v>37</v>
      </c>
    </row>
    <row r="71" spans="1:36" x14ac:dyDescent="0.2">
      <c r="A71">
        <f>ROW(A4)</f>
        <v>4</v>
      </c>
      <c r="B71" t="str">
        <f ca="1">INDIRECT(ADDRESS(A71,COLUMN($A$3)))</f>
        <v>[1, -1.05, -1.025, 1.1, 2.1, 0.9, 1.05, 1.07, 0.88, 0.85, 0.98, 2.05, 1.02, 0.96, 0.92, 1.01, 0.97, 0.48, 0.52, 0, 0.6, -89, 10, 0]</v>
      </c>
    </row>
    <row r="72" spans="1:36" x14ac:dyDescent="0.2">
      <c r="B72" t="s">
        <v>38</v>
      </c>
    </row>
    <row r="73" spans="1:36" x14ac:dyDescent="0.2">
      <c r="B73" t="s">
        <v>58</v>
      </c>
    </row>
    <row r="75" spans="1:36" x14ac:dyDescent="0.2">
      <c r="B75" s="1" t="str">
        <f>B70</f>
        <v>[case, XX, YY, X1, X2, X3, X1yp, X1ym, X3yp, X3ym, Y1, Y2, Y3, Y1xp, Y1xm, Y3xp, Y3xm, Zxp, Zxm, Zyp, Zym, Azw, hs, Aoh0pA] = \</v>
      </c>
    </row>
    <row r="76" spans="1:36" x14ac:dyDescent="0.2">
      <c r="A76">
        <f>A71+1</f>
        <v>5</v>
      </c>
      <c r="B76" t="str">
        <f ca="1">INDIRECT(ADDRESS(A76,COLUMN($A$3)))</f>
        <v>[2, -1.05, -1.025, 1.1, 2.1, 0.9, 1.05, 1.07, 0.88, 0.85, 0.98, 2.05, 1.02, 0.96, 0.92, 1.01, 0.97, 0.48, 0.52, 0.55, 0.6, -89, 1, 0.0775157853238327]</v>
      </c>
    </row>
    <row r="77" spans="1:36" x14ac:dyDescent="0.2">
      <c r="B77" s="1" t="str">
        <f>B72</f>
        <v>Aoh0p = calc_Aoh0p(XX, YY, X1, X2, X3, X1yp, X1ym, X3yp, X3ym, Y1, Y2, Y3, Y1xp, Y1xm, Y3xp, Y3xm, Zxp, Zxm, Zyp, Zym, Azw, hs)</v>
      </c>
    </row>
    <row r="78" spans="1:36" x14ac:dyDescent="0.2">
      <c r="B78" s="1" t="str">
        <f>B73</f>
        <v>print('case{}: Aohop = {}, 期待値 = {}, 残差 = {}'.format( case, Aoh0p, Aoh0pA, Aoh0p - Aoh0pA ))</v>
      </c>
    </row>
    <row r="80" spans="1:36" x14ac:dyDescent="0.2">
      <c r="B80" s="1" t="str">
        <f t="shared" ref="B80" si="40">B75</f>
        <v>[case, XX, YY, X1, X2, X3, X1yp, X1ym, X3yp, X3ym, Y1, Y2, Y3, Y1xp, Y1xm, Y3xp, Y3xm, Zxp, Zxm, Zyp, Zym, Azw, hs, Aoh0pA] = \</v>
      </c>
    </row>
    <row r="81" spans="1:2" x14ac:dyDescent="0.2">
      <c r="A81">
        <f t="shared" ref="A81" si="41">A76+1</f>
        <v>6</v>
      </c>
      <c r="B81" t="str">
        <f t="shared" ref="B81" ca="1" si="42">INDIRECT(ADDRESS(A81,COLUMN($A$3)))</f>
        <v>[3, -1.05, -1.025, 1.1, 2.1, 0.9, 1.05, 1.07, 0.88, 0.85, 0.98, 2.05, 1.02, 0.96, 0.92, 1.01, 0.97, 0.48, 0.52, 0.55, 0.6, -85, 1, 0.0778000319041388]</v>
      </c>
    </row>
    <row r="82" spans="1:2" x14ac:dyDescent="0.2">
      <c r="B82" s="1" t="str">
        <f t="shared" ref="B82:B83" si="43">B77</f>
        <v>Aoh0p = calc_Aoh0p(XX, YY, X1, X2, X3, X1yp, X1ym, X3yp, X3ym, Y1, Y2, Y3, Y1xp, Y1xm, Y3xp, Y3xm, Zxp, Zxm, Zyp, Zym, Azw, hs)</v>
      </c>
    </row>
    <row r="83" spans="1:2" x14ac:dyDescent="0.2">
      <c r="B83" s="1" t="str">
        <f t="shared" si="43"/>
        <v>print('case{}: Aohop = {}, 期待値 = {}, 残差 = {}'.format( case, Aoh0p, Aoh0pA, Aoh0p - Aoh0pA ))</v>
      </c>
    </row>
    <row r="85" spans="1:2" x14ac:dyDescent="0.2">
      <c r="B85" s="1" t="str">
        <f t="shared" ref="B85" si="44">B80</f>
        <v>[case, XX, YY, X1, X2, X3, X1yp, X1ym, X3yp, X3ym, Y1, Y2, Y3, Y1xp, Y1xm, Y3xp, Y3xm, Zxp, Zxm, Zyp, Zym, Azw, hs, Aoh0pA] = \</v>
      </c>
    </row>
    <row r="86" spans="1:2" x14ac:dyDescent="0.2">
      <c r="A86">
        <f t="shared" ref="A86" si="45">A81+1</f>
        <v>7</v>
      </c>
      <c r="B86" t="str">
        <f t="shared" ref="B86" ca="1" si="46">INDIRECT(ADDRESS(A86,COLUMN($A$3)))</f>
        <v>[4, -1.05, -1.025, 1.1, 2.1, 0.9, 1.05, 1.07, 0.88, 0.85, 0.98, 2.05, 1.02, 0.96, 0.92, 1.01, 0.97, 0.48, 0.52, 0.55, 0.6, -45, 1, 0.0367253907583509]</v>
      </c>
    </row>
    <row r="87" spans="1:2" x14ac:dyDescent="0.2">
      <c r="B87" s="1" t="str">
        <f t="shared" ref="B87:B88" si="47">B82</f>
        <v>Aoh0p = calc_Aoh0p(XX, YY, X1, X2, X3, X1yp, X1ym, X3yp, X3ym, Y1, Y2, Y3, Y1xp, Y1xm, Y3xp, Y3xm, Zxp, Zxm, Zyp, Zym, Azw, hs)</v>
      </c>
    </row>
    <row r="88" spans="1:2" x14ac:dyDescent="0.2">
      <c r="B88" s="1" t="str">
        <f t="shared" si="47"/>
        <v>print('case{}: Aohop = {}, 期待値 = {}, 残差 = {}'.format( case, Aoh0p, Aoh0pA, Aoh0p - Aoh0pA ))</v>
      </c>
    </row>
    <row r="90" spans="1:2" x14ac:dyDescent="0.2">
      <c r="B90" s="1" t="str">
        <f t="shared" ref="B90" si="48">B85</f>
        <v>[case, XX, YY, X1, X2, X3, X1yp, X1ym, X3yp, X3ym, Y1, Y2, Y3, Y1xp, Y1xm, Y3xp, Y3xm, Zxp, Zxm, Zyp, Zym, Azw, hs, Aoh0pA] = \</v>
      </c>
    </row>
    <row r="91" spans="1:2" x14ac:dyDescent="0.2">
      <c r="A91">
        <f t="shared" ref="A91" si="49">A86+1</f>
        <v>8</v>
      </c>
      <c r="B91" t="str">
        <f t="shared" ref="B91" ca="1" si="50">INDIRECT(ADDRESS(A91,COLUMN($A$3)))</f>
        <v>[5, -1.05, -1.025, 1.1, 2.1, 0.9, 1.05, 1.07, 0.88, 0.85, 0.98, 2.05, 1.02, 0.96, 0.92, 1.01, 0.97, 0.48, 0.52, 0.55, 0.6, -30, 1, 0.0312746037537625]</v>
      </c>
    </row>
    <row r="92" spans="1:2" x14ac:dyDescent="0.2">
      <c r="B92" s="1" t="str">
        <f t="shared" ref="B92:B93" si="51">B87</f>
        <v>Aoh0p = calc_Aoh0p(XX, YY, X1, X2, X3, X1yp, X1ym, X3yp, X3ym, Y1, Y2, Y3, Y1xp, Y1xm, Y3xp, Y3xm, Zxp, Zxm, Zyp, Zym, Azw, hs)</v>
      </c>
    </row>
    <row r="93" spans="1:2" x14ac:dyDescent="0.2">
      <c r="B93" s="1" t="str">
        <f t="shared" si="51"/>
        <v>print('case{}: Aohop = {}, 期待値 = {}, 残差 = {}'.format( case, Aoh0p, Aoh0pA, Aoh0p - Aoh0pA ))</v>
      </c>
    </row>
    <row r="95" spans="1:2" x14ac:dyDescent="0.2">
      <c r="B95" s="1" t="str">
        <f t="shared" ref="B95" si="52">B90</f>
        <v>[case, XX, YY, X1, X2, X3, X1yp, X1ym, X3yp, X3ym, Y1, Y2, Y3, Y1xp, Y1xm, Y3xp, Y3xm, Zxp, Zxm, Zyp, Zym, Azw, hs, Aoh0pA] = \</v>
      </c>
    </row>
    <row r="96" spans="1:2" x14ac:dyDescent="0.2">
      <c r="A96">
        <f t="shared" ref="A96" si="53">A91+1</f>
        <v>9</v>
      </c>
      <c r="B96" t="str">
        <f t="shared" ref="B96" ca="1" si="54">INDIRECT(ADDRESS(A96,COLUMN($A$3)))</f>
        <v>[6, -1.05, -1.025, 1.1, 2.1, 0.9, 1.05, 1.07, 0.88, 0.85, 0.98, 2.05, 1.02, 0.96, 0.92, 1.01, 0.97, 0.48, 0.52, 0.55, 0.6, -1, 1, 0.0285671195851676]</v>
      </c>
    </row>
    <row r="97" spans="1:2" x14ac:dyDescent="0.2">
      <c r="B97" s="1" t="str">
        <f t="shared" ref="B97:B98" si="55">B92</f>
        <v>Aoh0p = calc_Aoh0p(XX, YY, X1, X2, X3, X1yp, X1ym, X3yp, X3ym, Y1, Y2, Y3, Y1xp, Y1xm, Y3xp, Y3xm, Zxp, Zxm, Zyp, Zym, Azw, hs)</v>
      </c>
    </row>
    <row r="98" spans="1:2" x14ac:dyDescent="0.2">
      <c r="B98" s="1" t="str">
        <f t="shared" si="55"/>
        <v>print('case{}: Aohop = {}, 期待値 = {}, 残差 = {}'.format( case, Aoh0p, Aoh0pA, Aoh0p - Aoh0pA ))</v>
      </c>
    </row>
    <row r="100" spans="1:2" x14ac:dyDescent="0.2">
      <c r="B100" s="1" t="str">
        <f t="shared" ref="B100" si="56">B95</f>
        <v>[case, XX, YY, X1, X2, X3, X1yp, X1ym, X3yp, X3ym, Y1, Y2, Y3, Y1xp, Y1xm, Y3xp, Y3xm, Zxp, Zxm, Zyp, Zym, Azw, hs, Aoh0pA] = \</v>
      </c>
    </row>
    <row r="101" spans="1:2" x14ac:dyDescent="0.2">
      <c r="A101">
        <f t="shared" ref="A101" si="57">A96+1</f>
        <v>10</v>
      </c>
      <c r="B101" t="str">
        <f t="shared" ref="B101" ca="1" si="58">INDIRECT(ADDRESS(A101,COLUMN($A$3)))</f>
        <v>[7, -1.05, -1.025, 1.1, 2.1, 0.9, 1.05, 1.07, 0.88, 0.85, 0.98, 2.05, 1.02, 0.96, 0.92, 1.01, 0.97, 0.48, 0.52, 0.55, 0.6, -89, 10, 0.783046321489259]</v>
      </c>
    </row>
    <row r="102" spans="1:2" x14ac:dyDescent="0.2">
      <c r="B102" s="1" t="str">
        <f t="shared" ref="B102:B103" si="59">B97</f>
        <v>Aoh0p = calc_Aoh0p(XX, YY, X1, X2, X3, X1yp, X1ym, X3yp, X3ym, Y1, Y2, Y3, Y1xp, Y1xm, Y3xp, Y3xm, Zxp, Zxm, Zyp, Zym, Azw, hs)</v>
      </c>
    </row>
    <row r="103" spans="1:2" x14ac:dyDescent="0.2">
      <c r="B103" s="1" t="str">
        <f t="shared" si="59"/>
        <v>print('case{}: Aohop = {}, 期待値 = {}, 残差 = {}'.format( case, Aoh0p, Aoh0pA, Aoh0p - Aoh0pA ))</v>
      </c>
    </row>
    <row r="105" spans="1:2" x14ac:dyDescent="0.2">
      <c r="B105" s="1" t="str">
        <f t="shared" ref="B105" si="60">B100</f>
        <v>[case, XX, YY, X1, X2, X3, X1yp, X1ym, X3yp, X3ym, Y1, Y2, Y3, Y1xp, Y1xm, Y3xp, Y3xm, Zxp, Zxm, Zyp, Zym, Azw, hs, Aoh0pA] = \</v>
      </c>
    </row>
    <row r="106" spans="1:2" x14ac:dyDescent="0.2">
      <c r="A106">
        <f t="shared" ref="A106" si="61">A101+1</f>
        <v>11</v>
      </c>
      <c r="B106" t="str">
        <f t="shared" ref="B106" ca="1" si="62">INDIRECT(ADDRESS(A106,COLUMN($A$3)))</f>
        <v>[8, -1.05, -1.025, 1.1, 2.1, 0.9, 1.05, 1.07, 0.88, 0.85, 0.98, 2.05, 1.02, 0.96, 0.92, 1.01, 0.97, 0.48, 0.52, 0.55, 0.6, -85, 10, 0.78591771391823]</v>
      </c>
    </row>
    <row r="107" spans="1:2" x14ac:dyDescent="0.2">
      <c r="B107" s="1" t="str">
        <f t="shared" ref="B107:B108" si="63">B102</f>
        <v>Aoh0p = calc_Aoh0p(XX, YY, X1, X2, X3, X1yp, X1ym, X3yp, X3ym, Y1, Y2, Y3, Y1xp, Y1xm, Y3xp, Y3xm, Zxp, Zxm, Zyp, Zym, Azw, hs)</v>
      </c>
    </row>
    <row r="108" spans="1:2" x14ac:dyDescent="0.2">
      <c r="B108" s="1" t="str">
        <f t="shared" si="63"/>
        <v>print('case{}: Aohop = {}, 期待値 = {}, 残差 = {}'.format( case, Aoh0p, Aoh0pA, Aoh0p - Aoh0pA ))</v>
      </c>
    </row>
    <row r="110" spans="1:2" x14ac:dyDescent="0.2">
      <c r="B110" s="1" t="str">
        <f t="shared" ref="B110" si="64">B105</f>
        <v>[case, XX, YY, X1, X2, X3, X1yp, X1ym, X3yp, X3ym, Y1, Y2, Y3, Y1xp, Y1xm, Y3xp, Y3xm, Zxp, Zxm, Zyp, Zym, Azw, hs, Aoh0pA] = \</v>
      </c>
    </row>
    <row r="111" spans="1:2" x14ac:dyDescent="0.2">
      <c r="A111">
        <f t="shared" ref="A111" si="65">A106+1</f>
        <v>12</v>
      </c>
      <c r="B111" t="str">
        <f t="shared" ref="B111" ca="1" si="66">INDIRECT(ADDRESS(A111,COLUMN($A$3)))</f>
        <v>[9, -1.05, -1.025, 1.1, 2.1, 0.9, 1.05, 1.07, 0.88, 0.85, 0.98, 2.05, 1.02, 0.96, 0.92, 1.01, 0.97, 0.48, 0.52, 0.55, 0.6, -45, 10, 0.37099130220307]</v>
      </c>
    </row>
    <row r="112" spans="1:2" x14ac:dyDescent="0.2">
      <c r="B112" s="1" t="str">
        <f t="shared" ref="B112:B113" si="67">B107</f>
        <v>Aoh0p = calc_Aoh0p(XX, YY, X1, X2, X3, X1yp, X1ym, X3yp, X3ym, Y1, Y2, Y3, Y1xp, Y1xm, Y3xp, Y3xm, Zxp, Zxm, Zyp, Zym, Azw, hs)</v>
      </c>
    </row>
    <row r="113" spans="1:2" x14ac:dyDescent="0.2">
      <c r="B113" s="1" t="str">
        <f t="shared" si="67"/>
        <v>print('case{}: Aohop = {}, 期待値 = {}, 残差 = {}'.format( case, Aoh0p, Aoh0pA, Aoh0p - Aoh0pA ))</v>
      </c>
    </row>
    <row r="115" spans="1:2" x14ac:dyDescent="0.2">
      <c r="B115" s="1" t="str">
        <f t="shared" ref="B115" si="68">B110</f>
        <v>[case, XX, YY, X1, X2, X3, X1yp, X1ym, X3yp, X3ym, Y1, Y2, Y3, Y1xp, Y1xm, Y3xp, Y3xm, Zxp, Zxm, Zyp, Zym, Azw, hs, Aoh0pA] = \</v>
      </c>
    </row>
    <row r="116" spans="1:2" x14ac:dyDescent="0.2">
      <c r="A116">
        <f t="shared" ref="A116" si="69">A111+1</f>
        <v>13</v>
      </c>
      <c r="B116" t="str">
        <f t="shared" ref="B116" ca="1" si="70">INDIRECT(ADDRESS(A116,COLUMN($A$3)))</f>
        <v>[10, -1.05, -1.025, 1.1, 2.1, 0.9, 1.05, 1.07, 0.88, 0.85, 0.98, 2.05, 1.02, 0.96, 0.92, 1.01, 0.97, 0.48, 0.52, 0.55, 0.6, -30, 10, 0.315928727588966]</v>
      </c>
    </row>
    <row r="117" spans="1:2" x14ac:dyDescent="0.2">
      <c r="B117" s="1" t="str">
        <f t="shared" ref="B117:B118" si="71">B112</f>
        <v>Aoh0p = calc_Aoh0p(XX, YY, X1, X2, X3, X1yp, X1ym, X3yp, X3ym, Y1, Y2, Y3, Y1xp, Y1xm, Y3xp, Y3xm, Zxp, Zxm, Zyp, Zym, Azw, hs)</v>
      </c>
    </row>
    <row r="118" spans="1:2" x14ac:dyDescent="0.2">
      <c r="B118" s="1" t="str">
        <f t="shared" si="71"/>
        <v>print('case{}: Aohop = {}, 期待値 = {}, 残差 = {}'.format( case, Aoh0p, Aoh0pA, Aoh0p - Aoh0pA ))</v>
      </c>
    </row>
    <row r="120" spans="1:2" x14ac:dyDescent="0.2">
      <c r="B120" s="1" t="str">
        <f t="shared" ref="B120" si="72">B115</f>
        <v>[case, XX, YY, X1, X2, X3, X1yp, X1ym, X3yp, X3ym, Y1, Y2, Y3, Y1xp, Y1xm, Y3xp, Y3xm, Zxp, Zxm, Zyp, Zym, Azw, hs, Aoh0pA] = \</v>
      </c>
    </row>
    <row r="121" spans="1:2" x14ac:dyDescent="0.2">
      <c r="A121">
        <f t="shared" ref="A121" si="73">A116+1</f>
        <v>14</v>
      </c>
      <c r="B121" t="str">
        <f t="shared" ref="B121" ca="1" si="74">INDIRECT(ADDRESS(A121,COLUMN($A$3)))</f>
        <v>[11, -1.05, -1.025, 1.1, 2.1, 0.9, 1.05, 1.07, 0.88, 0.85, 0.98, 2.05, 1.02, 0.96, 0.92, 1.01, 0.97, 0.48, 0.52, 0.55, 0.6, -1, 10, 0.28857835617943]</v>
      </c>
    </row>
    <row r="122" spans="1:2" x14ac:dyDescent="0.2">
      <c r="B122" s="1" t="str">
        <f t="shared" ref="B122:B123" si="75">B117</f>
        <v>Aoh0p = calc_Aoh0p(XX, YY, X1, X2, X3, X1yp, X1ym, X3yp, X3ym, Y1, Y2, Y3, Y1xp, Y1xm, Y3xp, Y3xm, Zxp, Zxm, Zyp, Zym, Azw, hs)</v>
      </c>
    </row>
    <row r="123" spans="1:2" x14ac:dyDescent="0.2">
      <c r="B123" s="1" t="str">
        <f t="shared" si="75"/>
        <v>print('case{}: Aohop = {}, 期待値 = {}, 残差 = {}'.format( case, Aoh0p, Aoh0pA, Aoh0p - Aoh0pA ))</v>
      </c>
    </row>
    <row r="125" spans="1:2" x14ac:dyDescent="0.2">
      <c r="B125" s="1" t="str">
        <f t="shared" ref="B125" si="76">B120</f>
        <v>[case, XX, YY, X1, X2, X3, X1yp, X1ym, X3yp, X3ym, Y1, Y2, Y3, Y1xp, Y1xm, Y3xp, Y3xm, Zxp, Zxm, Zyp, Zym, Azw, hs, Aoh0pA] = \</v>
      </c>
    </row>
    <row r="126" spans="1:2" x14ac:dyDescent="0.2">
      <c r="A126">
        <f t="shared" ref="A126" si="77">A121+1</f>
        <v>15</v>
      </c>
      <c r="B126" t="str">
        <f t="shared" ref="B126" ca="1" si="78">INDIRECT(ADDRESS(A126,COLUMN($A$3)))</f>
        <v>[12, -1.05, -1.025, 1.1, 2.1, 0.9, 1.05, 1.07, 0.88, 0.85, 0.98, 2.05, 1.02, 0.96, 0.92, 1.01, 0.97, 0.48, 0.52, 0.55, 0.6, -89, 30, 2.56394116591407]</v>
      </c>
    </row>
    <row r="127" spans="1:2" x14ac:dyDescent="0.2">
      <c r="B127" s="1" t="str">
        <f t="shared" ref="B127:B128" si="79">B122</f>
        <v>Aoh0p = calc_Aoh0p(XX, YY, X1, X2, X3, X1yp, X1ym, X3yp, X3ym, Y1, Y2, Y3, Y1xp, Y1xm, Y3xp, Y3xm, Zxp, Zxm, Zyp, Zym, Azw, hs)</v>
      </c>
    </row>
    <row r="128" spans="1:2" x14ac:dyDescent="0.2">
      <c r="B128" s="1" t="str">
        <f t="shared" si="79"/>
        <v>print('case{}: Aohop = {}, 期待値 = {}, 残差 = {}'.format( case, Aoh0p, Aoh0pA, Aoh0p - Aoh0pA ))</v>
      </c>
    </row>
    <row r="130" spans="1:2" x14ac:dyDescent="0.2">
      <c r="B130" s="1" t="str">
        <f t="shared" ref="B130" si="80">B125</f>
        <v>[case, XX, YY, X1, X2, X3, X1yp, X1ym, X3yp, X3ym, Y1, Y2, Y3, Y1xp, Y1xm, Y3xp, Y3xm, Zxp, Zxm, Zyp, Zym, Azw, hs, Aoh0pA] = \</v>
      </c>
    </row>
    <row r="131" spans="1:2" x14ac:dyDescent="0.2">
      <c r="A131">
        <f t="shared" ref="A131" si="81">A126+1</f>
        <v>16</v>
      </c>
      <c r="B131" t="str">
        <f t="shared" ref="B131" ca="1" si="82">INDIRECT(ADDRESS(A131,COLUMN($A$3)))</f>
        <v>[13, -1.05, -1.025, 1.1, 2.1, 0.9, 1.05, 1.07, 0.88, 0.85, 0.98, 2.05, 1.02, 0.96, 0.92, 1.01, 0.97, 0.48, 0.52, 0.55, 0.6, -85, 30, 2.57334301233119]</v>
      </c>
    </row>
    <row r="132" spans="1:2" x14ac:dyDescent="0.2">
      <c r="B132" s="1" t="str">
        <f t="shared" ref="B132:B133" si="83">B127</f>
        <v>Aoh0p = calc_Aoh0p(XX, YY, X1, X2, X3, X1yp, X1ym, X3yp, X3ym, Y1, Y2, Y3, Y1xp, Y1xm, Y3xp, Y3xm, Zxp, Zxm, Zyp, Zym, Azw, hs)</v>
      </c>
    </row>
    <row r="133" spans="1:2" x14ac:dyDescent="0.2">
      <c r="B133" s="1" t="str">
        <f t="shared" si="83"/>
        <v>print('case{}: Aohop = {}, 期待値 = {}, 残差 = {}'.format( case, Aoh0p, Aoh0pA, Aoh0p - Aoh0pA ))</v>
      </c>
    </row>
    <row r="135" spans="1:2" x14ac:dyDescent="0.2">
      <c r="B135" s="1" t="str">
        <f t="shared" ref="B135" si="84">B130</f>
        <v>[case, XX, YY, X1, X2, X3, X1yp, X1ym, X3yp, X3ym, Y1, Y2, Y3, Y1xp, Y1xm, Y3xp, Y3xm, Zxp, Zxm, Zyp, Zym, Azw, hs, Aoh0pA] = \</v>
      </c>
    </row>
    <row r="136" spans="1:2" x14ac:dyDescent="0.2">
      <c r="A136">
        <f t="shared" ref="A136" si="85">A131+1</f>
        <v>17</v>
      </c>
      <c r="B136" t="str">
        <f t="shared" ref="B136" ca="1" si="86">INDIRECT(ADDRESS(A136,COLUMN($A$3)))</f>
        <v>[14, -1.05, -1.025, 1.1, 2.1, 0.9, 1.05, 1.07, 0.88, 0.85, 0.98, 2.05, 1.02, 0.96, 0.92, 1.01, 0.97, 0.48, 0.52, 0.55, 0.6, -45, 30, 1.21474278827522]</v>
      </c>
    </row>
    <row r="137" spans="1:2" x14ac:dyDescent="0.2">
      <c r="B137" s="1" t="str">
        <f t="shared" ref="B137:B138" si="87">B132</f>
        <v>Aoh0p = calc_Aoh0p(XX, YY, X1, X2, X3, X1yp, X1ym, X3yp, X3ym, Y1, Y2, Y3, Y1xp, Y1xm, Y3xp, Y3xm, Zxp, Zxm, Zyp, Zym, Azw, hs)</v>
      </c>
    </row>
    <row r="138" spans="1:2" x14ac:dyDescent="0.2">
      <c r="B138" s="1" t="str">
        <f t="shared" si="87"/>
        <v>print('case{}: Aohop = {}, 期待値 = {}, 残差 = {}'.format( case, Aoh0p, Aoh0pA, Aoh0p - Aoh0pA ))</v>
      </c>
    </row>
    <row r="140" spans="1:2" x14ac:dyDescent="0.2">
      <c r="B140" s="1" t="str">
        <f t="shared" ref="B140" si="88">B135</f>
        <v>[case, XX, YY, X1, X2, X3, X1yp, X1ym, X3yp, X3ym, Y1, Y2, Y3, Y1xp, Y1xm, Y3xp, Y3xm, Zxp, Zxm, Zyp, Zym, Azw, hs, Aoh0pA] = \</v>
      </c>
    </row>
    <row r="141" spans="1:2" x14ac:dyDescent="0.2">
      <c r="A141">
        <f t="shared" ref="A141" si="89">A136+1</f>
        <v>18</v>
      </c>
      <c r="B141" t="str">
        <f t="shared" ref="B141" ca="1" si="90">INDIRECT(ADDRESS(A141,COLUMN($A$3)))</f>
        <v>[15, -1.05, -1.025, 1.1, 2.1, 0.9, 1.05, 1.07, 0.88, 0.85, 0.98, 2.05, 1.02, 0.96, 0.92, 1.01, 0.97, 0.48, 0.52, 0.55, 0.6, -30, 30, 1.03445051452338]</v>
      </c>
    </row>
    <row r="142" spans="1:2" x14ac:dyDescent="0.2">
      <c r="B142" s="1" t="str">
        <f t="shared" ref="B142:B143" si="91">B137</f>
        <v>Aoh0p = calc_Aoh0p(XX, YY, X1, X2, X3, X1yp, X1ym, X3yp, X3ym, Y1, Y2, Y3, Y1xp, Y1xm, Y3xp, Y3xm, Zxp, Zxm, Zyp, Zym, Azw, hs)</v>
      </c>
    </row>
    <row r="143" spans="1:2" x14ac:dyDescent="0.2">
      <c r="B143" s="1" t="str">
        <f t="shared" si="91"/>
        <v>print('case{}: Aohop = {}, 期待値 = {}, 残差 = {}'.format( case, Aoh0p, Aoh0pA, Aoh0p - Aoh0pA ))</v>
      </c>
    </row>
    <row r="145" spans="1:2" x14ac:dyDescent="0.2">
      <c r="B145" s="1" t="str">
        <f t="shared" ref="B145" si="92">B140</f>
        <v>[case, XX, YY, X1, X2, X3, X1yp, X1ym, X3yp, X3ym, Y1, Y2, Y3, Y1xp, Y1xm, Y3xp, Y3xm, Zxp, Zxm, Zyp, Zym, Azw, hs, Aoh0pA] = \</v>
      </c>
    </row>
    <row r="146" spans="1:2" x14ac:dyDescent="0.2">
      <c r="A146">
        <f t="shared" ref="A146" si="93">A141+1</f>
        <v>19</v>
      </c>
      <c r="B146" t="str">
        <f t="shared" ref="B146" ca="1" si="94">INDIRECT(ADDRESS(A146,COLUMN($A$3)))</f>
        <v>[16, -1.05, -1.025, 1.1, 2.1, 0.9, 1.05, 1.07, 0.88, 0.85, 0.98, 2.05, 1.02, 0.96, 0.92, 1.01, 0.97, 0.48, 0.52, 0.55, 0.6, -1, 30, 0.944896753480764]</v>
      </c>
    </row>
    <row r="147" spans="1:2" x14ac:dyDescent="0.2">
      <c r="B147" s="1" t="str">
        <f t="shared" ref="B147:B148" si="95">B142</f>
        <v>Aoh0p = calc_Aoh0p(XX, YY, X1, X2, X3, X1yp, X1ym, X3yp, X3ym, Y1, Y2, Y3, Y1xp, Y1xm, Y3xp, Y3xm, Zxp, Zxm, Zyp, Zym, Azw, hs)</v>
      </c>
    </row>
    <row r="148" spans="1:2" x14ac:dyDescent="0.2">
      <c r="B148" s="1" t="str">
        <f t="shared" si="95"/>
        <v>print('case{}: Aohop = {}, 期待値 = {}, 残差 = {}'.format( case, Aoh0p, Aoh0pA, Aoh0p - Aoh0pA ))</v>
      </c>
    </row>
    <row r="150" spans="1:2" x14ac:dyDescent="0.2">
      <c r="B150" s="1" t="str">
        <f t="shared" ref="B150" si="96">B145</f>
        <v>[case, XX, YY, X1, X2, X3, X1yp, X1ym, X3yp, X3ym, Y1, Y2, Y3, Y1xp, Y1xm, Y3xp, Y3xm, Zxp, Zxm, Zyp, Zym, Azw, hs, Aoh0pA] = \</v>
      </c>
    </row>
    <row r="151" spans="1:2" x14ac:dyDescent="0.2">
      <c r="A151">
        <f t="shared" ref="A151" si="97">A146+1</f>
        <v>20</v>
      </c>
      <c r="B151" t="str">
        <f t="shared" ref="B151" ca="1" si="98">INDIRECT(ADDRESS(A151,COLUMN($A$3)))</f>
        <v>[17, -1.05, -1.025, 1.1, 2.1, 0.9, 1.05, 1.07, 0.88, 0.85, 0.98, 2.05, 1.02, 0.96, 0.92, 1.01, 0.97, 0.48, 0.52, 0.55, 0.6, -89, 60, 6.37950610995132]</v>
      </c>
    </row>
    <row r="152" spans="1:2" x14ac:dyDescent="0.2">
      <c r="B152" s="1" t="str">
        <f t="shared" ref="B152:B153" si="99">B147</f>
        <v>Aoh0p = calc_Aoh0p(XX, YY, X1, X2, X3, X1yp, X1ym, X3yp, X3ym, Y1, Y2, Y3, Y1xp, Y1xm, Y3xp, Y3xm, Zxp, Zxm, Zyp, Zym, Azw, hs)</v>
      </c>
    </row>
    <row r="153" spans="1:2" x14ac:dyDescent="0.2">
      <c r="B153" s="1" t="str">
        <f t="shared" si="99"/>
        <v>print('case{}: Aohop = {}, 期待値 = {}, 残差 = {}'.format( case, Aoh0p, Aoh0pA, Aoh0p - Aoh0pA ))</v>
      </c>
    </row>
    <row r="155" spans="1:2" x14ac:dyDescent="0.2">
      <c r="B155" s="1" t="str">
        <f t="shared" ref="B155" si="100">B150</f>
        <v>[case, XX, YY, X1, X2, X3, X1yp, X1ym, X3yp, X3ym, Y1, Y2, Y3, Y1xp, Y1xm, Y3xp, Y3xm, Zxp, Zxm, Zyp, Zym, Azw, hs, Aoh0pA] = \</v>
      </c>
    </row>
    <row r="156" spans="1:2" x14ac:dyDescent="0.2">
      <c r="A156">
        <f t="shared" ref="A156" si="101">A151+1</f>
        <v>21</v>
      </c>
      <c r="B156" t="str">
        <f t="shared" ref="B156" ca="1" si="102">INDIRECT(ADDRESS(A156,COLUMN($A$3)))</f>
        <v>[18, -1.05, -1.025, 1.1, 2.1, 0.9, 1.05, 1.07, 0.88, 0.85, 0.98, 2.05, 1.02, 0.96, 0.92, 1.01, 0.97, 0.48, 0.52, 0.55, 0.6, -85, 60, 6.38918763909707]</v>
      </c>
    </row>
    <row r="157" spans="1:2" x14ac:dyDescent="0.2">
      <c r="B157" s="1" t="str">
        <f t="shared" ref="B157:B158" si="103">B152</f>
        <v>Aoh0p = calc_Aoh0p(XX, YY, X1, X2, X3, X1yp, X1ym, X3yp, X3ym, Y1, Y2, Y3, Y1xp, Y1xm, Y3xp, Y3xm, Zxp, Zxm, Zyp, Zym, Azw, hs)</v>
      </c>
    </row>
    <row r="158" spans="1:2" x14ac:dyDescent="0.2">
      <c r="B158" s="1" t="str">
        <f t="shared" si="103"/>
        <v>print('case{}: Aohop = {}, 期待値 = {}, 残差 = {}'.format( case, Aoh0p, Aoh0pA, Aoh0p - Aoh0pA ))</v>
      </c>
    </row>
    <row r="160" spans="1:2" x14ac:dyDescent="0.2">
      <c r="B160" s="1" t="str">
        <f t="shared" ref="B160" si="104">B155</f>
        <v>[case, XX, YY, X1, X2, X3, X1yp, X1ym, X3yp, X3ym, Y1, Y2, Y3, Y1xp, Y1xm, Y3xp, Y3xm, Zxp, Zxm, Zyp, Zym, Azw, hs, Aoh0pA] = \</v>
      </c>
    </row>
    <row r="161" spans="1:2" x14ac:dyDescent="0.2">
      <c r="A161">
        <f t="shared" ref="A161" si="105">A156+1</f>
        <v>22</v>
      </c>
      <c r="B161" t="str">
        <f t="shared" ref="B161" ca="1" si="106">INDIRECT(ADDRESS(A161,COLUMN($A$3)))</f>
        <v>[19, -1.05, -1.025, 1.1, 2.1, 0.9, 1.05, 1.07, 0.88, 0.85, 0.98, 2.05, 1.02, 0.96, 0.92, 1.01, 0.97, 0.48, 0.52, 0.55, 0.6, -45, 60, 3.64422836482567]</v>
      </c>
    </row>
    <row r="162" spans="1:2" x14ac:dyDescent="0.2">
      <c r="B162" s="1" t="str">
        <f t="shared" ref="B162:B163" si="107">B157</f>
        <v>Aoh0p = calc_Aoh0p(XX, YY, X1, X2, X3, X1yp, X1ym, X3yp, X3ym, Y1, Y2, Y3, Y1xp, Y1xm, Y3xp, Y3xm, Zxp, Zxm, Zyp, Zym, Azw, hs)</v>
      </c>
    </row>
    <row r="163" spans="1:2" x14ac:dyDescent="0.2">
      <c r="B163" s="1" t="str">
        <f t="shared" si="107"/>
        <v>print('case{}: Aohop = {}, 期待値 = {}, 残差 = {}'.format( case, Aoh0p, Aoh0pA, Aoh0p - Aoh0pA ))</v>
      </c>
    </row>
    <row r="165" spans="1:2" x14ac:dyDescent="0.2">
      <c r="B165" s="1" t="str">
        <f t="shared" ref="B165" si="108">B160</f>
        <v>[case, XX, YY, X1, X2, X3, X1yp, X1ym, X3yp, X3ym, Y1, Y2, Y3, Y1xp, Y1xm, Y3xp, Y3xm, Zxp, Zxm, Zyp, Zym, Azw, hs, Aoh0pA] = \</v>
      </c>
    </row>
    <row r="166" spans="1:2" x14ac:dyDescent="0.2">
      <c r="A166">
        <f t="shared" ref="A166" si="109">A161+1</f>
        <v>23</v>
      </c>
      <c r="B166" t="str">
        <f t="shared" ref="B166" ca="1" si="110">INDIRECT(ADDRESS(A166,COLUMN($A$3)))</f>
        <v>[20, -1.05, -1.025, 1.1, 2.1, 0.9, 1.05, 1.07, 0.88, 0.85, 0.98, 2.05, 1.02, 0.96, 0.92, 1.01, 0.97, 0.48, 0.52, 0.55, 0.6, -30, 60, 3.10335154357014]</v>
      </c>
    </row>
    <row r="167" spans="1:2" x14ac:dyDescent="0.2">
      <c r="B167" s="1" t="str">
        <f t="shared" ref="B167:B168" si="111">B162</f>
        <v>Aoh0p = calc_Aoh0p(XX, YY, X1, X2, X3, X1yp, X1ym, X3yp, X3ym, Y1, Y2, Y3, Y1xp, Y1xm, Y3xp, Y3xm, Zxp, Zxm, Zyp, Zym, Azw, hs)</v>
      </c>
    </row>
    <row r="168" spans="1:2" x14ac:dyDescent="0.2">
      <c r="B168" s="1" t="str">
        <f t="shared" si="111"/>
        <v>print('case{}: Aohop = {}, 期待値 = {}, 残差 = {}'.format( case, Aoh0p, Aoh0pA, Aoh0p - Aoh0pA ))</v>
      </c>
    </row>
    <row r="170" spans="1:2" x14ac:dyDescent="0.2">
      <c r="B170" s="1" t="str">
        <f t="shared" ref="B170" si="112">B165</f>
        <v>[case, XX, YY, X1, X2, X3, X1yp, X1ym, X3yp, X3ym, Y1, Y2, Y3, Y1xp, Y1xm, Y3xp, Y3xm, Zxp, Zxm, Zyp, Zym, Azw, hs, Aoh0pA] = \</v>
      </c>
    </row>
    <row r="171" spans="1:2" x14ac:dyDescent="0.2">
      <c r="A171">
        <f t="shared" ref="A171" si="113">A166+1</f>
        <v>24</v>
      </c>
      <c r="B171" t="str">
        <f t="shared" ref="B171" ca="1" si="114">INDIRECT(ADDRESS(A171,COLUMN($A$3)))</f>
        <v>[21, -1.05, -1.025, 1.1, 2.1, 0.9, 1.05, 1.07, 0.88, 0.85, 0.98, 2.05, 1.02, 0.96, 0.92, 1.01, 0.97, 0.48, 0.52, 0.55, 0.6, -1, 60, 2.83469026044229]</v>
      </c>
    </row>
    <row r="172" spans="1:2" x14ac:dyDescent="0.2">
      <c r="B172" s="1" t="str">
        <f t="shared" ref="B172:B173" si="115">B167</f>
        <v>Aoh0p = calc_Aoh0p(XX, YY, X1, X2, X3, X1yp, X1ym, X3yp, X3ym, Y1, Y2, Y3, Y1xp, Y1xm, Y3xp, Y3xm, Zxp, Zxm, Zyp, Zym, Azw, hs)</v>
      </c>
    </row>
    <row r="173" spans="1:2" x14ac:dyDescent="0.2">
      <c r="B173" s="1" t="str">
        <f t="shared" si="115"/>
        <v>print('case{}: Aohop = {}, 期待値 = {}, 残差 = {}'.format( case, Aoh0p, Aoh0pA, Aoh0p - Aoh0pA ))</v>
      </c>
    </row>
    <row r="175" spans="1:2" x14ac:dyDescent="0.2">
      <c r="B175" s="1" t="str">
        <f t="shared" ref="B175" si="116">B170</f>
        <v>[case, XX, YY, X1, X2, X3, X1yp, X1ym, X3yp, X3ym, Y1, Y2, Y3, Y1xp, Y1xm, Y3xp, Y3xm, Zxp, Zxm, Zyp, Zym, Azw, hs, Aoh0pA] = \</v>
      </c>
    </row>
    <row r="176" spans="1:2" x14ac:dyDescent="0.2">
      <c r="A176">
        <f t="shared" ref="A176" si="117">A171+1</f>
        <v>25</v>
      </c>
      <c r="B176" t="str">
        <f t="shared" ref="B176" ca="1" si="118">INDIRECT(ADDRESS(A176,COLUMN($A$3)))</f>
        <v>[22, -1.05, -1.025, 1.1, 2.1, 0.9, 1.05, 1.07, 0.88, 0.85, 0.98, 2.05, 1.02, 0.96, 0.92, 1.01, 0.97, 0.48, 0.52, 0.55, 0.6, -89, 85, 8.62784883202137]</v>
      </c>
    </row>
    <row r="177" spans="1:2" x14ac:dyDescent="0.2">
      <c r="B177" s="1" t="str">
        <f t="shared" ref="B177:B178" si="119">B172</f>
        <v>Aoh0p = calc_Aoh0p(XX, YY, X1, X2, X3, X1yp, X1ym, X3yp, X3ym, Y1, Y2, Y3, Y1xp, Y1xm, Y3xp, Y3xm, Zxp, Zxm, Zyp, Zym, Azw, hs)</v>
      </c>
    </row>
    <row r="178" spans="1:2" x14ac:dyDescent="0.2">
      <c r="B178" s="1" t="str">
        <f t="shared" si="119"/>
        <v>print('case{}: Aohop = {}, 期待値 = {}, 残差 = {}'.format( case, Aoh0p, Aoh0pA, Aoh0p - Aoh0pA ))</v>
      </c>
    </row>
    <row r="180" spans="1:2" x14ac:dyDescent="0.2">
      <c r="B180" s="1" t="str">
        <f t="shared" ref="B180" si="120">B175</f>
        <v>[case, XX, YY, X1, X2, X3, X1yp, X1ym, X3yp, X3ym, Y1, Y2, Y3, Y1xp, Y1xm, Y3xp, Y3xm, Zxp, Zxm, Zyp, Zym, Azw, hs, Aoh0pA] = \</v>
      </c>
    </row>
    <row r="181" spans="1:2" x14ac:dyDescent="0.2">
      <c r="A181">
        <f t="shared" ref="A181" si="121">A176+1</f>
        <v>26</v>
      </c>
      <c r="B181" t="str">
        <f t="shared" ref="B181" ca="1" si="122">INDIRECT(ADDRESS(A181,COLUMN($A$3)))</f>
        <v>[23, -1.05, -1.025, 1.1, 2.1, 0.9, 1.05, 1.07, 0.88, 0.85, 0.98, 2.05, 1.02, 0.96, 0.92, 1.01, 0.97, 0.48, 0.52, 0.55, 0.6, -85, 85, 8.62931592070401]</v>
      </c>
    </row>
    <row r="182" spans="1:2" x14ac:dyDescent="0.2">
      <c r="B182" s="1" t="str">
        <f t="shared" ref="B182:B183" si="123">B177</f>
        <v>Aoh0p = calc_Aoh0p(XX, YY, X1, X2, X3, X1yp, X1ym, X3yp, X3ym, Y1, Y2, Y3, Y1xp, Y1xm, Y3xp, Y3xm, Zxp, Zxm, Zyp, Zym, Azw, hs)</v>
      </c>
    </row>
    <row r="183" spans="1:2" x14ac:dyDescent="0.2">
      <c r="B183" s="1" t="str">
        <f t="shared" si="123"/>
        <v>print('case{}: Aohop = {}, 期待値 = {}, 残差 = {}'.format( case, Aoh0p, Aoh0pA, Aoh0p - Aoh0pA ))</v>
      </c>
    </row>
    <row r="185" spans="1:2" x14ac:dyDescent="0.2">
      <c r="B185" s="1" t="str">
        <f t="shared" ref="B185" si="124">B180</f>
        <v>[case, XX, YY, X1, X2, X3, X1yp, X1ym, X3yp, X3ym, Y1, Y2, Y3, Y1xp, Y1xm, Y3xp, Y3xm, Zxp, Zxm, Zyp, Zym, Azw, hs, Aoh0pA] = \</v>
      </c>
    </row>
    <row r="186" spans="1:2" x14ac:dyDescent="0.2">
      <c r="A186">
        <f t="shared" ref="A186" si="125">A181+1</f>
        <v>27</v>
      </c>
      <c r="B186" t="str">
        <f t="shared" ref="B186" ca="1" si="126">INDIRECT(ADDRESS(A186,COLUMN($A$3)))</f>
        <v>[24, -1.05, -1.025, 1.1, 2.1, 0.9, 1.05, 1.07, 0.88, 0.85, 0.98, 2.05, 1.02, 0.96, 0.92, 1.01, 0.97, 0.48, 0.52, 0.55, 0.6, -45, 85, 8.7454171941721]</v>
      </c>
    </row>
    <row r="187" spans="1:2" x14ac:dyDescent="0.2">
      <c r="B187" s="1" t="str">
        <f t="shared" ref="B187:B188" si="127">B182</f>
        <v>Aoh0p = calc_Aoh0p(XX, YY, X1, X2, X3, X1yp, X1ym, X3yp, X3ym, Y1, Y2, Y3, Y1xp, Y1xm, Y3xp, Y3xm, Zxp, Zxm, Zyp, Zym, Azw, hs)</v>
      </c>
    </row>
    <row r="188" spans="1:2" x14ac:dyDescent="0.2">
      <c r="B188" s="1" t="str">
        <f t="shared" si="127"/>
        <v>print('case{}: Aohop = {}, 期待値 = {}, 残差 = {}'.format( case, Aoh0p, Aoh0pA, Aoh0p - Aoh0pA ))</v>
      </c>
    </row>
    <row r="190" spans="1:2" x14ac:dyDescent="0.2">
      <c r="B190" s="1" t="str">
        <f t="shared" ref="B190" si="128">B185</f>
        <v>[case, XX, YY, X1, X2, X3, X1yp, X1ym, X3yp, X3ym, Y1, Y2, Y3, Y1xp, Y1xm, Y3xp, Y3xm, Zxp, Zxm, Zyp, Zym, Azw, hs, Aoh0pA] = \</v>
      </c>
    </row>
    <row r="191" spans="1:2" x14ac:dyDescent="0.2">
      <c r="A191">
        <f t="shared" ref="A191" si="129">A186+1</f>
        <v>28</v>
      </c>
      <c r="B191" t="str">
        <f t="shared" ref="B191" ca="1" si="130">INDIRECT(ADDRESS(A191,COLUMN($A$3)))</f>
        <v>[25, -1.05, -1.025, 1.1, 2.1, 0.9, 1.05, 1.07, 0.88, 0.85, 0.98, 2.05, 1.02, 0.96, 0.92, 1.01, 0.97, 0.48, 0.52, 0.55, 0.6, -30, 85, 8.82859383225871]</v>
      </c>
    </row>
    <row r="192" spans="1:2" x14ac:dyDescent="0.2">
      <c r="B192" s="1" t="str">
        <f t="shared" ref="B192:B193" si="131">B187</f>
        <v>Aoh0p = calc_Aoh0p(XX, YY, X1, X2, X3, X1yp, X1ym, X3yp, X3ym, Y1, Y2, Y3, Y1xp, Y1xm, Y3xp, Y3xm, Zxp, Zxm, Zyp, Zym, Azw, hs)</v>
      </c>
    </row>
    <row r="193" spans="1:2" x14ac:dyDescent="0.2">
      <c r="B193" s="1" t="str">
        <f t="shared" si="131"/>
        <v>print('case{}: Aohop = {}, 期待値 = {}, 残差 = {}'.format( case, Aoh0p, Aoh0pA, Aoh0p - Aoh0pA ))</v>
      </c>
    </row>
    <row r="195" spans="1:2" x14ac:dyDescent="0.2">
      <c r="B195" s="1" t="str">
        <f t="shared" ref="B195" si="132">B190</f>
        <v>[case, XX, YY, X1, X2, X3, X1yp, X1ym, X3yp, X3ym, Y1, Y2, Y3, Y1xp, Y1xm, Y3xp, Y3xm, Zxp, Zxm, Zyp, Zym, Azw, hs, Aoh0pA] = \</v>
      </c>
    </row>
    <row r="196" spans="1:2" x14ac:dyDescent="0.2">
      <c r="A196">
        <f t="shared" ref="A196" si="133">A191+1</f>
        <v>29</v>
      </c>
      <c r="B196" t="str">
        <f t="shared" ref="B196" ca="1" si="134">INDIRECT(ADDRESS(A196,COLUMN($A$3)))</f>
        <v>[26, -1.05, -1.025, 1.1, 2.1, 0.9, 1.05, 1.07, 0.88, 0.85, 0.98, 2.05, 1.02, 0.96, 0.92, 1.01, 0.97, 0.48, 0.52, 0.55, 0.6, -1, 85, 9.02239089829093]</v>
      </c>
    </row>
    <row r="197" spans="1:2" x14ac:dyDescent="0.2">
      <c r="B197" s="1" t="str">
        <f t="shared" ref="B197:B198" si="135">B192</f>
        <v>Aoh0p = calc_Aoh0p(XX, YY, X1, X2, X3, X1yp, X1ym, X3yp, X3ym, Y1, Y2, Y3, Y1xp, Y1xm, Y3xp, Y3xm, Zxp, Zxm, Zyp, Zym, Azw, hs)</v>
      </c>
    </row>
    <row r="198" spans="1:2" x14ac:dyDescent="0.2">
      <c r="B198" s="1" t="str">
        <f t="shared" si="135"/>
        <v>print('case{}: Aohop = {}, 期待値 = {}, 残差 = {}'.format( case, Aoh0p, Aoh0pA, Aoh0p - Aoh0pA ))</v>
      </c>
    </row>
    <row r="200" spans="1:2" x14ac:dyDescent="0.2">
      <c r="B200" s="1" t="str">
        <f t="shared" ref="B200" si="136">B195</f>
        <v>[case, XX, YY, X1, X2, X3, X1yp, X1ym, X3yp, X3ym, Y1, Y2, Y3, Y1xp, Y1xm, Y3xp, Y3xm, Zxp, Zxm, Zyp, Zym, Azw, hs, Aoh0pA] = \</v>
      </c>
    </row>
    <row r="201" spans="1:2" x14ac:dyDescent="0.2">
      <c r="A201">
        <f t="shared" ref="A201" si="137">A196+1</f>
        <v>30</v>
      </c>
      <c r="B201" t="str">
        <f t="shared" ref="B201" ca="1" si="138">INDIRECT(ADDRESS(A201,COLUMN($A$3)))</f>
        <v>[27, -1.05, -1.025, 1.1, 2.1, 0.9, 1.05, 1.07, 0.88, 0.85, 0.98, 2.05, 1.02, 0.96, 0.92, 1.01, 0.97, 0.48, 0.52, 0.55, 0.6, -89, 89, 8.94928560086997]</v>
      </c>
    </row>
    <row r="202" spans="1:2" x14ac:dyDescent="0.2">
      <c r="B202" s="1" t="str">
        <f t="shared" ref="B202:B203" si="139">B197</f>
        <v>Aoh0p = calc_Aoh0p(XX, YY, X1, X2, X3, X1yp, X1ym, X3yp, X3ym, Y1, Y2, Y3, Y1xp, Y1xm, Y3xp, Y3xm, Zxp, Zxm, Zyp, Zym, Azw, hs)</v>
      </c>
    </row>
    <row r="203" spans="1:2" x14ac:dyDescent="0.2">
      <c r="B203" s="1" t="str">
        <f t="shared" si="139"/>
        <v>print('case{}: Aohop = {}, 期待値 = {}, 残差 = {}'.format( case, Aoh0p, Aoh0pA, Aoh0p - Aoh0pA ))</v>
      </c>
    </row>
    <row r="205" spans="1:2" x14ac:dyDescent="0.2">
      <c r="B205" s="1" t="str">
        <f t="shared" ref="B205" si="140">B200</f>
        <v>[case, XX, YY, X1, X2, X3, X1yp, X1ym, X3yp, X3ym, Y1, Y2, Y3, Y1xp, Y1xm, Y3xp, Y3xm, Zxp, Zxm, Zyp, Zym, Azw, hs, Aoh0pA] = \</v>
      </c>
    </row>
    <row r="206" spans="1:2" x14ac:dyDescent="0.2">
      <c r="A206">
        <f t="shared" ref="A206" si="141">A201+1</f>
        <v>31</v>
      </c>
      <c r="B206" t="str">
        <f t="shared" ref="B206" ca="1" si="142">INDIRECT(ADDRESS(A206,COLUMN($A$3)))</f>
        <v>[28, -1.05, -1.025, 1.1, 2.1, 0.9, 1.05, 1.07, 0.88, 0.85, 0.98, 2.05, 1.02, 0.96, 0.92, 1.01, 0.97, 0.48, 0.52, 0.55, 0.6, -85, 89, 8.9495783031148]</v>
      </c>
    </row>
    <row r="207" spans="1:2" x14ac:dyDescent="0.2">
      <c r="B207" s="1" t="str">
        <f t="shared" ref="B207:B208" si="143">B202</f>
        <v>Aoh0p = calc_Aoh0p(XX, YY, X1, X2, X3, X1yp, X1ym, X3yp, X3ym, Y1, Y2, Y3, Y1xp, Y1xm, Y3xp, Y3xm, Zxp, Zxm, Zyp, Zym, Azw, hs)</v>
      </c>
    </row>
    <row r="208" spans="1:2" x14ac:dyDescent="0.2">
      <c r="B208" s="1" t="str">
        <f t="shared" si="143"/>
        <v>print('case{}: Aohop = {}, 期待値 = {}, 残差 = {}'.format( case, Aoh0p, Aoh0pA, Aoh0p - Aoh0pA ))</v>
      </c>
    </row>
    <row r="210" spans="1:2" x14ac:dyDescent="0.2">
      <c r="B210" s="1" t="str">
        <f t="shared" ref="B210" si="144">B205</f>
        <v>[case, XX, YY, X1, X2, X3, X1yp, X1ym, X3yp, X3ym, Y1, Y2, Y3, Y1xp, Y1xm, Y3xp, Y3xm, Zxp, Zxm, Zyp, Zym, Azw, hs, Aoh0pA] = \</v>
      </c>
    </row>
    <row r="211" spans="1:2" x14ac:dyDescent="0.2">
      <c r="A211">
        <f t="shared" ref="A211" si="145">A206+1</f>
        <v>32</v>
      </c>
      <c r="B211" t="str">
        <f t="shared" ref="B211" ca="1" si="146">INDIRECT(ADDRESS(A211,COLUMN($A$3)))</f>
        <v>[29, -1.05, -1.025, 1.1, 2.1, 0.9, 1.05, 1.07, 0.88, 0.85, 0.98, 2.05, 1.02, 0.96, 0.92, 1.01, 0.97, 0.48, 0.52, 0.55, 0.6, -45, 89, 8.97274193580687]</v>
      </c>
    </row>
    <row r="212" spans="1:2" x14ac:dyDescent="0.2">
      <c r="B212" s="1" t="str">
        <f t="shared" ref="B212:B213" si="147">B207</f>
        <v>Aoh0p = calc_Aoh0p(XX, YY, X1, X2, X3, X1yp, X1ym, X3yp, X3ym, Y1, Y2, Y3, Y1xp, Y1xm, Y3xp, Y3xm, Zxp, Zxm, Zyp, Zym, Azw, hs)</v>
      </c>
    </row>
    <row r="213" spans="1:2" x14ac:dyDescent="0.2">
      <c r="B213" s="1" t="str">
        <f t="shared" si="147"/>
        <v>print('case{}: Aohop = {}, 期待値 = {}, 残差 = {}'.format( case, Aoh0p, Aoh0pA, Aoh0p - Aoh0pA ))</v>
      </c>
    </row>
    <row r="215" spans="1:2" x14ac:dyDescent="0.2">
      <c r="B215" s="1" t="str">
        <f t="shared" ref="B215" si="148">B210</f>
        <v>[case, XX, YY, X1, X2, X3, X1yp, X1ym, X3yp, X3ym, Y1, Y2, Y3, Y1xp, Y1xm, Y3xp, Y3xm, Zxp, Zxm, Zyp, Zym, Azw, hs, Aoh0pA] = \</v>
      </c>
    </row>
    <row r="216" spans="1:2" x14ac:dyDescent="0.2">
      <c r="A216">
        <f t="shared" ref="A216" si="149">A211+1</f>
        <v>33</v>
      </c>
      <c r="B216" t="str">
        <f t="shared" ref="B216" ca="1" si="150">INDIRECT(ADDRESS(A216,COLUMN($A$3)))</f>
        <v>[30, -1.05, -1.025, 1.1, 2.1, 0.9, 1.05, 1.07, 0.88, 0.85, 0.98, 2.05, 1.02, 0.96, 0.92, 1.01, 0.97, 0.48, 0.52, 0.55, 0.6, -30, 89, 8.98933669860013]</v>
      </c>
    </row>
    <row r="217" spans="1:2" x14ac:dyDescent="0.2">
      <c r="B217" s="1" t="str">
        <f t="shared" ref="B217:B218" si="151">B212</f>
        <v>Aoh0p = calc_Aoh0p(XX, YY, X1, X2, X3, X1yp, X1ym, X3yp, X3ym, Y1, Y2, Y3, Y1xp, Y1xm, Y3xp, Y3xm, Zxp, Zxm, Zyp, Zym, Azw, hs)</v>
      </c>
    </row>
    <row r="218" spans="1:2" x14ac:dyDescent="0.2">
      <c r="B218" s="1" t="str">
        <f t="shared" si="151"/>
        <v>print('case{}: Aohop = {}, 期待値 = {}, 残差 = {}'.format( case, Aoh0p, Aoh0pA, Aoh0p - Aoh0pA ))</v>
      </c>
    </row>
    <row r="220" spans="1:2" x14ac:dyDescent="0.2">
      <c r="B220" s="1" t="str">
        <f t="shared" ref="B220" si="152">B215</f>
        <v>[case, XX, YY, X1, X2, X3, X1yp, X1ym, X3yp, X3ym, Y1, Y2, Y3, Y1xp, Y1xm, Y3xp, Y3xm, Zxp, Zxm, Zyp, Zym, Azw, hs, Aoh0pA] = \</v>
      </c>
    </row>
    <row r="221" spans="1:2" x14ac:dyDescent="0.2">
      <c r="A221">
        <f t="shared" ref="A221" si="153">A216+1</f>
        <v>34</v>
      </c>
      <c r="B221" t="str">
        <f t="shared" ref="B221" ca="1" si="154">INDIRECT(ADDRESS(A221,COLUMN($A$3)))</f>
        <v>[31, -1.05, -1.025, 1.1, 2.1, 0.9, 1.05, 1.07, 0.88, 0.85, 0.98, 2.05, 1.02, 0.96, 0.92, 1.01, 0.97, 0.48, 0.52, 0.55, 0.6, -1, 89, 9.0280015979615]</v>
      </c>
    </row>
    <row r="222" spans="1:2" x14ac:dyDescent="0.2">
      <c r="B222" s="1" t="str">
        <f t="shared" ref="B222:B223" si="155">B217</f>
        <v>Aoh0p = calc_Aoh0p(XX, YY, X1, X2, X3, X1yp, X1ym, X3yp, X3ym, Y1, Y2, Y3, Y1xp, Y1xm, Y3xp, Y3xm, Zxp, Zxm, Zyp, Zym, Azw, hs)</v>
      </c>
    </row>
    <row r="223" spans="1:2" x14ac:dyDescent="0.2">
      <c r="B223" s="1" t="str">
        <f t="shared" si="155"/>
        <v>print('case{}: Aohop = {}, 期待値 = {}, 残差 = {}'.format( case, Aoh0p, Aoh0pA, Aoh0p - Aoh0pA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topLeftCell="H1" workbookViewId="0">
      <selection activeCell="B36" sqref="B36"/>
    </sheetView>
  </sheetViews>
  <sheetFormatPr defaultRowHeight="13.2" x14ac:dyDescent="0.2"/>
  <cols>
    <col min="1" max="1" width="128.777343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6" x14ac:dyDescent="0.2">
      <c r="V1" t="s">
        <v>25</v>
      </c>
    </row>
    <row r="2" spans="1:36" x14ac:dyDescent="0.2">
      <c r="B2" s="6" t="s">
        <v>34</v>
      </c>
      <c r="V2" s="3" t="s">
        <v>26</v>
      </c>
      <c r="W2" t="s">
        <v>24</v>
      </c>
      <c r="Y2" s="10" t="s">
        <v>40</v>
      </c>
      <c r="AD2" s="7" t="s">
        <v>33</v>
      </c>
    </row>
    <row r="3" spans="1:36" x14ac:dyDescent="0.2">
      <c r="A3" t="s">
        <v>41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Y3" t="s">
        <v>22</v>
      </c>
      <c r="Z3" t="s">
        <v>23</v>
      </c>
      <c r="AA3" t="s">
        <v>35</v>
      </c>
      <c r="AB3" t="s">
        <v>36</v>
      </c>
      <c r="AC3" t="s">
        <v>27</v>
      </c>
      <c r="AD3" s="4" t="s">
        <v>42</v>
      </c>
      <c r="AF3" t="s">
        <v>30</v>
      </c>
      <c r="AG3" t="s">
        <v>31</v>
      </c>
      <c r="AH3" t="s">
        <v>29</v>
      </c>
    </row>
    <row r="4" spans="1:36" x14ac:dyDescent="0.2">
      <c r="A4" t="str">
        <f>"["&amp;ROW(A4)-ROW($A$3)&amp;",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"&amp;AD4&amp;"]"</f>
        <v>[1, -1.05, -1.025, 1.1, 2.1, 0.9, 1.05, 1.07, 0.88, 0.85, 0.98, 2.05, 1.02, 0.96, 0.92, 1.01, 0.97, 0, 0.52, 0.55, 0.6, -89, 10, 0]</v>
      </c>
      <c r="B4" s="2">
        <f>-E4/2</f>
        <v>-1.05</v>
      </c>
      <c r="C4" s="2">
        <f>-L4/2</f>
        <v>-1.0249999999999999</v>
      </c>
      <c r="D4">
        <v>1.1000000000000001</v>
      </c>
      <c r="E4">
        <v>2.1</v>
      </c>
      <c r="F4">
        <v>0.9</v>
      </c>
      <c r="G4" s="1">
        <v>1.05</v>
      </c>
      <c r="H4" s="1">
        <v>1.07</v>
      </c>
      <c r="I4" s="1">
        <v>0.88</v>
      </c>
      <c r="J4" s="1">
        <v>0.85</v>
      </c>
      <c r="K4">
        <v>0.98</v>
      </c>
      <c r="L4">
        <v>2.0499999999999998</v>
      </c>
      <c r="M4">
        <v>1.02</v>
      </c>
      <c r="N4" s="1">
        <v>0.96</v>
      </c>
      <c r="O4" s="1">
        <v>0.92</v>
      </c>
      <c r="P4" s="1">
        <v>1.01</v>
      </c>
      <c r="Q4" s="1">
        <v>0.97</v>
      </c>
      <c r="R4" s="8">
        <v>0</v>
      </c>
      <c r="S4">
        <v>0.52</v>
      </c>
      <c r="T4">
        <v>0.55000000000000004</v>
      </c>
      <c r="U4">
        <v>0.6</v>
      </c>
      <c r="V4">
        <v>-89</v>
      </c>
      <c r="W4">
        <v>10</v>
      </c>
      <c r="Y4">
        <f>N4+L4/2-C4</f>
        <v>3.01</v>
      </c>
      <c r="Z4">
        <f>F4+E4/2-B4</f>
        <v>3</v>
      </c>
      <c r="AA4">
        <f>R4*TAN(RADIANS(W4))/COS(RADIANS(V4))</f>
        <v>0</v>
      </c>
      <c r="AB4">
        <f>R4*TAN(RADIANS(ABS(V4)))</f>
        <v>0</v>
      </c>
      <c r="AC4">
        <f>IF(R4=0,1,IF(AND(Y4&gt;=AA4,Z4&gt;=AB4),4,IF(Z4/Y4&gt;=AB4/AA4,2,IF(Z4/Y4&lt;AB4/AA4,3,0
))))</f>
        <v>1</v>
      </c>
      <c r="AD4" s="11">
        <f>IF(R4=0,0,IF(AND((N4+L4/2-C4)&gt;=(R4*TAN(RADIANS(W4))/COS(RADIANS(V4))),(F4+E4/2-B4)&gt;=(R4*TAN(RADIANS(ABS(V4))))),((N4+L4/2-C4)+((N4+L4/2-C4)-(R4*TAN(RADIANS(W4))/COS(RADIANS(V4)))))/2*(R4*TAN(RADIANS(ABS(V4)))),IF((F4+E4/2-B4)/(N4+L4/2-C4)&gt;=(R4*TAN(RADIANS(ABS(V4))))/(R4*TAN(RADIANS(W4))/COS(RADIANS(V4))),(N4+L4/2-C4)*(R4*TAN(RADIANS(ABS(V4))))/(R4*TAN(RADIANS(W4))/COS(RADIANS(V4)))*(N4+L4/2-C4)/2,IF((F4+E4/2-B4)/(N4+L4/2-C4)&lt;(R4*TAN(RADIANS(ABS(V4))))/(R4*TAN(RADIANS(W4))/COS(RADIANS(V4))),(F4+E4/2-B4)*((N4+L4/2-C4)+(N4+L4/2-C4)-((R4*TAN(RADIANS(W4))/COS(RADIANS(V4)))/(R4*TAN(RADIANS(ABS(V4))))*(F4+E4/2-B4)))/2,0
))))</f>
        <v>0</v>
      </c>
      <c r="AE4" s="4">
        <f>IF(AC4=1,0,0)+IF(AC4=2,Y4*AB4/AA4*Y4/2,0)+IF(AC4=3,Z4*(Y4+Y4-(AA4/AB4*Z4))/2,0)+IF(AC4=4,(Y4+(Y4-AA4))/2*AB4,0)</f>
        <v>0</v>
      </c>
      <c r="AF4" t="e">
        <f>Y4*(Y4/AA4*AB4)/2</f>
        <v>#DIV/0!</v>
      </c>
      <c r="AG4" t="e">
        <f>(Y4+Y4-(AA4/AB4*Z4))/2*Z4</f>
        <v>#DIV/0!</v>
      </c>
      <c r="AH4">
        <f>(Y4+Y4-AA4)/2*AB4</f>
        <v>0</v>
      </c>
      <c r="AJ4">
        <f>AD4-AE4</f>
        <v>0</v>
      </c>
    </row>
    <row r="5" spans="1:36" x14ac:dyDescent="0.2">
      <c r="A5" t="str">
        <f>"["&amp;ROW(A5)-ROW($A$3)&amp;", "&amp;B5&amp;",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"&amp;AD5&amp;"]"</f>
        <v>[2, -1.05, -1.025, 1.1, 2.1, 0.9, 1.05, 1.07, 0.88, 0.85, 0.98, 2.05, 1.02, 0.96, 0.92, 1.01, 0.97, 0.48, 0.52, 0.55, 0.6, -89, 1, 8.95144024279148]</v>
      </c>
      <c r="B5" s="2">
        <f t="shared" ref="B5:B34" si="0">-E5/2</f>
        <v>-1.05</v>
      </c>
      <c r="C5" s="2">
        <f t="shared" ref="C5:C34" si="1">-L5/2</f>
        <v>-1.0249999999999999</v>
      </c>
      <c r="D5">
        <v>1.1000000000000001</v>
      </c>
      <c r="E5">
        <v>2.1</v>
      </c>
      <c r="F5">
        <v>0.9</v>
      </c>
      <c r="G5" s="1">
        <v>1.05</v>
      </c>
      <c r="H5" s="1">
        <v>1.07</v>
      </c>
      <c r="I5" s="1">
        <v>0.88</v>
      </c>
      <c r="J5" s="1">
        <v>0.85</v>
      </c>
      <c r="K5">
        <v>0.98</v>
      </c>
      <c r="L5">
        <v>2.0499999999999998</v>
      </c>
      <c r="M5">
        <v>1.02</v>
      </c>
      <c r="N5" s="1">
        <v>0.96</v>
      </c>
      <c r="O5" s="1">
        <v>0.92</v>
      </c>
      <c r="P5" s="1">
        <v>1.01</v>
      </c>
      <c r="Q5" s="1">
        <v>0.97</v>
      </c>
      <c r="R5">
        <v>0.48</v>
      </c>
      <c r="S5">
        <v>0.52</v>
      </c>
      <c r="T5">
        <v>0.55000000000000004</v>
      </c>
      <c r="U5">
        <v>0.6</v>
      </c>
      <c r="V5">
        <v>-89</v>
      </c>
      <c r="W5">
        <v>1</v>
      </c>
      <c r="Y5">
        <f t="shared" ref="Y5:Y34" si="2">N5+L5/2-C5</f>
        <v>3.01</v>
      </c>
      <c r="Z5">
        <f t="shared" ref="Z5:Z34" si="3">F5+E5/2-B5</f>
        <v>3</v>
      </c>
      <c r="AA5">
        <f t="shared" ref="AA5:AA34" si="4">R5*TAN(RADIANS(W5))/COS(RADIANS(V5))</f>
        <v>0.48007311746107334</v>
      </c>
      <c r="AB5">
        <f t="shared" ref="AB5:AB34" si="5">R5*TAN(RADIANS(ABS(V5)))</f>
        <v>27.49918158276439</v>
      </c>
      <c r="AC5">
        <f t="shared" ref="AC5:AC34" si="6">IF(R5=0,1,IF(AND(Y5&gt;=AA5,Z5&gt;=AB5),4,IF(Z5/Y5&gt;=AB5/AA5,2,IF(Z5/Y5&lt;AB5/AA5,3,0
))))</f>
        <v>3</v>
      </c>
      <c r="AD5" s="11">
        <f t="shared" ref="AD5:AD34" si="7">IF(R5=0,0,IF(AND((N5+L5/2-C5)&gt;=(R5*TAN(RADIANS(W5))/COS(RADIANS(V5))),(F5+E5/2-B5)&gt;=(R5*TAN(RADIANS(ABS(V5))))),((N5+L5/2-C5)+((N5+L5/2-C5)-(R5*TAN(RADIANS(W5))/COS(RADIANS(V5)))))/2*(R5*TAN(RADIANS(ABS(V5)))),IF((F5+E5/2-B5)/(N5+L5/2-C5)&gt;=(R5*TAN(RADIANS(ABS(V5))))/(R5*TAN(RADIANS(W5))/COS(RADIANS(V5))),(N5+L5/2-C5)*(R5*TAN(RADIANS(ABS(V5))))/(R5*TAN(RADIANS(W5))/COS(RADIANS(V5)))*(N5+L5/2-C5)/2,IF((F5+E5/2-B5)/(N5+L5/2-C5)&lt;(R5*TAN(RADIANS(ABS(V5))))/(R5*TAN(RADIANS(W5))/COS(RADIANS(V5))),(F5+E5/2-B5)*((N5+L5/2-C5)+(N5+L5/2-C5)-((R5*TAN(RADIANS(W5))/COS(RADIANS(V5)))/(R5*TAN(RADIANS(ABS(V5))))*(F5+E5/2-B5)))/2,0
))))</f>
        <v>8.9514402427914845</v>
      </c>
      <c r="AE5" s="4">
        <f t="shared" ref="AE5:AE34" si="8">IF(AC5=1,0,0)+IF(AC5=2,Y5*AB5/AA5*Y5/2,0)+IF(AC5=3,Z5*(Y5+Y5-(AA5/AB5*Z5))/2,0)+IF(AC5=4,(Y5+(Y5-AA5))/2*AB5,0)</f>
        <v>8.9514402427914845</v>
      </c>
      <c r="AF5">
        <f t="shared" ref="AF5:AF34" si="9">Y5*(Y5/AA5*AB5)/2</f>
        <v>259.48686355907603</v>
      </c>
      <c r="AG5">
        <f t="shared" ref="AG5:AG34" si="10">(Y5+Y5-(AA5/AB5*Z5))/2*Z5</f>
        <v>8.9514402427914845</v>
      </c>
      <c r="AH5">
        <f t="shared" ref="AH5:AH34" si="11">(Y5+Y5-AA5)/2*AB5</f>
        <v>76.171727649087885</v>
      </c>
      <c r="AJ5">
        <f t="shared" ref="AJ5:AJ34" si="12">AD5-AE5</f>
        <v>0</v>
      </c>
    </row>
    <row r="6" spans="1:36" x14ac:dyDescent="0.2">
      <c r="A6" t="str">
        <f t="shared" ref="A6:A34" si="13">"["&amp;ROW(A6)-ROW($A$3)&amp;", "&amp;B6&amp;",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"&amp;AD6&amp;"]"</f>
        <v>[3, -1.05, -1.025, 1.1, 2.1, 0.9, 1.05, 1.07, 0.88, 0.85, 0.98, 2.05, 1.02, 0.96, 0.92, 1.01, 0.97, 0.48, 0.52, 0.55, 0.6, -85, 1, 8.95115216801752]</v>
      </c>
      <c r="B6" s="2">
        <f t="shared" si="0"/>
        <v>-1.05</v>
      </c>
      <c r="C6" s="2">
        <f t="shared" si="1"/>
        <v>-1.0249999999999999</v>
      </c>
      <c r="D6">
        <v>1.1000000000000001</v>
      </c>
      <c r="E6">
        <v>2.1</v>
      </c>
      <c r="F6">
        <v>0.9</v>
      </c>
      <c r="G6" s="1">
        <v>1.05</v>
      </c>
      <c r="H6" s="1">
        <v>1.07</v>
      </c>
      <c r="I6" s="1">
        <v>0.88</v>
      </c>
      <c r="J6" s="1">
        <v>0.85</v>
      </c>
      <c r="K6">
        <v>0.98</v>
      </c>
      <c r="L6">
        <v>2.0499999999999998</v>
      </c>
      <c r="M6">
        <v>1.02</v>
      </c>
      <c r="N6" s="1">
        <v>0.96</v>
      </c>
      <c r="O6" s="1">
        <v>0.92</v>
      </c>
      <c r="P6" s="1">
        <v>1.01</v>
      </c>
      <c r="Q6" s="1">
        <v>0.97</v>
      </c>
      <c r="R6">
        <v>0.48</v>
      </c>
      <c r="S6">
        <v>0.52</v>
      </c>
      <c r="T6">
        <v>0.55000000000000004</v>
      </c>
      <c r="U6">
        <v>0.6</v>
      </c>
      <c r="V6">
        <v>-85</v>
      </c>
      <c r="W6">
        <v>1</v>
      </c>
      <c r="Y6">
        <f t="shared" si="2"/>
        <v>3.01</v>
      </c>
      <c r="Z6">
        <f t="shared" si="3"/>
        <v>3</v>
      </c>
      <c r="AA6">
        <f t="shared" si="4"/>
        <v>9.6131716642040413E-2</v>
      </c>
      <c r="AB6">
        <f t="shared" si="5"/>
        <v>5.4864251053254467</v>
      </c>
      <c r="AC6">
        <f t="shared" si="6"/>
        <v>3</v>
      </c>
      <c r="AD6" s="11">
        <f t="shared" si="7"/>
        <v>8.951152168017515</v>
      </c>
      <c r="AE6" s="4">
        <f t="shared" si="8"/>
        <v>8.951152168017515</v>
      </c>
      <c r="AF6">
        <f t="shared" si="9"/>
        <v>258.53881441570405</v>
      </c>
      <c r="AG6">
        <f t="shared" si="10"/>
        <v>8.951152168017515</v>
      </c>
      <c r="AH6">
        <f t="shared" si="11"/>
        <v>16.250429835228132</v>
      </c>
      <c r="AJ6">
        <f t="shared" si="12"/>
        <v>0</v>
      </c>
    </row>
    <row r="7" spans="1:36" x14ac:dyDescent="0.2">
      <c r="A7" t="str">
        <f t="shared" si="13"/>
        <v>[4, -1.05, -1.025, 1.1, 2.1, 0.9, 1.05, 1.07, 0.88, 0.85, 0.98, 2.05, 1.02, 0.96, 0.92, 1.01, 0.97, 0.48, 0.52, 0.55, 0.6, -45, 1, 1.44195626616343]</v>
      </c>
      <c r="B7" s="2">
        <f t="shared" si="0"/>
        <v>-1.05</v>
      </c>
      <c r="C7" s="2">
        <f t="shared" si="1"/>
        <v>-1.0249999999999999</v>
      </c>
      <c r="D7">
        <v>1.1000000000000001</v>
      </c>
      <c r="E7">
        <v>2.1</v>
      </c>
      <c r="F7">
        <v>0.9</v>
      </c>
      <c r="G7" s="1">
        <v>1.05</v>
      </c>
      <c r="H7" s="1">
        <v>1.07</v>
      </c>
      <c r="I7" s="1">
        <v>0.88</v>
      </c>
      <c r="J7" s="1">
        <v>0.85</v>
      </c>
      <c r="K7">
        <v>0.98</v>
      </c>
      <c r="L7">
        <v>2.0499999999999998</v>
      </c>
      <c r="M7">
        <v>1.02</v>
      </c>
      <c r="N7" s="1">
        <v>0.96</v>
      </c>
      <c r="O7" s="1">
        <v>0.92</v>
      </c>
      <c r="P7" s="1">
        <v>1.01</v>
      </c>
      <c r="Q7" s="1">
        <v>0.97</v>
      </c>
      <c r="R7">
        <v>0.48</v>
      </c>
      <c r="S7">
        <v>0.52</v>
      </c>
      <c r="T7">
        <v>0.55000000000000004</v>
      </c>
      <c r="U7">
        <v>0.6</v>
      </c>
      <c r="V7">
        <v>-45</v>
      </c>
      <c r="W7">
        <v>1</v>
      </c>
      <c r="Y7">
        <f t="shared" si="2"/>
        <v>3.01</v>
      </c>
      <c r="Z7">
        <f t="shared" si="3"/>
        <v>3</v>
      </c>
      <c r="AA7">
        <f t="shared" si="4"/>
        <v>1.1848890985722367E-2</v>
      </c>
      <c r="AB7">
        <f t="shared" si="5"/>
        <v>0.47999999999999993</v>
      </c>
      <c r="AC7">
        <f t="shared" si="6"/>
        <v>4</v>
      </c>
      <c r="AD7" s="11">
        <f t="shared" si="7"/>
        <v>1.4419562661634264</v>
      </c>
      <c r="AE7" s="4">
        <f t="shared" si="8"/>
        <v>1.4419562661634264</v>
      </c>
      <c r="AF7">
        <f t="shared" si="9"/>
        <v>183.51287075053088</v>
      </c>
      <c r="AG7">
        <f t="shared" si="10"/>
        <v>8.9189166470088512</v>
      </c>
      <c r="AH7">
        <f t="shared" si="11"/>
        <v>1.4419562661634264</v>
      </c>
      <c r="AJ7">
        <f t="shared" si="12"/>
        <v>0</v>
      </c>
    </row>
    <row r="8" spans="1:36" x14ac:dyDescent="0.2">
      <c r="A8" t="str">
        <f t="shared" si="13"/>
        <v>[5, -1.05, -1.025, 1.1, 2.1, 0.9, 1.05, 1.07, 0.88, 0.85, 0.98, 2.05, 1.02, 0.96, 0.92, 1.01, 0.97, 0.48, 0.52, 0.55, 0.6, -30, 1, 0.832815119938684]</v>
      </c>
      <c r="B8" s="2">
        <f t="shared" si="0"/>
        <v>-1.05</v>
      </c>
      <c r="C8" s="2">
        <f t="shared" si="1"/>
        <v>-1.0249999999999999</v>
      </c>
      <c r="D8">
        <v>1.1000000000000001</v>
      </c>
      <c r="E8">
        <v>2.1</v>
      </c>
      <c r="F8">
        <v>0.9</v>
      </c>
      <c r="G8" s="1">
        <v>1.05</v>
      </c>
      <c r="H8" s="1">
        <v>1.07</v>
      </c>
      <c r="I8" s="1">
        <v>0.88</v>
      </c>
      <c r="J8" s="1">
        <v>0.85</v>
      </c>
      <c r="K8">
        <v>0.98</v>
      </c>
      <c r="L8">
        <v>2.0499999999999998</v>
      </c>
      <c r="M8">
        <v>1.02</v>
      </c>
      <c r="N8" s="1">
        <v>0.96</v>
      </c>
      <c r="O8" s="1">
        <v>0.92</v>
      </c>
      <c r="P8" s="1">
        <v>1.01</v>
      </c>
      <c r="Q8" s="1">
        <v>0.97</v>
      </c>
      <c r="R8">
        <v>0.48</v>
      </c>
      <c r="S8">
        <v>0.52</v>
      </c>
      <c r="T8">
        <v>0.55000000000000004</v>
      </c>
      <c r="U8">
        <v>0.6</v>
      </c>
      <c r="V8">
        <v>-30</v>
      </c>
      <c r="W8">
        <v>1</v>
      </c>
      <c r="Y8">
        <f t="shared" si="2"/>
        <v>3.01</v>
      </c>
      <c r="Z8">
        <f t="shared" si="3"/>
        <v>3</v>
      </c>
      <c r="AA8">
        <f t="shared" si="4"/>
        <v>9.674578977627666E-3</v>
      </c>
      <c r="AB8">
        <f t="shared" si="5"/>
        <v>0.27712812921102031</v>
      </c>
      <c r="AC8">
        <f t="shared" si="6"/>
        <v>4</v>
      </c>
      <c r="AD8" s="11">
        <f t="shared" si="7"/>
        <v>0.83281511993868407</v>
      </c>
      <c r="AE8" s="4">
        <f t="shared" si="8"/>
        <v>0.83281511993868407</v>
      </c>
      <c r="AF8">
        <f t="shared" si="9"/>
        <v>129.76319534271082</v>
      </c>
      <c r="AG8">
        <f t="shared" si="10"/>
        <v>8.8729044156460404</v>
      </c>
      <c r="AH8">
        <f t="shared" si="11"/>
        <v>0.83281511993868396</v>
      </c>
      <c r="AJ8">
        <f t="shared" si="12"/>
        <v>0</v>
      </c>
    </row>
    <row r="9" spans="1:36" x14ac:dyDescent="0.2">
      <c r="A9" t="str">
        <f t="shared" si="13"/>
        <v>[6, -1.05, -1.025, 1.1, 2.1, 0.9, 1.05, 1.07, 0.88, 0.85, 0.98, 2.05, 1.02, 0.96, 0.92, 1.01, 0.97, 0.48, 0.52, 0.55, 0.6, -1, 1, 0.0251839734073206]</v>
      </c>
      <c r="B9" s="2">
        <f t="shared" si="0"/>
        <v>-1.05</v>
      </c>
      <c r="C9" s="2">
        <f t="shared" si="1"/>
        <v>-1.0249999999999999</v>
      </c>
      <c r="D9">
        <v>1.1000000000000001</v>
      </c>
      <c r="E9">
        <v>2.1</v>
      </c>
      <c r="F9">
        <v>0.9</v>
      </c>
      <c r="G9" s="1">
        <v>1.05</v>
      </c>
      <c r="H9" s="1">
        <v>1.07</v>
      </c>
      <c r="I9" s="1">
        <v>0.88</v>
      </c>
      <c r="J9" s="1">
        <v>0.85</v>
      </c>
      <c r="K9">
        <v>0.98</v>
      </c>
      <c r="L9">
        <v>2.0499999999999998</v>
      </c>
      <c r="M9">
        <v>1.02</v>
      </c>
      <c r="N9" s="1">
        <v>0.96</v>
      </c>
      <c r="O9" s="1">
        <v>0.92</v>
      </c>
      <c r="P9" s="1">
        <v>1.01</v>
      </c>
      <c r="Q9" s="1">
        <v>0.97</v>
      </c>
      <c r="R9">
        <v>0.48</v>
      </c>
      <c r="S9">
        <v>0.52</v>
      </c>
      <c r="T9">
        <v>0.55000000000000004</v>
      </c>
      <c r="U9">
        <v>0.6</v>
      </c>
      <c r="V9">
        <v>-1</v>
      </c>
      <c r="W9">
        <v>1</v>
      </c>
      <c r="Y9">
        <f t="shared" si="2"/>
        <v>3.01</v>
      </c>
      <c r="Z9">
        <f t="shared" si="3"/>
        <v>3</v>
      </c>
      <c r="AA9">
        <f t="shared" si="4"/>
        <v>8.3797074355749044E-3</v>
      </c>
      <c r="AB9">
        <f t="shared" si="5"/>
        <v>8.3784311655444414E-3</v>
      </c>
      <c r="AC9">
        <f t="shared" si="6"/>
        <v>4</v>
      </c>
      <c r="AD9" s="11">
        <f t="shared" si="7"/>
        <v>2.5183973407320585E-2</v>
      </c>
      <c r="AE9" s="4">
        <f t="shared" si="8"/>
        <v>2.5183973407320585E-2</v>
      </c>
      <c r="AF9">
        <f t="shared" si="9"/>
        <v>4.5293600514432093</v>
      </c>
      <c r="AG9">
        <f t="shared" si="10"/>
        <v>4.5293145238024142</v>
      </c>
      <c r="AH9">
        <f t="shared" si="11"/>
        <v>2.5183973407320585E-2</v>
      </c>
      <c r="AJ9">
        <f t="shared" si="12"/>
        <v>0</v>
      </c>
    </row>
    <row r="10" spans="1:36" x14ac:dyDescent="0.2">
      <c r="A10" t="str">
        <f t="shared" si="13"/>
        <v>[7, -1.05, -1.025, 1.1, 2.1, 0.9, 1.05, 1.07, 0.88, 0.85, 0.98, 2.05, 1.02, 0.96, 0.92, 1.01, 0.97, 0.48, 0.52, 0.55, 0.6, -89, 10, 8.23640771886364]</v>
      </c>
      <c r="B10" s="2">
        <f t="shared" si="0"/>
        <v>-1.05</v>
      </c>
      <c r="C10" s="2">
        <f t="shared" si="1"/>
        <v>-1.0249999999999999</v>
      </c>
      <c r="D10">
        <v>1.1000000000000001</v>
      </c>
      <c r="E10">
        <v>2.1</v>
      </c>
      <c r="F10">
        <v>0.9</v>
      </c>
      <c r="G10" s="1">
        <v>1.05</v>
      </c>
      <c r="H10" s="1">
        <v>1.07</v>
      </c>
      <c r="I10" s="1">
        <v>0.88</v>
      </c>
      <c r="J10" s="1">
        <v>0.85</v>
      </c>
      <c r="K10">
        <v>0.98</v>
      </c>
      <c r="L10">
        <v>2.0499999999999998</v>
      </c>
      <c r="M10">
        <v>1.02</v>
      </c>
      <c r="N10" s="1">
        <v>0.96</v>
      </c>
      <c r="O10" s="1">
        <v>0.92</v>
      </c>
      <c r="P10" s="1">
        <v>1.01</v>
      </c>
      <c r="Q10" s="1">
        <v>0.97</v>
      </c>
      <c r="R10">
        <v>0.48</v>
      </c>
      <c r="S10">
        <v>0.52</v>
      </c>
      <c r="T10">
        <v>0.55000000000000004</v>
      </c>
      <c r="U10">
        <v>0.6</v>
      </c>
      <c r="V10">
        <v>-89</v>
      </c>
      <c r="W10">
        <v>10</v>
      </c>
      <c r="Y10">
        <f t="shared" si="2"/>
        <v>3.01</v>
      </c>
      <c r="Z10">
        <f t="shared" si="3"/>
        <v>3</v>
      </c>
      <c r="AA10">
        <f t="shared" si="4"/>
        <v>4.8495862759219932</v>
      </c>
      <c r="AB10">
        <f t="shared" si="5"/>
        <v>27.49918158276439</v>
      </c>
      <c r="AC10">
        <f t="shared" si="6"/>
        <v>3</v>
      </c>
      <c r="AD10" s="11">
        <f t="shared" si="7"/>
        <v>8.2364077188636386</v>
      </c>
      <c r="AE10" s="4">
        <f t="shared" si="8"/>
        <v>8.2364077188636386</v>
      </c>
      <c r="AF10">
        <f t="shared" si="9"/>
        <v>25.687277314252611</v>
      </c>
      <c r="AG10">
        <f t="shared" si="10"/>
        <v>8.2364077188636386</v>
      </c>
      <c r="AH10">
        <f t="shared" si="11"/>
        <v>16.092709762690298</v>
      </c>
      <c r="AJ10">
        <f t="shared" si="12"/>
        <v>0</v>
      </c>
    </row>
    <row r="11" spans="1:36" x14ac:dyDescent="0.2">
      <c r="A11" t="str">
        <f t="shared" si="13"/>
        <v>[8, -1.05, -1.025, 1.1, 2.1, 0.9, 1.05, 1.07, 0.88, 0.85, 0.98, 2.05, 1.02, 0.96, 0.92, 1.01, 0.97, 0.48, 0.52, 0.55, 0.6, -85, 10, 8.23349765491824]</v>
      </c>
      <c r="B11" s="2">
        <f t="shared" si="0"/>
        <v>-1.05</v>
      </c>
      <c r="C11" s="2">
        <f t="shared" si="1"/>
        <v>-1.0249999999999999</v>
      </c>
      <c r="D11">
        <v>1.1000000000000001</v>
      </c>
      <c r="E11">
        <v>2.1</v>
      </c>
      <c r="F11">
        <v>0.9</v>
      </c>
      <c r="G11" s="1">
        <v>1.05</v>
      </c>
      <c r="H11" s="1">
        <v>1.07</v>
      </c>
      <c r="I11" s="1">
        <v>0.88</v>
      </c>
      <c r="J11" s="1">
        <v>0.85</v>
      </c>
      <c r="K11">
        <v>0.98</v>
      </c>
      <c r="L11">
        <v>2.0499999999999998</v>
      </c>
      <c r="M11">
        <v>1.02</v>
      </c>
      <c r="N11" s="1">
        <v>0.96</v>
      </c>
      <c r="O11" s="1">
        <v>0.92</v>
      </c>
      <c r="P11" s="1">
        <v>1.01</v>
      </c>
      <c r="Q11" s="1">
        <v>0.97</v>
      </c>
      <c r="R11">
        <v>0.48</v>
      </c>
      <c r="S11">
        <v>0.52</v>
      </c>
      <c r="T11">
        <v>0.55000000000000004</v>
      </c>
      <c r="U11">
        <v>0.6</v>
      </c>
      <c r="V11">
        <v>-85</v>
      </c>
      <c r="W11">
        <v>10</v>
      </c>
      <c r="Y11">
        <f t="shared" si="2"/>
        <v>3.01</v>
      </c>
      <c r="Z11">
        <f t="shared" si="3"/>
        <v>3</v>
      </c>
      <c r="AA11">
        <f t="shared" si="4"/>
        <v>0.97110010277937031</v>
      </c>
      <c r="AB11">
        <f t="shared" si="5"/>
        <v>5.4864251053254467</v>
      </c>
      <c r="AC11">
        <f t="shared" si="6"/>
        <v>3</v>
      </c>
      <c r="AD11" s="11">
        <f t="shared" si="7"/>
        <v>8.2334976549182386</v>
      </c>
      <c r="AE11" s="4">
        <f t="shared" si="8"/>
        <v>8.2334976549182386</v>
      </c>
      <c r="AF11">
        <f t="shared" si="9"/>
        <v>25.593427471839334</v>
      </c>
      <c r="AG11">
        <f t="shared" si="10"/>
        <v>8.2334976549182386</v>
      </c>
      <c r="AH11">
        <f t="shared" si="11"/>
        <v>13.850205575193163</v>
      </c>
      <c r="AJ11">
        <f t="shared" si="12"/>
        <v>0</v>
      </c>
    </row>
    <row r="12" spans="1:36" x14ac:dyDescent="0.2">
      <c r="A12" t="str">
        <f t="shared" si="13"/>
        <v>[9, -1.05, -1.025, 1.1, 2.1, 0.9, 1.05, 1.07, 0.88, 0.85, 0.98, 2.05, 1.02, 0.96, 0.92, 1.01, 0.97, 0.48, 0.52, 0.55, 0.6, -45, 10, 1.41607326633252]</v>
      </c>
      <c r="B12" s="2">
        <f t="shared" si="0"/>
        <v>-1.05</v>
      </c>
      <c r="C12" s="2">
        <f t="shared" si="1"/>
        <v>-1.0249999999999999</v>
      </c>
      <c r="D12">
        <v>1.1000000000000001</v>
      </c>
      <c r="E12">
        <v>2.1</v>
      </c>
      <c r="F12">
        <v>0.9</v>
      </c>
      <c r="G12" s="1">
        <v>1.05</v>
      </c>
      <c r="H12" s="1">
        <v>1.07</v>
      </c>
      <c r="I12" s="1">
        <v>0.88</v>
      </c>
      <c r="J12" s="1">
        <v>0.85</v>
      </c>
      <c r="K12">
        <v>0.98</v>
      </c>
      <c r="L12">
        <v>2.0499999999999998</v>
      </c>
      <c r="M12">
        <v>1.02</v>
      </c>
      <c r="N12" s="1">
        <v>0.96</v>
      </c>
      <c r="O12" s="1">
        <v>0.92</v>
      </c>
      <c r="P12" s="1">
        <v>1.01</v>
      </c>
      <c r="Q12" s="1">
        <v>0.97</v>
      </c>
      <c r="R12">
        <v>0.48</v>
      </c>
      <c r="S12">
        <v>0.52</v>
      </c>
      <c r="T12">
        <v>0.55000000000000004</v>
      </c>
      <c r="U12">
        <v>0.6</v>
      </c>
      <c r="V12">
        <v>-45</v>
      </c>
      <c r="W12">
        <v>10</v>
      </c>
      <c r="Y12">
        <f t="shared" si="2"/>
        <v>3.01</v>
      </c>
      <c r="Z12">
        <f t="shared" si="3"/>
        <v>3</v>
      </c>
      <c r="AA12">
        <f t="shared" si="4"/>
        <v>0.11969472361450091</v>
      </c>
      <c r="AB12">
        <f t="shared" si="5"/>
        <v>0.47999999999999993</v>
      </c>
      <c r="AC12">
        <f t="shared" si="6"/>
        <v>4</v>
      </c>
      <c r="AD12" s="11">
        <f t="shared" si="7"/>
        <v>1.4160732663325195</v>
      </c>
      <c r="AE12" s="4">
        <f t="shared" si="8"/>
        <v>1.4160732663325195</v>
      </c>
      <c r="AF12">
        <f t="shared" si="9"/>
        <v>18.166414812094271</v>
      </c>
      <c r="AG12">
        <f t="shared" si="10"/>
        <v>7.9078619661140532</v>
      </c>
      <c r="AH12">
        <f t="shared" si="11"/>
        <v>1.4160732663325195</v>
      </c>
      <c r="AJ12">
        <f t="shared" si="12"/>
        <v>0</v>
      </c>
    </row>
    <row r="13" spans="1:36" x14ac:dyDescent="0.2">
      <c r="A13" t="str">
        <f t="shared" si="13"/>
        <v>[10, -1.05, -1.025, 1.1, 2.1, 0.9, 1.05, 1.07, 0.88, 0.85, 0.98, 2.05, 1.02, 0.96, 0.92, 1.01, 0.97, 0.48, 0.52, 0.55, 0.6, -30, 10, 0.820613756806761]</v>
      </c>
      <c r="B13" s="2">
        <f t="shared" si="0"/>
        <v>-1.05</v>
      </c>
      <c r="C13" s="2">
        <f t="shared" si="1"/>
        <v>-1.0249999999999999</v>
      </c>
      <c r="D13">
        <v>1.1000000000000001</v>
      </c>
      <c r="E13">
        <v>2.1</v>
      </c>
      <c r="F13">
        <v>0.9</v>
      </c>
      <c r="G13" s="1">
        <v>1.05</v>
      </c>
      <c r="H13" s="1">
        <v>1.07</v>
      </c>
      <c r="I13" s="1">
        <v>0.88</v>
      </c>
      <c r="J13" s="1">
        <v>0.85</v>
      </c>
      <c r="K13">
        <v>0.98</v>
      </c>
      <c r="L13">
        <v>2.0499999999999998</v>
      </c>
      <c r="M13">
        <v>1.02</v>
      </c>
      <c r="N13" s="1">
        <v>0.96</v>
      </c>
      <c r="O13" s="1">
        <v>0.92</v>
      </c>
      <c r="P13" s="1">
        <v>1.01</v>
      </c>
      <c r="Q13" s="1">
        <v>0.97</v>
      </c>
      <c r="R13">
        <v>0.48</v>
      </c>
      <c r="S13">
        <v>0.52</v>
      </c>
      <c r="T13">
        <v>0.55000000000000004</v>
      </c>
      <c r="U13">
        <v>0.6</v>
      </c>
      <c r="V13">
        <v>-30</v>
      </c>
      <c r="W13">
        <v>10</v>
      </c>
      <c r="Y13">
        <f t="shared" si="2"/>
        <v>3.01</v>
      </c>
      <c r="Z13">
        <f t="shared" si="3"/>
        <v>3</v>
      </c>
      <c r="AA13">
        <f t="shared" si="4"/>
        <v>9.7730332586329141E-2</v>
      </c>
      <c r="AB13">
        <f t="shared" si="5"/>
        <v>0.27712812921102031</v>
      </c>
      <c r="AC13">
        <f t="shared" si="6"/>
        <v>4</v>
      </c>
      <c r="AD13" s="11">
        <f t="shared" si="7"/>
        <v>0.82061375680676107</v>
      </c>
      <c r="AE13" s="4">
        <f t="shared" si="8"/>
        <v>0.82061375680676107</v>
      </c>
      <c r="AF13">
        <f t="shared" si="9"/>
        <v>12.845595103479601</v>
      </c>
      <c r="AG13">
        <f t="shared" si="10"/>
        <v>7.4430571736238154</v>
      </c>
      <c r="AH13">
        <f t="shared" si="11"/>
        <v>0.82061375680676096</v>
      </c>
      <c r="AJ13">
        <f t="shared" si="12"/>
        <v>0</v>
      </c>
    </row>
    <row r="14" spans="1:36" x14ac:dyDescent="0.2">
      <c r="A14" t="str">
        <f t="shared" si="13"/>
        <v>[11, -1.05, -1.025, 1.1, 2.1, 0.9, 1.05, 1.07, 0.88, 0.85, 0.98, 2.05, 1.02, 0.96, 0.92, 1.01, 0.97, 0.48, 0.52, 0.55, 0.6, -1, 10, 0.0248644613655683]</v>
      </c>
      <c r="B14" s="2">
        <f t="shared" si="0"/>
        <v>-1.05</v>
      </c>
      <c r="C14" s="2">
        <f t="shared" si="1"/>
        <v>-1.0249999999999999</v>
      </c>
      <c r="D14">
        <v>1.1000000000000001</v>
      </c>
      <c r="E14">
        <v>2.1</v>
      </c>
      <c r="F14">
        <v>0.9</v>
      </c>
      <c r="G14" s="1">
        <v>1.05</v>
      </c>
      <c r="H14" s="1">
        <v>1.07</v>
      </c>
      <c r="I14" s="1">
        <v>0.88</v>
      </c>
      <c r="J14" s="1">
        <v>0.85</v>
      </c>
      <c r="K14">
        <v>0.98</v>
      </c>
      <c r="L14">
        <v>2.0499999999999998</v>
      </c>
      <c r="M14">
        <v>1.02</v>
      </c>
      <c r="N14" s="1">
        <v>0.96</v>
      </c>
      <c r="O14" s="1">
        <v>0.92</v>
      </c>
      <c r="P14" s="1">
        <v>1.01</v>
      </c>
      <c r="Q14" s="1">
        <v>0.97</v>
      </c>
      <c r="R14">
        <v>0.48</v>
      </c>
      <c r="S14">
        <v>0.52</v>
      </c>
      <c r="T14">
        <v>0.55000000000000004</v>
      </c>
      <c r="U14">
        <v>0.6</v>
      </c>
      <c r="V14">
        <v>-1</v>
      </c>
      <c r="W14">
        <v>10</v>
      </c>
      <c r="Y14">
        <f t="shared" si="2"/>
        <v>3.01</v>
      </c>
      <c r="Z14">
        <f t="shared" si="3"/>
        <v>3</v>
      </c>
      <c r="AA14">
        <f t="shared" si="4"/>
        <v>8.4649843321211726E-2</v>
      </c>
      <c r="AB14">
        <f t="shared" si="5"/>
        <v>8.3784311655444414E-3</v>
      </c>
      <c r="AC14">
        <f t="shared" si="6"/>
        <v>4</v>
      </c>
      <c r="AD14" s="11">
        <f t="shared" si="7"/>
        <v>2.486446136556832E-2</v>
      </c>
      <c r="AE14" s="4">
        <f t="shared" si="8"/>
        <v>2.486446136556832E-2</v>
      </c>
      <c r="AF14">
        <f t="shared" si="9"/>
        <v>0.44837309334940995</v>
      </c>
      <c r="AG14">
        <f t="shared" si="10"/>
        <v>-36.434871336768907</v>
      </c>
      <c r="AH14">
        <f t="shared" si="11"/>
        <v>2.486446136556832E-2</v>
      </c>
      <c r="AJ14">
        <f t="shared" si="12"/>
        <v>0</v>
      </c>
    </row>
    <row r="15" spans="1:36" x14ac:dyDescent="0.2">
      <c r="A15" t="str">
        <f t="shared" si="13"/>
        <v>[12, -1.05, -1.025, 1.1, 2.1, 0.9, 1.05, 1.07, 0.88, 0.85, 0.98, 2.05, 1.02, 0.96, 0.92, 1.01, 0.97, 0.48, 0.52, 0.55, 0.6, -89, 30, 6.43152802877949]</v>
      </c>
      <c r="B15" s="2">
        <f t="shared" si="0"/>
        <v>-1.05</v>
      </c>
      <c r="C15" s="2">
        <f t="shared" si="1"/>
        <v>-1.0249999999999999</v>
      </c>
      <c r="D15">
        <v>1.1000000000000001</v>
      </c>
      <c r="E15">
        <v>2.1</v>
      </c>
      <c r="F15">
        <v>0.9</v>
      </c>
      <c r="G15" s="1">
        <v>1.05</v>
      </c>
      <c r="H15" s="1">
        <v>1.07</v>
      </c>
      <c r="I15" s="1">
        <v>0.88</v>
      </c>
      <c r="J15" s="1">
        <v>0.85</v>
      </c>
      <c r="K15">
        <v>0.98</v>
      </c>
      <c r="L15">
        <v>2.0499999999999998</v>
      </c>
      <c r="M15">
        <v>1.02</v>
      </c>
      <c r="N15" s="1">
        <v>0.96</v>
      </c>
      <c r="O15" s="1">
        <v>0.92</v>
      </c>
      <c r="P15" s="1">
        <v>1.01</v>
      </c>
      <c r="Q15" s="1">
        <v>0.97</v>
      </c>
      <c r="R15">
        <v>0.48</v>
      </c>
      <c r="S15">
        <v>0.52</v>
      </c>
      <c r="T15">
        <v>0.55000000000000004</v>
      </c>
      <c r="U15">
        <v>0.6</v>
      </c>
      <c r="V15">
        <v>-89</v>
      </c>
      <c r="W15">
        <v>30</v>
      </c>
      <c r="Y15">
        <f t="shared" si="2"/>
        <v>3.01</v>
      </c>
      <c r="Z15">
        <f t="shared" si="3"/>
        <v>3</v>
      </c>
      <c r="AA15">
        <f t="shared" si="4"/>
        <v>15.879078349848141</v>
      </c>
      <c r="AB15">
        <f t="shared" si="5"/>
        <v>27.49918158276439</v>
      </c>
      <c r="AC15">
        <f t="shared" si="6"/>
        <v>3</v>
      </c>
      <c r="AD15" s="11">
        <f t="shared" si="7"/>
        <v>6.4315280287794856</v>
      </c>
      <c r="AE15" s="4">
        <f t="shared" si="8"/>
        <v>6.4315280287794856</v>
      </c>
      <c r="AF15">
        <f t="shared" si="9"/>
        <v>7.8450817348724238</v>
      </c>
      <c r="AG15">
        <f t="shared" si="10"/>
        <v>6.4315280287794856</v>
      </c>
      <c r="AH15">
        <f t="shared" si="11"/>
        <v>-135.55829289058758</v>
      </c>
      <c r="AJ15">
        <f t="shared" si="12"/>
        <v>0</v>
      </c>
    </row>
    <row r="16" spans="1:36" x14ac:dyDescent="0.2">
      <c r="A16" t="str">
        <f t="shared" si="13"/>
        <v>[13, -1.05, -1.025, 1.1, 2.1, 0.9, 1.05, 1.07, 0.88, 0.85, 0.98, 2.05, 1.02, 0.96, 0.92, 1.01, 0.97, 0.48, 0.52, 0.55, 0.6, -85, 30, 6.42199955959408]</v>
      </c>
      <c r="B16" s="2">
        <f t="shared" si="0"/>
        <v>-1.05</v>
      </c>
      <c r="C16" s="2">
        <f t="shared" si="1"/>
        <v>-1.0249999999999999</v>
      </c>
      <c r="D16">
        <v>1.1000000000000001</v>
      </c>
      <c r="E16">
        <v>2.1</v>
      </c>
      <c r="F16">
        <v>0.9</v>
      </c>
      <c r="G16" s="1">
        <v>1.05</v>
      </c>
      <c r="H16" s="1">
        <v>1.07</v>
      </c>
      <c r="I16" s="1">
        <v>0.88</v>
      </c>
      <c r="J16" s="1">
        <v>0.85</v>
      </c>
      <c r="K16">
        <v>0.98</v>
      </c>
      <c r="L16">
        <v>2.0499999999999998</v>
      </c>
      <c r="M16">
        <v>1.02</v>
      </c>
      <c r="N16" s="1">
        <v>0.96</v>
      </c>
      <c r="O16" s="1">
        <v>0.92</v>
      </c>
      <c r="P16" s="1">
        <v>1.01</v>
      </c>
      <c r="Q16" s="1">
        <v>0.97</v>
      </c>
      <c r="R16">
        <v>0.48</v>
      </c>
      <c r="S16">
        <v>0.52</v>
      </c>
      <c r="T16">
        <v>0.55000000000000004</v>
      </c>
      <c r="U16">
        <v>0.6</v>
      </c>
      <c r="V16">
        <v>-85</v>
      </c>
      <c r="W16">
        <v>30</v>
      </c>
      <c r="Y16">
        <f t="shared" si="2"/>
        <v>3.01</v>
      </c>
      <c r="Z16">
        <f t="shared" si="3"/>
        <v>3</v>
      </c>
      <c r="AA16">
        <f t="shared" si="4"/>
        <v>3.179688686876192</v>
      </c>
      <c r="AB16">
        <f t="shared" si="5"/>
        <v>5.4864251053254467</v>
      </c>
      <c r="AC16">
        <f t="shared" si="6"/>
        <v>3</v>
      </c>
      <c r="AD16" s="11">
        <f t="shared" si="7"/>
        <v>6.4219995595940791</v>
      </c>
      <c r="AE16" s="4">
        <f t="shared" si="8"/>
        <v>6.4219995595940791</v>
      </c>
      <c r="AF16">
        <f t="shared" si="9"/>
        <v>7.8164193088967231</v>
      </c>
      <c r="AG16">
        <f t="shared" si="10"/>
        <v>6.4219995595940791</v>
      </c>
      <c r="AH16">
        <f t="shared" si="11"/>
        <v>7.791577647631172</v>
      </c>
      <c r="AJ16">
        <f t="shared" si="12"/>
        <v>0</v>
      </c>
    </row>
    <row r="17" spans="1:36" x14ac:dyDescent="0.2">
      <c r="A17" t="str">
        <f t="shared" si="13"/>
        <v>[14, -1.05, -1.025, 1.1, 2.1, 0.9, 1.05, 1.07, 0.88, 0.85, 0.98, 2.05, 1.02, 0.96, 0.92, 1.01, 0.97, 0.48, 0.52, 0.55, 0.6, -45, 30, 1.35073959387713]</v>
      </c>
      <c r="B17" s="2">
        <f t="shared" si="0"/>
        <v>-1.05</v>
      </c>
      <c r="C17" s="2">
        <f t="shared" si="1"/>
        <v>-1.0249999999999999</v>
      </c>
      <c r="D17">
        <v>1.1000000000000001</v>
      </c>
      <c r="E17">
        <v>2.1</v>
      </c>
      <c r="F17">
        <v>0.9</v>
      </c>
      <c r="G17" s="1">
        <v>1.05</v>
      </c>
      <c r="H17" s="1">
        <v>1.07</v>
      </c>
      <c r="I17" s="1">
        <v>0.88</v>
      </c>
      <c r="J17" s="1">
        <v>0.85</v>
      </c>
      <c r="K17">
        <v>0.98</v>
      </c>
      <c r="L17">
        <v>2.0499999999999998</v>
      </c>
      <c r="M17">
        <v>1.02</v>
      </c>
      <c r="N17" s="1">
        <v>0.96</v>
      </c>
      <c r="O17" s="1">
        <v>0.92</v>
      </c>
      <c r="P17" s="1">
        <v>1.01</v>
      </c>
      <c r="Q17" s="1">
        <v>0.97</v>
      </c>
      <c r="R17">
        <v>0.48</v>
      </c>
      <c r="S17">
        <v>0.52</v>
      </c>
      <c r="T17">
        <v>0.55000000000000004</v>
      </c>
      <c r="U17">
        <v>0.6</v>
      </c>
      <c r="V17">
        <v>-45</v>
      </c>
      <c r="W17">
        <v>30</v>
      </c>
      <c r="Y17">
        <f t="shared" si="2"/>
        <v>3.01</v>
      </c>
      <c r="Z17">
        <f t="shared" si="3"/>
        <v>3</v>
      </c>
      <c r="AA17">
        <f t="shared" si="4"/>
        <v>0.3919183588453084</v>
      </c>
      <c r="AB17">
        <f t="shared" si="5"/>
        <v>0.47999999999999993</v>
      </c>
      <c r="AC17">
        <f t="shared" si="6"/>
        <v>4</v>
      </c>
      <c r="AD17" s="11">
        <f t="shared" si="7"/>
        <v>1.3507395938771256</v>
      </c>
      <c r="AE17" s="4">
        <f t="shared" si="8"/>
        <v>1.3507395938771256</v>
      </c>
      <c r="AF17">
        <f t="shared" si="9"/>
        <v>5.5481555046474673</v>
      </c>
      <c r="AG17">
        <f t="shared" si="10"/>
        <v>5.355765385825233</v>
      </c>
      <c r="AH17">
        <f t="shared" si="11"/>
        <v>1.3507395938771256</v>
      </c>
      <c r="AJ17">
        <f t="shared" si="12"/>
        <v>0</v>
      </c>
    </row>
    <row r="18" spans="1:36" x14ac:dyDescent="0.2">
      <c r="A18" t="str">
        <f t="shared" si="13"/>
        <v>[15, -1.05, -1.025, 1.1, 2.1, 0.9, 1.05, 1.07, 0.88, 0.85, 0.98, 2.05, 1.02, 0.96, 0.92, 1.01, 0.97, 0.48, 0.52, 0.55, 0.6, -30, 30, 0.789815168251408]</v>
      </c>
      <c r="B18" s="2">
        <f t="shared" si="0"/>
        <v>-1.05</v>
      </c>
      <c r="C18" s="2">
        <f t="shared" si="1"/>
        <v>-1.0249999999999999</v>
      </c>
      <c r="D18">
        <v>1.1000000000000001</v>
      </c>
      <c r="E18">
        <v>2.1</v>
      </c>
      <c r="F18">
        <v>0.9</v>
      </c>
      <c r="G18" s="1">
        <v>1.05</v>
      </c>
      <c r="H18" s="1">
        <v>1.07</v>
      </c>
      <c r="I18" s="1">
        <v>0.88</v>
      </c>
      <c r="J18" s="1">
        <v>0.85</v>
      </c>
      <c r="K18">
        <v>0.98</v>
      </c>
      <c r="L18">
        <v>2.0499999999999998</v>
      </c>
      <c r="M18">
        <v>1.02</v>
      </c>
      <c r="N18" s="1">
        <v>0.96</v>
      </c>
      <c r="O18" s="1">
        <v>0.92</v>
      </c>
      <c r="P18" s="1">
        <v>1.01</v>
      </c>
      <c r="Q18" s="1">
        <v>0.97</v>
      </c>
      <c r="R18">
        <v>0.48</v>
      </c>
      <c r="S18">
        <v>0.52</v>
      </c>
      <c r="T18">
        <v>0.55000000000000004</v>
      </c>
      <c r="U18">
        <v>0.6</v>
      </c>
      <c r="V18">
        <v>-30</v>
      </c>
      <c r="W18">
        <v>30</v>
      </c>
      <c r="Y18">
        <f t="shared" si="2"/>
        <v>3.01</v>
      </c>
      <c r="Z18">
        <f t="shared" si="3"/>
        <v>3</v>
      </c>
      <c r="AA18">
        <f t="shared" si="4"/>
        <v>0.3199999999999999</v>
      </c>
      <c r="AB18">
        <f t="shared" si="5"/>
        <v>0.27712812921102031</v>
      </c>
      <c r="AC18">
        <f t="shared" si="6"/>
        <v>4</v>
      </c>
      <c r="AD18" s="11">
        <f t="shared" si="7"/>
        <v>0.78981516825140774</v>
      </c>
      <c r="AE18" s="4">
        <f t="shared" si="8"/>
        <v>0.78981516825140774</v>
      </c>
      <c r="AF18">
        <f t="shared" si="9"/>
        <v>3.9231383804136963</v>
      </c>
      <c r="AG18">
        <f t="shared" si="10"/>
        <v>3.8338475772933678</v>
      </c>
      <c r="AH18">
        <f t="shared" si="11"/>
        <v>0.78981516825140774</v>
      </c>
      <c r="AJ18">
        <f t="shared" si="12"/>
        <v>0</v>
      </c>
    </row>
    <row r="19" spans="1:36" x14ac:dyDescent="0.2">
      <c r="A19" t="str">
        <f t="shared" si="13"/>
        <v>[16, -1.05, -1.025, 1.1, 2.1, 0.9, 1.05, 1.07, 0.88, 0.85, 0.98, 2.05, 1.02, 0.96, 0.92, 1.01, 0.97, 0.48, 0.52, 0.55, 0.6, -1, 30, 0.0240579514858105]</v>
      </c>
      <c r="B19" s="2">
        <f t="shared" si="0"/>
        <v>-1.05</v>
      </c>
      <c r="C19" s="2">
        <f t="shared" si="1"/>
        <v>-1.0249999999999999</v>
      </c>
      <c r="D19">
        <v>1.1000000000000001</v>
      </c>
      <c r="E19">
        <v>2.1</v>
      </c>
      <c r="F19">
        <v>0.9</v>
      </c>
      <c r="G19" s="1">
        <v>1.05</v>
      </c>
      <c r="H19" s="1">
        <v>1.07</v>
      </c>
      <c r="I19" s="1">
        <v>0.88</v>
      </c>
      <c r="J19" s="1">
        <v>0.85</v>
      </c>
      <c r="K19">
        <v>0.98</v>
      </c>
      <c r="L19">
        <v>2.0499999999999998</v>
      </c>
      <c r="M19">
        <v>1.02</v>
      </c>
      <c r="N19" s="1">
        <v>0.96</v>
      </c>
      <c r="O19" s="1">
        <v>0.92</v>
      </c>
      <c r="P19" s="1">
        <v>1.01</v>
      </c>
      <c r="Q19" s="1">
        <v>0.97</v>
      </c>
      <c r="R19">
        <v>0.48</v>
      </c>
      <c r="S19">
        <v>0.52</v>
      </c>
      <c r="T19">
        <v>0.55000000000000004</v>
      </c>
      <c r="U19">
        <v>0.6</v>
      </c>
      <c r="V19">
        <v>-1</v>
      </c>
      <c r="W19">
        <v>30</v>
      </c>
      <c r="Y19">
        <f t="shared" si="2"/>
        <v>3.01</v>
      </c>
      <c r="Z19">
        <f t="shared" si="3"/>
        <v>3</v>
      </c>
      <c r="AA19">
        <f t="shared" si="4"/>
        <v>0.27717034359685483</v>
      </c>
      <c r="AB19">
        <f t="shared" si="5"/>
        <v>8.3784311655444414E-3</v>
      </c>
      <c r="AC19">
        <f t="shared" si="6"/>
        <v>4</v>
      </c>
      <c r="AD19" s="11">
        <f t="shared" si="7"/>
        <v>2.405795148581049E-2</v>
      </c>
      <c r="AE19" s="4">
        <f t="shared" si="8"/>
        <v>2.405795148581049E-2</v>
      </c>
      <c r="AF19">
        <f t="shared" si="9"/>
        <v>0.13693641104937201</v>
      </c>
      <c r="AG19">
        <f t="shared" si="10"/>
        <v>-139.83635952982706</v>
      </c>
      <c r="AH19">
        <f t="shared" si="11"/>
        <v>2.405795148581049E-2</v>
      </c>
      <c r="AJ19">
        <f t="shared" si="12"/>
        <v>0</v>
      </c>
    </row>
    <row r="20" spans="1:36" x14ac:dyDescent="0.2">
      <c r="A20" t="str">
        <f t="shared" si="13"/>
        <v>[17, -1.05, -1.025, 1.1, 2.1, 0.9, 1.05, 1.07, 0.88, 0.85, 0.98, 2.05, 1.02, 0.96, 0.92, 1.01, 0.97, 0.48, 0.52, 0.55, 0.6, -89, 60, 2.61502724495748]</v>
      </c>
      <c r="B20" s="2">
        <f t="shared" si="0"/>
        <v>-1.05</v>
      </c>
      <c r="C20" s="2">
        <f t="shared" si="1"/>
        <v>-1.0249999999999999</v>
      </c>
      <c r="D20">
        <v>1.1000000000000001</v>
      </c>
      <c r="E20">
        <v>2.1</v>
      </c>
      <c r="F20">
        <v>0.9</v>
      </c>
      <c r="G20" s="1">
        <v>1.05</v>
      </c>
      <c r="H20" s="1">
        <v>1.07</v>
      </c>
      <c r="I20" s="1">
        <v>0.88</v>
      </c>
      <c r="J20" s="1">
        <v>0.85</v>
      </c>
      <c r="K20">
        <v>0.98</v>
      </c>
      <c r="L20">
        <v>2.0499999999999998</v>
      </c>
      <c r="M20">
        <v>1.02</v>
      </c>
      <c r="N20" s="1">
        <v>0.96</v>
      </c>
      <c r="O20" s="1">
        <v>0.92</v>
      </c>
      <c r="P20" s="1">
        <v>1.01</v>
      </c>
      <c r="Q20" s="1">
        <v>0.97</v>
      </c>
      <c r="R20">
        <v>0.48</v>
      </c>
      <c r="S20">
        <v>0.52</v>
      </c>
      <c r="T20">
        <v>0.55000000000000004</v>
      </c>
      <c r="U20">
        <v>0.6</v>
      </c>
      <c r="V20">
        <v>-89</v>
      </c>
      <c r="W20">
        <v>60</v>
      </c>
      <c r="Y20">
        <f t="shared" si="2"/>
        <v>3.01</v>
      </c>
      <c r="Z20">
        <f t="shared" si="3"/>
        <v>3</v>
      </c>
      <c r="AA20">
        <f t="shared" si="4"/>
        <v>47.637235049544415</v>
      </c>
      <c r="AB20">
        <f t="shared" si="5"/>
        <v>27.49918158276439</v>
      </c>
      <c r="AC20">
        <f t="shared" si="6"/>
        <v>2</v>
      </c>
      <c r="AD20" s="11">
        <f t="shared" si="7"/>
        <v>2.6150272449574752</v>
      </c>
      <c r="AE20" s="4">
        <f t="shared" si="8"/>
        <v>2.6150272449574752</v>
      </c>
      <c r="AF20">
        <f t="shared" si="9"/>
        <v>2.6150272449574752</v>
      </c>
      <c r="AG20">
        <f t="shared" si="10"/>
        <v>1.2345840863384581</v>
      </c>
      <c r="AH20">
        <f t="shared" si="11"/>
        <v>-572.21995180000431</v>
      </c>
      <c r="AJ20">
        <f t="shared" si="12"/>
        <v>0</v>
      </c>
    </row>
    <row r="21" spans="1:36" x14ac:dyDescent="0.2">
      <c r="A21" t="str">
        <f t="shared" si="13"/>
        <v>[18, -1.05, -1.025, 1.1, 2.1, 0.9, 1.05, 1.07, 0.88, 0.85, 0.98, 2.05, 1.02, 0.96, 0.92, 1.01, 0.97, 0.48, 0.52, 0.55, 0.6, -85, 60, 2.60547310296558]</v>
      </c>
      <c r="B21" s="2">
        <f t="shared" si="0"/>
        <v>-1.05</v>
      </c>
      <c r="C21" s="2">
        <f t="shared" si="1"/>
        <v>-1.0249999999999999</v>
      </c>
      <c r="D21">
        <v>1.1000000000000001</v>
      </c>
      <c r="E21">
        <v>2.1</v>
      </c>
      <c r="F21">
        <v>0.9</v>
      </c>
      <c r="G21" s="1">
        <v>1.05</v>
      </c>
      <c r="H21" s="1">
        <v>1.07</v>
      </c>
      <c r="I21" s="1">
        <v>0.88</v>
      </c>
      <c r="J21" s="1">
        <v>0.85</v>
      </c>
      <c r="K21">
        <v>0.98</v>
      </c>
      <c r="L21">
        <v>2.0499999999999998</v>
      </c>
      <c r="M21">
        <v>1.02</v>
      </c>
      <c r="N21" s="1">
        <v>0.96</v>
      </c>
      <c r="O21" s="1">
        <v>0.92</v>
      </c>
      <c r="P21" s="1">
        <v>1.01</v>
      </c>
      <c r="Q21" s="1">
        <v>0.97</v>
      </c>
      <c r="R21">
        <v>0.48</v>
      </c>
      <c r="S21">
        <v>0.52</v>
      </c>
      <c r="T21">
        <v>0.55000000000000004</v>
      </c>
      <c r="U21">
        <v>0.6</v>
      </c>
      <c r="V21">
        <v>-85</v>
      </c>
      <c r="W21">
        <v>60</v>
      </c>
      <c r="Y21">
        <f t="shared" si="2"/>
        <v>3.01</v>
      </c>
      <c r="Z21">
        <f t="shared" si="3"/>
        <v>3</v>
      </c>
      <c r="AA21">
        <f t="shared" si="4"/>
        <v>9.5390660606285742</v>
      </c>
      <c r="AB21">
        <f t="shared" si="5"/>
        <v>5.4864251053254467</v>
      </c>
      <c r="AC21">
        <f t="shared" si="6"/>
        <v>2</v>
      </c>
      <c r="AD21" s="11">
        <f t="shared" si="7"/>
        <v>2.6054731029655755</v>
      </c>
      <c r="AE21" s="4">
        <f t="shared" si="8"/>
        <v>2.6054731029655755</v>
      </c>
      <c r="AF21">
        <f t="shared" si="9"/>
        <v>2.6054731029655755</v>
      </c>
      <c r="AG21">
        <f t="shared" si="10"/>
        <v>1.2059986787822399</v>
      </c>
      <c r="AH21">
        <f t="shared" si="11"/>
        <v>-9.6535461911656668</v>
      </c>
      <c r="AJ21">
        <f t="shared" si="12"/>
        <v>0</v>
      </c>
    </row>
    <row r="22" spans="1:36" x14ac:dyDescent="0.2">
      <c r="A22" t="str">
        <f t="shared" si="13"/>
        <v>[19, -1.05, -1.025, 1.1, 2.1, 0.9, 1.05, 1.07, 0.88, 0.85, 0.98, 2.05, 1.02, 0.96, 0.92, 1.01, 0.97, 0.48, 0.52, 0.55, 0.6, -45, 60, 1.16261878163138]</v>
      </c>
      <c r="B22" s="2">
        <f t="shared" si="0"/>
        <v>-1.05</v>
      </c>
      <c r="C22" s="2">
        <f t="shared" si="1"/>
        <v>-1.0249999999999999</v>
      </c>
      <c r="D22">
        <v>1.1000000000000001</v>
      </c>
      <c r="E22">
        <v>2.1</v>
      </c>
      <c r="F22">
        <v>0.9</v>
      </c>
      <c r="G22" s="1">
        <v>1.05</v>
      </c>
      <c r="H22" s="1">
        <v>1.07</v>
      </c>
      <c r="I22" s="1">
        <v>0.88</v>
      </c>
      <c r="J22" s="1">
        <v>0.85</v>
      </c>
      <c r="K22">
        <v>0.98</v>
      </c>
      <c r="L22">
        <v>2.0499999999999998</v>
      </c>
      <c r="M22">
        <v>1.02</v>
      </c>
      <c r="N22" s="1">
        <v>0.96</v>
      </c>
      <c r="O22" s="1">
        <v>0.92</v>
      </c>
      <c r="P22" s="1">
        <v>1.01</v>
      </c>
      <c r="Q22" s="1">
        <v>0.97</v>
      </c>
      <c r="R22">
        <v>0.48</v>
      </c>
      <c r="S22">
        <v>0.52</v>
      </c>
      <c r="T22">
        <v>0.55000000000000004</v>
      </c>
      <c r="U22">
        <v>0.6</v>
      </c>
      <c r="V22">
        <v>-45</v>
      </c>
      <c r="W22">
        <v>60</v>
      </c>
      <c r="Y22">
        <f t="shared" si="2"/>
        <v>3.01</v>
      </c>
      <c r="Z22">
        <f t="shared" si="3"/>
        <v>3</v>
      </c>
      <c r="AA22">
        <f t="shared" si="4"/>
        <v>1.175755076535925</v>
      </c>
      <c r="AB22">
        <f t="shared" si="5"/>
        <v>0.47999999999999993</v>
      </c>
      <c r="AC22">
        <f t="shared" si="6"/>
        <v>4</v>
      </c>
      <c r="AD22" s="11">
        <f t="shared" si="7"/>
        <v>1.1626187816313778</v>
      </c>
      <c r="AE22" s="4">
        <f t="shared" si="8"/>
        <v>1.1626187816313778</v>
      </c>
      <c r="AF22">
        <f t="shared" si="9"/>
        <v>1.8493851682158227</v>
      </c>
      <c r="AG22">
        <f t="shared" si="10"/>
        <v>-1.9927038425242998</v>
      </c>
      <c r="AH22">
        <f t="shared" si="11"/>
        <v>1.1626187816313778</v>
      </c>
      <c r="AJ22">
        <f t="shared" si="12"/>
        <v>0</v>
      </c>
    </row>
    <row r="23" spans="1:36" x14ac:dyDescent="0.2">
      <c r="A23" t="str">
        <f t="shared" si="13"/>
        <v>[20, -1.05, -1.025, 1.1, 2.1, 0.9, 1.05, 1.07, 0.88, 0.85, 0.98, 2.05, 1.02, 0.96, 0.92, 1.01, 0.97, 0.48, 0.52, 0.55, 0.6, -30, 60, 0.701134166903881]</v>
      </c>
      <c r="B23" s="2">
        <f t="shared" si="0"/>
        <v>-1.05</v>
      </c>
      <c r="C23" s="2">
        <f t="shared" si="1"/>
        <v>-1.0249999999999999</v>
      </c>
      <c r="D23">
        <v>1.1000000000000001</v>
      </c>
      <c r="E23">
        <v>2.1</v>
      </c>
      <c r="F23">
        <v>0.9</v>
      </c>
      <c r="G23" s="1">
        <v>1.05</v>
      </c>
      <c r="H23" s="1">
        <v>1.07</v>
      </c>
      <c r="I23" s="1">
        <v>0.88</v>
      </c>
      <c r="J23" s="1">
        <v>0.85</v>
      </c>
      <c r="K23">
        <v>0.98</v>
      </c>
      <c r="L23">
        <v>2.0499999999999998</v>
      </c>
      <c r="M23">
        <v>1.02</v>
      </c>
      <c r="N23" s="1">
        <v>0.96</v>
      </c>
      <c r="O23" s="1">
        <v>0.92</v>
      </c>
      <c r="P23" s="1">
        <v>1.01</v>
      </c>
      <c r="Q23" s="1">
        <v>0.97</v>
      </c>
      <c r="R23">
        <v>0.48</v>
      </c>
      <c r="S23">
        <v>0.52</v>
      </c>
      <c r="T23">
        <v>0.55000000000000004</v>
      </c>
      <c r="U23">
        <v>0.6</v>
      </c>
      <c r="V23">
        <v>-30</v>
      </c>
      <c r="W23">
        <v>60</v>
      </c>
      <c r="Y23">
        <f t="shared" si="2"/>
        <v>3.01</v>
      </c>
      <c r="Z23">
        <f t="shared" si="3"/>
        <v>3</v>
      </c>
      <c r="AA23">
        <f t="shared" si="4"/>
        <v>0.95999999999999952</v>
      </c>
      <c r="AB23">
        <f t="shared" si="5"/>
        <v>0.27712812921102031</v>
      </c>
      <c r="AC23">
        <f t="shared" si="6"/>
        <v>4</v>
      </c>
      <c r="AD23" s="11">
        <f t="shared" si="7"/>
        <v>0.70113416690388142</v>
      </c>
      <c r="AE23" s="4">
        <f t="shared" si="8"/>
        <v>0.70113416690388142</v>
      </c>
      <c r="AF23">
        <f t="shared" si="9"/>
        <v>1.3077127934712323</v>
      </c>
      <c r="AG23">
        <f t="shared" si="10"/>
        <v>-6.5584572681198914</v>
      </c>
      <c r="AH23">
        <f t="shared" si="11"/>
        <v>0.70113416690388142</v>
      </c>
      <c r="AJ23">
        <f t="shared" si="12"/>
        <v>0</v>
      </c>
    </row>
    <row r="24" spans="1:36" x14ac:dyDescent="0.2">
      <c r="A24" t="str">
        <f t="shared" si="13"/>
        <v>[21, -1.05, -1.025, 1.1, 2.1, 0.9, 1.05, 1.07, 0.88, 0.85, 0.98, 2.05, 1.02, 0.96, 0.92, 1.01, 0.97, 0.48, 0.52, 0.55, 0.6, -1, 60, 0.0217356988408539]</v>
      </c>
      <c r="B24" s="2">
        <f t="shared" si="0"/>
        <v>-1.05</v>
      </c>
      <c r="C24" s="2">
        <f t="shared" si="1"/>
        <v>-1.0249999999999999</v>
      </c>
      <c r="D24">
        <v>1.1000000000000001</v>
      </c>
      <c r="E24">
        <v>2.1</v>
      </c>
      <c r="F24">
        <v>0.9</v>
      </c>
      <c r="G24" s="1">
        <v>1.05</v>
      </c>
      <c r="H24" s="1">
        <v>1.07</v>
      </c>
      <c r="I24" s="1">
        <v>0.88</v>
      </c>
      <c r="J24" s="1">
        <v>0.85</v>
      </c>
      <c r="K24">
        <v>0.98</v>
      </c>
      <c r="L24">
        <v>2.0499999999999998</v>
      </c>
      <c r="M24">
        <v>1.02</v>
      </c>
      <c r="N24" s="1">
        <v>0.96</v>
      </c>
      <c r="O24" s="1">
        <v>0.92</v>
      </c>
      <c r="P24" s="1">
        <v>1.01</v>
      </c>
      <c r="Q24" s="1">
        <v>0.97</v>
      </c>
      <c r="R24">
        <v>0.48</v>
      </c>
      <c r="S24">
        <v>0.52</v>
      </c>
      <c r="T24">
        <v>0.55000000000000004</v>
      </c>
      <c r="U24">
        <v>0.6</v>
      </c>
      <c r="V24">
        <v>-1</v>
      </c>
      <c r="W24">
        <v>60</v>
      </c>
      <c r="Y24">
        <f t="shared" si="2"/>
        <v>3.01</v>
      </c>
      <c r="Z24">
        <f t="shared" si="3"/>
        <v>3</v>
      </c>
      <c r="AA24">
        <f t="shared" si="4"/>
        <v>0.83151103079056421</v>
      </c>
      <c r="AB24">
        <f t="shared" si="5"/>
        <v>8.3784311655444414E-3</v>
      </c>
      <c r="AC24">
        <f t="shared" si="6"/>
        <v>4</v>
      </c>
      <c r="AD24" s="11">
        <f t="shared" si="7"/>
        <v>2.1735698840853947E-2</v>
      </c>
      <c r="AE24" s="4">
        <f t="shared" si="8"/>
        <v>2.1735698840853947E-2</v>
      </c>
      <c r="AF24">
        <f t="shared" si="9"/>
        <v>4.564547034979069E-2</v>
      </c>
      <c r="AG24">
        <f t="shared" si="10"/>
        <v>-437.56907858948102</v>
      </c>
      <c r="AH24">
        <f t="shared" si="11"/>
        <v>2.1735698840853947E-2</v>
      </c>
      <c r="AJ24">
        <f t="shared" si="12"/>
        <v>0</v>
      </c>
    </row>
    <row r="25" spans="1:36" x14ac:dyDescent="0.2">
      <c r="A25" t="str">
        <f t="shared" si="13"/>
        <v>[22, -1.05, -1.025, 1.1, 2.1, 0.9, 1.05, 1.07, 0.88, 0.85, 0.98, 2.05, 1.02, 0.96, 0.92, 1.01, 0.97, 0.48, 0.52, 0.55, 0.6, -89, 85, 0.396267657528477]</v>
      </c>
      <c r="B25" s="2">
        <f t="shared" si="0"/>
        <v>-1.05</v>
      </c>
      <c r="C25" s="2">
        <f t="shared" si="1"/>
        <v>-1.0249999999999999</v>
      </c>
      <c r="D25">
        <v>1.1000000000000001</v>
      </c>
      <c r="E25">
        <v>2.1</v>
      </c>
      <c r="F25">
        <v>0.9</v>
      </c>
      <c r="G25" s="1">
        <v>1.05</v>
      </c>
      <c r="H25" s="1">
        <v>1.07</v>
      </c>
      <c r="I25" s="1">
        <v>0.88</v>
      </c>
      <c r="J25" s="1">
        <v>0.85</v>
      </c>
      <c r="K25">
        <v>0.98</v>
      </c>
      <c r="L25">
        <v>2.0499999999999998</v>
      </c>
      <c r="M25">
        <v>1.02</v>
      </c>
      <c r="N25" s="1">
        <v>0.96</v>
      </c>
      <c r="O25" s="1">
        <v>0.92</v>
      </c>
      <c r="P25" s="1">
        <v>1.01</v>
      </c>
      <c r="Q25" s="1">
        <v>0.97</v>
      </c>
      <c r="R25">
        <v>0.48</v>
      </c>
      <c r="S25">
        <v>0.52</v>
      </c>
      <c r="T25">
        <v>0.55000000000000004</v>
      </c>
      <c r="U25">
        <v>0.6</v>
      </c>
      <c r="V25">
        <v>-89</v>
      </c>
      <c r="W25">
        <v>85</v>
      </c>
      <c r="Y25">
        <f t="shared" si="2"/>
        <v>3.01</v>
      </c>
      <c r="Z25">
        <f t="shared" si="3"/>
        <v>3</v>
      </c>
      <c r="AA25">
        <f t="shared" si="4"/>
        <v>314.3649630806666</v>
      </c>
      <c r="AB25">
        <f t="shared" si="5"/>
        <v>27.49918158276439</v>
      </c>
      <c r="AC25">
        <f t="shared" si="6"/>
        <v>2</v>
      </c>
      <c r="AD25" s="11">
        <f t="shared" si="7"/>
        <v>0.39626765752847676</v>
      </c>
      <c r="AE25" s="4">
        <f t="shared" si="8"/>
        <v>0.39626765752847676</v>
      </c>
      <c r="AF25">
        <f t="shared" si="9"/>
        <v>0.39626765752847665</v>
      </c>
      <c r="AG25">
        <f t="shared" si="10"/>
        <v>-42.413070391216749</v>
      </c>
      <c r="AH25">
        <f t="shared" si="11"/>
        <v>-4239.6170649430169</v>
      </c>
      <c r="AJ25">
        <f t="shared" si="12"/>
        <v>0</v>
      </c>
    </row>
    <row r="26" spans="1:36" x14ac:dyDescent="0.2">
      <c r="A26" t="str">
        <f t="shared" si="13"/>
        <v>[23, -1.05, -1.025, 1.1, 2.1, 0.9, 1.05, 1.07, 0.88, 0.85, 0.98, 2.05, 1.02, 0.96, 0.92, 1.01, 0.97, 0.48, 0.52, 0.55, 0.6, -85, 85, 0.394819872434029]</v>
      </c>
      <c r="B26" s="2">
        <f t="shared" si="0"/>
        <v>-1.05</v>
      </c>
      <c r="C26" s="2">
        <f t="shared" si="1"/>
        <v>-1.0249999999999999</v>
      </c>
      <c r="D26">
        <v>1.1000000000000001</v>
      </c>
      <c r="E26">
        <v>2.1</v>
      </c>
      <c r="F26">
        <v>0.9</v>
      </c>
      <c r="G26" s="1">
        <v>1.05</v>
      </c>
      <c r="H26" s="1">
        <v>1.07</v>
      </c>
      <c r="I26" s="1">
        <v>0.88</v>
      </c>
      <c r="J26" s="1">
        <v>0.85</v>
      </c>
      <c r="K26">
        <v>0.98</v>
      </c>
      <c r="L26">
        <v>2.0499999999999998</v>
      </c>
      <c r="M26">
        <v>1.02</v>
      </c>
      <c r="N26" s="1">
        <v>0.96</v>
      </c>
      <c r="O26" s="1">
        <v>0.92</v>
      </c>
      <c r="P26" s="1">
        <v>1.01</v>
      </c>
      <c r="Q26" s="1">
        <v>0.97</v>
      </c>
      <c r="R26">
        <v>0.48</v>
      </c>
      <c r="S26">
        <v>0.52</v>
      </c>
      <c r="T26">
        <v>0.55000000000000004</v>
      </c>
      <c r="U26">
        <v>0.6</v>
      </c>
      <c r="V26">
        <v>-85</v>
      </c>
      <c r="W26">
        <v>85</v>
      </c>
      <c r="Y26">
        <f t="shared" si="2"/>
        <v>3.01</v>
      </c>
      <c r="Z26">
        <f t="shared" si="3"/>
        <v>3</v>
      </c>
      <c r="AA26">
        <f t="shared" si="4"/>
        <v>62.94966840234823</v>
      </c>
      <c r="AB26">
        <f t="shared" si="5"/>
        <v>5.4864251053254467</v>
      </c>
      <c r="AC26">
        <f t="shared" si="6"/>
        <v>2</v>
      </c>
      <c r="AD26" s="11">
        <f t="shared" si="7"/>
        <v>0.39481987243402872</v>
      </c>
      <c r="AE26" s="4">
        <f t="shared" si="8"/>
        <v>0.39481987243402872</v>
      </c>
      <c r="AF26">
        <f t="shared" si="9"/>
        <v>0.39481987243402872</v>
      </c>
      <c r="AG26">
        <f t="shared" si="10"/>
        <v>-42.601709605514372</v>
      </c>
      <c r="AH26">
        <f t="shared" si="11"/>
        <v>-156.17018098024806</v>
      </c>
      <c r="AJ26">
        <f t="shared" si="12"/>
        <v>0</v>
      </c>
    </row>
    <row r="27" spans="1:36" x14ac:dyDescent="0.2">
      <c r="A27" t="str">
        <f t="shared" si="13"/>
        <v>[24, -1.05, -1.025, 1.1, 2.1, 0.9, 1.05, 1.07, 0.88, 0.85, 0.98, 2.05, 1.02, 0.96, 0.92, 1.01, 0.97, 0.48, 0.52, 0.55, 0.6, -45, 85, 0.280246230661627]</v>
      </c>
      <c r="B27" s="2">
        <f t="shared" si="0"/>
        <v>-1.05</v>
      </c>
      <c r="C27" s="2">
        <f t="shared" si="1"/>
        <v>-1.0249999999999999</v>
      </c>
      <c r="D27">
        <v>1.1000000000000001</v>
      </c>
      <c r="E27">
        <v>2.1</v>
      </c>
      <c r="F27">
        <v>0.9</v>
      </c>
      <c r="G27" s="1">
        <v>1.05</v>
      </c>
      <c r="H27" s="1">
        <v>1.07</v>
      </c>
      <c r="I27" s="1">
        <v>0.88</v>
      </c>
      <c r="J27" s="1">
        <v>0.85</v>
      </c>
      <c r="K27">
        <v>0.98</v>
      </c>
      <c r="L27">
        <v>2.0499999999999998</v>
      </c>
      <c r="M27">
        <v>1.02</v>
      </c>
      <c r="N27" s="1">
        <v>0.96</v>
      </c>
      <c r="O27" s="1">
        <v>0.92</v>
      </c>
      <c r="P27" s="1">
        <v>1.01</v>
      </c>
      <c r="Q27" s="1">
        <v>0.97</v>
      </c>
      <c r="R27">
        <v>0.48</v>
      </c>
      <c r="S27">
        <v>0.52</v>
      </c>
      <c r="T27">
        <v>0.55000000000000004</v>
      </c>
      <c r="U27">
        <v>0.6</v>
      </c>
      <c r="V27">
        <v>-45</v>
      </c>
      <c r="W27">
        <v>85</v>
      </c>
      <c r="Y27">
        <f t="shared" si="2"/>
        <v>3.01</v>
      </c>
      <c r="Z27">
        <f t="shared" si="3"/>
        <v>3</v>
      </c>
      <c r="AA27">
        <f t="shared" si="4"/>
        <v>7.7589767928954823</v>
      </c>
      <c r="AB27">
        <f t="shared" si="5"/>
        <v>0.47999999999999993</v>
      </c>
      <c r="AC27">
        <f t="shared" si="6"/>
        <v>2</v>
      </c>
      <c r="AD27" s="11">
        <f t="shared" si="7"/>
        <v>0.28024623066162713</v>
      </c>
      <c r="AE27" s="4">
        <f t="shared" si="8"/>
        <v>0.28024623066162713</v>
      </c>
      <c r="AF27">
        <f t="shared" si="9"/>
        <v>0.28024623066162718</v>
      </c>
      <c r="AG27">
        <f t="shared" si="10"/>
        <v>-63.710407433395154</v>
      </c>
      <c r="AH27">
        <f t="shared" si="11"/>
        <v>-0.41735443029491576</v>
      </c>
      <c r="AJ27">
        <f t="shared" si="12"/>
        <v>0</v>
      </c>
    </row>
    <row r="28" spans="1:36" x14ac:dyDescent="0.2">
      <c r="A28" t="str">
        <f t="shared" si="13"/>
        <v>[25, -1.05, -1.025, 1.1, 2.1, 0.9, 1.05, 1.07, 0.88, 0.85, 0.98, 2.05, 1.02, 0.96, 0.92, 1.01, 0.97, 0.48, 0.52, 0.55, 0.6, -30, 85, 0.198164010102806]</v>
      </c>
      <c r="B28" s="2">
        <f t="shared" si="0"/>
        <v>-1.05</v>
      </c>
      <c r="C28" s="2">
        <f t="shared" si="1"/>
        <v>-1.0249999999999999</v>
      </c>
      <c r="D28">
        <v>1.1000000000000001</v>
      </c>
      <c r="E28">
        <v>2.1</v>
      </c>
      <c r="F28">
        <v>0.9</v>
      </c>
      <c r="G28" s="1">
        <v>1.05</v>
      </c>
      <c r="H28" s="1">
        <v>1.07</v>
      </c>
      <c r="I28" s="1">
        <v>0.88</v>
      </c>
      <c r="J28" s="1">
        <v>0.85</v>
      </c>
      <c r="K28">
        <v>0.98</v>
      </c>
      <c r="L28">
        <v>2.0499999999999998</v>
      </c>
      <c r="M28">
        <v>1.02</v>
      </c>
      <c r="N28" s="1">
        <v>0.96</v>
      </c>
      <c r="O28" s="1">
        <v>0.92</v>
      </c>
      <c r="P28" s="1">
        <v>1.01</v>
      </c>
      <c r="Q28" s="1">
        <v>0.97</v>
      </c>
      <c r="R28">
        <v>0.48</v>
      </c>
      <c r="S28">
        <v>0.52</v>
      </c>
      <c r="T28">
        <v>0.55000000000000004</v>
      </c>
      <c r="U28">
        <v>0.6</v>
      </c>
      <c r="V28">
        <v>-30</v>
      </c>
      <c r="W28">
        <v>85</v>
      </c>
      <c r="Y28">
        <f t="shared" si="2"/>
        <v>3.01</v>
      </c>
      <c r="Z28">
        <f t="shared" si="3"/>
        <v>3</v>
      </c>
      <c r="AA28">
        <f t="shared" si="4"/>
        <v>6.3351780228967343</v>
      </c>
      <c r="AB28">
        <f t="shared" si="5"/>
        <v>0.27712812921102031</v>
      </c>
      <c r="AC28">
        <f t="shared" si="6"/>
        <v>2</v>
      </c>
      <c r="AD28" s="11">
        <f t="shared" si="7"/>
        <v>0.1981640101028059</v>
      </c>
      <c r="AE28" s="4">
        <f t="shared" si="8"/>
        <v>0.1981640101028059</v>
      </c>
      <c r="AF28">
        <f t="shared" si="9"/>
        <v>0.1981640101028059</v>
      </c>
      <c r="AG28">
        <f t="shared" si="10"/>
        <v>-93.840470724852139</v>
      </c>
      <c r="AH28">
        <f t="shared" si="11"/>
        <v>-4.3672347926900106E-2</v>
      </c>
      <c r="AJ28">
        <f t="shared" si="12"/>
        <v>0</v>
      </c>
    </row>
    <row r="29" spans="1:36" x14ac:dyDescent="0.2">
      <c r="A29" t="str">
        <f t="shared" si="13"/>
        <v>[26, -1.05, -1.025, 1.1, 2.1, 0.9, 1.05, 1.07, 0.88, 0.85, 0.98, 2.05, 1.02, 0.96, 0.92, 1.01, 0.97, 0.48, 0.52, 0.55, 0.6, -1, 85, 0.00691687769111225]</v>
      </c>
      <c r="B29" s="2">
        <f t="shared" si="0"/>
        <v>-1.05</v>
      </c>
      <c r="C29" s="2">
        <f t="shared" si="1"/>
        <v>-1.0249999999999999</v>
      </c>
      <c r="D29">
        <v>1.1000000000000001</v>
      </c>
      <c r="E29">
        <v>2.1</v>
      </c>
      <c r="F29">
        <v>0.9</v>
      </c>
      <c r="G29" s="1">
        <v>1.05</v>
      </c>
      <c r="H29" s="1">
        <v>1.07</v>
      </c>
      <c r="I29" s="1">
        <v>0.88</v>
      </c>
      <c r="J29" s="1">
        <v>0.85</v>
      </c>
      <c r="K29">
        <v>0.98</v>
      </c>
      <c r="L29">
        <v>2.0499999999999998</v>
      </c>
      <c r="M29">
        <v>1.02</v>
      </c>
      <c r="N29" s="1">
        <v>0.96</v>
      </c>
      <c r="O29" s="1">
        <v>0.92</v>
      </c>
      <c r="P29" s="1">
        <v>1.01</v>
      </c>
      <c r="Q29" s="1">
        <v>0.97</v>
      </c>
      <c r="R29">
        <v>0.48</v>
      </c>
      <c r="S29">
        <v>0.52</v>
      </c>
      <c r="T29">
        <v>0.55000000000000004</v>
      </c>
      <c r="U29">
        <v>0.6</v>
      </c>
      <c r="V29">
        <v>-1</v>
      </c>
      <c r="W29">
        <v>85</v>
      </c>
      <c r="Y29">
        <f t="shared" si="2"/>
        <v>3.01</v>
      </c>
      <c r="Z29">
        <f t="shared" si="3"/>
        <v>3</v>
      </c>
      <c r="AA29">
        <f t="shared" si="4"/>
        <v>5.4872608417297863</v>
      </c>
      <c r="AB29">
        <f t="shared" si="5"/>
        <v>8.3784311655444414E-3</v>
      </c>
      <c r="AC29">
        <f t="shared" si="6"/>
        <v>2</v>
      </c>
      <c r="AD29" s="11">
        <f t="shared" si="7"/>
        <v>6.91687769111225E-3</v>
      </c>
      <c r="AE29" s="4">
        <f t="shared" si="8"/>
        <v>6.91687769111225E-3</v>
      </c>
      <c r="AF29">
        <f t="shared" si="9"/>
        <v>6.9168776911122517E-3</v>
      </c>
      <c r="AG29">
        <f t="shared" si="10"/>
        <v>-2938.1415288812632</v>
      </c>
      <c r="AH29">
        <f t="shared" si="11"/>
        <v>2.2317591833785335E-3</v>
      </c>
      <c r="AJ29">
        <f t="shared" si="12"/>
        <v>0</v>
      </c>
    </row>
    <row r="30" spans="1:36" x14ac:dyDescent="0.2">
      <c r="A30" t="str">
        <f t="shared" si="13"/>
        <v>[27, -1.05, -1.025, 1.1, 2.1, 0.9, 1.05, 1.07, 0.88, 0.85, 0.98, 2.05, 1.02, 0.96, 0.92, 1.01, 0.97, 0.48, 0.52, 0.55, 0.6, -89, 89, 0.0790602737812166]</v>
      </c>
      <c r="B30" s="2">
        <f t="shared" si="0"/>
        <v>-1.05</v>
      </c>
      <c r="C30" s="2">
        <f t="shared" si="1"/>
        <v>-1.0249999999999999</v>
      </c>
      <c r="D30">
        <v>1.1000000000000001</v>
      </c>
      <c r="E30">
        <v>2.1</v>
      </c>
      <c r="F30">
        <v>0.9</v>
      </c>
      <c r="G30" s="1">
        <v>1.05</v>
      </c>
      <c r="H30" s="1">
        <v>1.07</v>
      </c>
      <c r="I30" s="1">
        <v>0.88</v>
      </c>
      <c r="J30" s="1">
        <v>0.85</v>
      </c>
      <c r="K30">
        <v>0.98</v>
      </c>
      <c r="L30">
        <v>2.0499999999999998</v>
      </c>
      <c r="M30">
        <v>1.02</v>
      </c>
      <c r="N30" s="1">
        <v>0.96</v>
      </c>
      <c r="O30" s="1">
        <v>0.92</v>
      </c>
      <c r="P30" s="1">
        <v>1.01</v>
      </c>
      <c r="Q30" s="1">
        <v>0.97</v>
      </c>
      <c r="R30">
        <v>0.48</v>
      </c>
      <c r="S30">
        <v>0.52</v>
      </c>
      <c r="T30">
        <v>0.55000000000000004</v>
      </c>
      <c r="U30">
        <v>0.6</v>
      </c>
      <c r="V30">
        <v>-89</v>
      </c>
      <c r="W30">
        <v>89</v>
      </c>
      <c r="Y30">
        <f t="shared" si="2"/>
        <v>3.01</v>
      </c>
      <c r="Z30">
        <f t="shared" si="3"/>
        <v>3</v>
      </c>
      <c r="AA30">
        <f t="shared" si="4"/>
        <v>1575.6670394758773</v>
      </c>
      <c r="AB30">
        <f t="shared" si="5"/>
        <v>27.49918158276439</v>
      </c>
      <c r="AC30">
        <f t="shared" si="6"/>
        <v>2</v>
      </c>
      <c r="AD30" s="11">
        <f t="shared" si="7"/>
        <v>7.906027378121655E-2</v>
      </c>
      <c r="AE30" s="4">
        <f t="shared" si="8"/>
        <v>7.906027378121655E-2</v>
      </c>
      <c r="AF30">
        <f t="shared" si="9"/>
        <v>7.906027378121655E-2</v>
      </c>
      <c r="AG30">
        <f t="shared" si="10"/>
        <v>-248.81409824347458</v>
      </c>
      <c r="AH30">
        <f t="shared" si="11"/>
        <v>-21582.004479697847</v>
      </c>
      <c r="AJ30">
        <f t="shared" si="12"/>
        <v>0</v>
      </c>
    </row>
    <row r="31" spans="1:36" x14ac:dyDescent="0.2">
      <c r="A31" t="str">
        <f t="shared" si="13"/>
        <v>[28, -1.05, -1.025, 1.1, 2.1, 0.9, 1.05, 1.07, 0.88, 0.85, 0.98, 2.05, 1.02, 0.96, 0.92, 1.01, 0.97, 0.48, 0.52, 0.55, 0.6, -85, 89, 0.0787714228397662]</v>
      </c>
      <c r="B31" s="2">
        <f t="shared" si="0"/>
        <v>-1.05</v>
      </c>
      <c r="C31" s="2">
        <f t="shared" si="1"/>
        <v>-1.0249999999999999</v>
      </c>
      <c r="D31">
        <v>1.1000000000000001</v>
      </c>
      <c r="E31">
        <v>2.1</v>
      </c>
      <c r="F31">
        <v>0.9</v>
      </c>
      <c r="G31" s="1">
        <v>1.05</v>
      </c>
      <c r="H31" s="1">
        <v>1.07</v>
      </c>
      <c r="I31" s="1">
        <v>0.88</v>
      </c>
      <c r="J31" s="1">
        <v>0.85</v>
      </c>
      <c r="K31">
        <v>0.98</v>
      </c>
      <c r="L31">
        <v>2.0499999999999998</v>
      </c>
      <c r="M31">
        <v>1.02</v>
      </c>
      <c r="N31" s="1">
        <v>0.96</v>
      </c>
      <c r="O31" s="1">
        <v>0.92</v>
      </c>
      <c r="P31" s="1">
        <v>1.01</v>
      </c>
      <c r="Q31" s="1">
        <v>0.97</v>
      </c>
      <c r="R31">
        <v>0.48</v>
      </c>
      <c r="S31">
        <v>0.52</v>
      </c>
      <c r="T31">
        <v>0.55000000000000004</v>
      </c>
      <c r="U31">
        <v>0.6</v>
      </c>
      <c r="V31">
        <v>-85</v>
      </c>
      <c r="W31">
        <v>89</v>
      </c>
      <c r="Y31">
        <f t="shared" si="2"/>
        <v>3.01</v>
      </c>
      <c r="Z31">
        <f t="shared" si="3"/>
        <v>3</v>
      </c>
      <c r="AA31">
        <f t="shared" si="4"/>
        <v>315.51772397124444</v>
      </c>
      <c r="AB31">
        <f t="shared" si="5"/>
        <v>5.4864251053254467</v>
      </c>
      <c r="AC31">
        <f t="shared" si="6"/>
        <v>2</v>
      </c>
      <c r="AD31" s="11">
        <f t="shared" si="7"/>
        <v>7.8771422839766223E-2</v>
      </c>
      <c r="AE31" s="4">
        <f t="shared" si="8"/>
        <v>7.8771422839766223E-2</v>
      </c>
      <c r="AF31">
        <f t="shared" si="9"/>
        <v>7.8771422839766209E-2</v>
      </c>
      <c r="AG31">
        <f t="shared" si="10"/>
        <v>-249.75959989673959</v>
      </c>
      <c r="AH31">
        <f t="shared" si="11"/>
        <v>-849.01804141846048</v>
      </c>
      <c r="AJ31">
        <f t="shared" si="12"/>
        <v>0</v>
      </c>
    </row>
    <row r="32" spans="1:36" x14ac:dyDescent="0.2">
      <c r="A32" t="str">
        <f t="shared" si="13"/>
        <v>[29, -1.05, -1.025, 1.1, 2.1, 0.9, 1.05, 1.07, 0.88, 0.85, 0.98, 2.05, 1.02, 0.96, 0.92, 1.01, 0.97, 0.48, 0.52, 0.55, 0.6, -45, 89, 0.0559125714686165]</v>
      </c>
      <c r="B32" s="2">
        <f t="shared" si="0"/>
        <v>-1.05</v>
      </c>
      <c r="C32" s="2">
        <f t="shared" si="1"/>
        <v>-1.0249999999999999</v>
      </c>
      <c r="D32">
        <v>1.1000000000000001</v>
      </c>
      <c r="E32">
        <v>2.1</v>
      </c>
      <c r="F32">
        <v>0.9</v>
      </c>
      <c r="G32" s="1">
        <v>1.05</v>
      </c>
      <c r="H32" s="1">
        <v>1.07</v>
      </c>
      <c r="I32" s="1">
        <v>0.88</v>
      </c>
      <c r="J32" s="1">
        <v>0.85</v>
      </c>
      <c r="K32">
        <v>0.98</v>
      </c>
      <c r="L32">
        <v>2.0499999999999998</v>
      </c>
      <c r="M32">
        <v>1.02</v>
      </c>
      <c r="N32" s="1">
        <v>0.96</v>
      </c>
      <c r="O32" s="1">
        <v>0.92</v>
      </c>
      <c r="P32" s="1">
        <v>1.01</v>
      </c>
      <c r="Q32" s="1">
        <v>0.97</v>
      </c>
      <c r="R32">
        <v>0.48</v>
      </c>
      <c r="S32">
        <v>0.52</v>
      </c>
      <c r="T32">
        <v>0.55000000000000004</v>
      </c>
      <c r="U32">
        <v>0.6</v>
      </c>
      <c r="V32">
        <v>-45</v>
      </c>
      <c r="W32">
        <v>89</v>
      </c>
      <c r="Y32">
        <f t="shared" si="2"/>
        <v>3.01</v>
      </c>
      <c r="Z32">
        <f t="shared" si="3"/>
        <v>3</v>
      </c>
      <c r="AA32">
        <f t="shared" si="4"/>
        <v>38.889715548505833</v>
      </c>
      <c r="AB32">
        <f t="shared" si="5"/>
        <v>0.47999999999999993</v>
      </c>
      <c r="AC32">
        <f t="shared" si="6"/>
        <v>2</v>
      </c>
      <c r="AD32" s="11">
        <f t="shared" si="7"/>
        <v>5.5912571468616522E-2</v>
      </c>
      <c r="AE32" s="4">
        <f t="shared" si="8"/>
        <v>5.5912571468616522E-2</v>
      </c>
      <c r="AF32">
        <f t="shared" si="9"/>
        <v>5.5912571468616522E-2</v>
      </c>
      <c r="AG32">
        <f t="shared" si="10"/>
        <v>-355.56108326724222</v>
      </c>
      <c r="AH32">
        <f t="shared" si="11"/>
        <v>-7.8887317316413998</v>
      </c>
      <c r="AJ32">
        <f t="shared" si="12"/>
        <v>0</v>
      </c>
    </row>
    <row r="33" spans="1:37" x14ac:dyDescent="0.2">
      <c r="A33" t="str">
        <f t="shared" si="13"/>
        <v>[30, -1.05, -1.025, 1.1, 2.1, 0.9, 1.05, 1.07, 0.88, 0.85, 0.98, 2.05, 1.02, 0.96, 0.92, 1.01, 0.97, 0.48, 0.52, 0.55, 0.6, -30, 89, 0.0395361584390362]</v>
      </c>
      <c r="B33" s="2">
        <f t="shared" si="0"/>
        <v>-1.05</v>
      </c>
      <c r="C33" s="2">
        <f t="shared" si="1"/>
        <v>-1.0249999999999999</v>
      </c>
      <c r="D33">
        <v>1.1000000000000001</v>
      </c>
      <c r="E33">
        <v>2.1</v>
      </c>
      <c r="F33">
        <v>0.9</v>
      </c>
      <c r="G33" s="1">
        <v>1.05</v>
      </c>
      <c r="H33" s="1">
        <v>1.07</v>
      </c>
      <c r="I33" s="1">
        <v>0.88</v>
      </c>
      <c r="J33" s="1">
        <v>0.85</v>
      </c>
      <c r="K33">
        <v>0.98</v>
      </c>
      <c r="L33">
        <v>2.0499999999999998</v>
      </c>
      <c r="M33">
        <v>1.02</v>
      </c>
      <c r="N33" s="1">
        <v>0.96</v>
      </c>
      <c r="O33" s="1">
        <v>0.92</v>
      </c>
      <c r="P33" s="1">
        <v>1.01</v>
      </c>
      <c r="Q33" s="1">
        <v>0.97</v>
      </c>
      <c r="R33">
        <v>0.48</v>
      </c>
      <c r="S33">
        <v>0.52</v>
      </c>
      <c r="T33">
        <v>0.55000000000000004</v>
      </c>
      <c r="U33">
        <v>0.6</v>
      </c>
      <c r="V33">
        <v>-30</v>
      </c>
      <c r="W33">
        <v>89</v>
      </c>
      <c r="Y33">
        <f t="shared" si="2"/>
        <v>3.01</v>
      </c>
      <c r="Z33">
        <f t="shared" si="3"/>
        <v>3</v>
      </c>
      <c r="AA33">
        <f t="shared" si="4"/>
        <v>31.753319778606837</v>
      </c>
      <c r="AB33">
        <f t="shared" si="5"/>
        <v>0.27712812921102031</v>
      </c>
      <c r="AC33">
        <f t="shared" si="6"/>
        <v>2</v>
      </c>
      <c r="AD33" s="11">
        <f t="shared" si="7"/>
        <v>3.9536158439036219E-2</v>
      </c>
      <c r="AE33" s="4">
        <f t="shared" si="8"/>
        <v>3.9536158439036219E-2</v>
      </c>
      <c r="AF33">
        <f t="shared" si="9"/>
        <v>3.9536158439036219E-2</v>
      </c>
      <c r="AG33">
        <f t="shared" si="10"/>
        <v>-506.57965467683243</v>
      </c>
      <c r="AH33">
        <f t="shared" si="11"/>
        <v>-3.5657133843171303</v>
      </c>
      <c r="AJ33">
        <f t="shared" si="12"/>
        <v>0</v>
      </c>
    </row>
    <row r="34" spans="1:37" x14ac:dyDescent="0.2">
      <c r="A34" t="str">
        <f t="shared" si="13"/>
        <v>[31, -1.05, -1.025, 1.1, 2.1, 0.9, 1.05, 1.07, 0.88, 0.85, 0.98, 2.05, 1.02, 0.96, 0.92, 1.01, 0.97, 0.48, 0.52, 0.55, 0.6, -1, 89, 0.00138000221209379]</v>
      </c>
      <c r="B34" s="2">
        <f t="shared" si="0"/>
        <v>-1.05</v>
      </c>
      <c r="C34" s="2">
        <f t="shared" si="1"/>
        <v>-1.0249999999999999</v>
      </c>
      <c r="D34">
        <v>1.1000000000000001</v>
      </c>
      <c r="E34">
        <v>2.1</v>
      </c>
      <c r="F34">
        <v>0.9</v>
      </c>
      <c r="G34" s="1">
        <v>1.05</v>
      </c>
      <c r="H34" s="1">
        <v>1.07</v>
      </c>
      <c r="I34" s="1">
        <v>0.88</v>
      </c>
      <c r="J34" s="1">
        <v>0.85</v>
      </c>
      <c r="K34">
        <v>0.98</v>
      </c>
      <c r="L34">
        <v>2.0499999999999998</v>
      </c>
      <c r="M34">
        <v>1.02</v>
      </c>
      <c r="N34" s="1">
        <v>0.96</v>
      </c>
      <c r="O34" s="1">
        <v>0.92</v>
      </c>
      <c r="P34" s="1">
        <v>1.01</v>
      </c>
      <c r="Q34" s="1">
        <v>0.97</v>
      </c>
      <c r="R34">
        <v>0.48</v>
      </c>
      <c r="S34">
        <v>0.52</v>
      </c>
      <c r="T34">
        <v>0.55000000000000004</v>
      </c>
      <c r="U34">
        <v>0.6</v>
      </c>
      <c r="V34">
        <v>-1</v>
      </c>
      <c r="W34">
        <v>89</v>
      </c>
      <c r="Y34">
        <f t="shared" si="2"/>
        <v>3.01</v>
      </c>
      <c r="Z34">
        <f t="shared" si="3"/>
        <v>3</v>
      </c>
      <c r="AA34">
        <f t="shared" si="4"/>
        <v>27.503370479303953</v>
      </c>
      <c r="AB34">
        <f t="shared" si="5"/>
        <v>8.3784311655444414E-3</v>
      </c>
      <c r="AC34">
        <f t="shared" si="6"/>
        <v>2</v>
      </c>
      <c r="AD34" s="11">
        <f t="shared" si="7"/>
        <v>1.3800022120937934E-3</v>
      </c>
      <c r="AE34" s="4">
        <f t="shared" si="8"/>
        <v>1.3800022120937934E-3</v>
      </c>
      <c r="AF34">
        <f t="shared" si="9"/>
        <v>1.3800022120937934E-3</v>
      </c>
      <c r="AG34">
        <f t="shared" si="10"/>
        <v>-14762.848495086422</v>
      </c>
      <c r="AH34">
        <f t="shared" si="11"/>
        <v>-8.9998470382368828E-2</v>
      </c>
      <c r="AJ34">
        <f t="shared" si="12"/>
        <v>0</v>
      </c>
    </row>
    <row r="35" spans="1:37" x14ac:dyDescent="0.2">
      <c r="AD35" s="11"/>
      <c r="AE35" s="4"/>
    </row>
    <row r="36" spans="1:37" x14ac:dyDescent="0.2">
      <c r="A36" t="str">
        <f>"["&amp;ROW(A36)-ROW($A$3)&amp;", "&amp;B36&amp;",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"&amp;AD36&amp;"]"</f>
        <v>[33, 1.05, -1.025, 0.9, 2.1, 1.1, 0.88, 0.85, 1.05, 1.07, 0.98, 2.05, 1.02, 0.92, 0.96, 0.97, 1.01, 0, 0.48, 0.55, 0.6, -89, 10, 0]</v>
      </c>
      <c r="B36" s="2">
        <f>E36/2</f>
        <v>1.05</v>
      </c>
      <c r="C36" s="2">
        <f>-L36/2</f>
        <v>-1.0249999999999999</v>
      </c>
      <c r="D36">
        <f>'式(20)Asf0m'!F4</f>
        <v>0.9</v>
      </c>
      <c r="E36">
        <f>'式(20)Asf0m'!E4</f>
        <v>2.1</v>
      </c>
      <c r="F36">
        <f>'式(20)Asf0m'!D4</f>
        <v>1.1000000000000001</v>
      </c>
      <c r="G36" s="1">
        <f>'式(20)Asf0m'!I4</f>
        <v>0.88</v>
      </c>
      <c r="H36" s="1">
        <f>'式(20)Asf0m'!J4</f>
        <v>0.85</v>
      </c>
      <c r="I36" s="1">
        <f>'式(20)Asf0m'!G4</f>
        <v>1.05</v>
      </c>
      <c r="J36" s="1">
        <f>'式(20)Asf0m'!H4</f>
        <v>1.07</v>
      </c>
      <c r="K36">
        <f>'式(20)Asf0m'!K4</f>
        <v>0.98</v>
      </c>
      <c r="L36">
        <f>'式(20)Asf0m'!L4</f>
        <v>2.0499999999999998</v>
      </c>
      <c r="M36">
        <f>'式(20)Asf0m'!M4</f>
        <v>1.02</v>
      </c>
      <c r="N36" s="1">
        <f>'式(20)Asf0m'!O4</f>
        <v>0.92</v>
      </c>
      <c r="O36" s="1">
        <f>'式(20)Asf0m'!N4</f>
        <v>0.96</v>
      </c>
      <c r="P36" s="1">
        <f>'式(20)Asf0m'!Q4</f>
        <v>0.97</v>
      </c>
      <c r="Q36" s="1">
        <f>'式(20)Asf0m'!P4</f>
        <v>1.01</v>
      </c>
      <c r="R36" s="8">
        <f>'式(20)Asf0m'!S4</f>
        <v>0</v>
      </c>
      <c r="S36">
        <f>'式(20)Asf0m'!R4</f>
        <v>0.48</v>
      </c>
      <c r="T36">
        <f>'式(20)Asf0m'!T4</f>
        <v>0.55000000000000004</v>
      </c>
      <c r="U36">
        <f>'式(20)Asf0m'!U4</f>
        <v>0.6</v>
      </c>
      <c r="V36">
        <f>-'式(20)Asf0m'!V4</f>
        <v>-89</v>
      </c>
      <c r="W36">
        <f>'式(20)Asf0m'!W4</f>
        <v>10</v>
      </c>
      <c r="Y36">
        <f>N36+L36/2-C36</f>
        <v>2.9699999999999998</v>
      </c>
      <c r="Z36">
        <f>F36+E36/2-B36</f>
        <v>1.1000000000000003</v>
      </c>
      <c r="AA36">
        <f>R36*TAN(RADIANS(W36))/COS(RADIANS(V36))</f>
        <v>0</v>
      </c>
      <c r="AB36">
        <f>R36*TAN(RADIANS(ABS(V36)))</f>
        <v>0</v>
      </c>
      <c r="AC36">
        <f>IF(R36=0,1,IF(AND(Y36&gt;=AA36,Z36&gt;=AB36),4,IF(Z36/Y36&gt;=AB36/AA36,2,IF(Z36/Y36&lt;AB36/AA36,3,0
))))</f>
        <v>1</v>
      </c>
      <c r="AD36" s="11">
        <f>IF(R36=0,0,IF(AND((N36+L36/2-C36)&gt;=(R36*TAN(RADIANS(W36))/COS(RADIANS(V36))),(F36+E36/2-B36)&gt;=(R36*TAN(RADIANS(ABS(V36))))),((N36+L36/2-C36)+((N36+L36/2-C36)-(R36*TAN(RADIANS(W36))/COS(RADIANS(V36)))))/2*(R36*TAN(RADIANS(ABS(V36)))),IF((F36+E36/2-B36)/(N36+L36/2-C36)&gt;=(R36*TAN(RADIANS(ABS(V36))))/(R36*TAN(RADIANS(W36))/COS(RADIANS(V36))),(N36+L36/2-C36)*(R36*TAN(RADIANS(ABS(V36))))/(R36*TAN(RADIANS(W36))/COS(RADIANS(V36)))*(N36+L36/2-C36)/2,IF((F36+E36/2-B36)/(N36+L36/2-C36)&lt;(R36*TAN(RADIANS(ABS(V36))))/(R36*TAN(RADIANS(W36))/COS(RADIANS(V36))),(F36+E36/2-B36)*((N36+L36/2-C36)+(N36+L36/2-C36)-((R36*TAN(RADIANS(W36))/COS(RADIANS(V36)))/(R36*TAN(RADIANS(ABS(V36))))*(F36+E36/2-B36)))/2,0
))))</f>
        <v>0</v>
      </c>
      <c r="AE36" s="4">
        <f>IF(AC36=1,0,0)+IF(AC36=2,Y36*AB36/AA36*Y36/2,0)+IF(AC36=3,Z36*(Y36+Y36-(AA36/AB36*Z36))/2,0)+IF(AC36=4,(Y36+(Y36-AA36))/2*AB36,0)</f>
        <v>0</v>
      </c>
      <c r="AF36" t="e">
        <f>Y36*(Y36/AA36*AB36)/2</f>
        <v>#DIV/0!</v>
      </c>
      <c r="AG36" t="e">
        <f>(Y36+Y36-(AA36/AB36*Z36))/2*Z36</f>
        <v>#DIV/0!</v>
      </c>
      <c r="AH36">
        <f>(Y36+Y36-AA36)/2*AB36</f>
        <v>0</v>
      </c>
      <c r="AJ36">
        <f>AD36-AE36</f>
        <v>0</v>
      </c>
      <c r="AK36">
        <f>AD36-'式(20)Asf0m'!AD4</f>
        <v>0</v>
      </c>
    </row>
    <row r="37" spans="1:37" x14ac:dyDescent="0.2">
      <c r="A37" t="str">
        <f>"["&amp;ROW(A37)-ROW($A$3)&amp;", "&amp;B37&amp;",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"&amp;AD37&amp;"]"</f>
        <v>[34, 1.05, -1.025, 0.9, 2.1, 1.1, 0.88, 0.85, 1.05, 1.07, 0.98, 2.05, 1.02, 0.92, 0.96, 0.97, 1.01, 0.52, 0.48, 0.55, 0.6, -89, 1, 3.25643807708641]</v>
      </c>
      <c r="B37" s="2">
        <f t="shared" ref="B37:B66" si="14">E37/2</f>
        <v>1.05</v>
      </c>
      <c r="C37" s="2">
        <f t="shared" ref="C37:C66" si="15">-L37/2</f>
        <v>-1.0249999999999999</v>
      </c>
      <c r="D37">
        <f>'式(20)Asf0m'!F5</f>
        <v>0.9</v>
      </c>
      <c r="E37">
        <f>'式(20)Asf0m'!E5</f>
        <v>2.1</v>
      </c>
      <c r="F37">
        <f>'式(20)Asf0m'!D5</f>
        <v>1.1000000000000001</v>
      </c>
      <c r="G37" s="1">
        <f>'式(20)Asf0m'!I5</f>
        <v>0.88</v>
      </c>
      <c r="H37" s="1">
        <f>'式(20)Asf0m'!J5</f>
        <v>0.85</v>
      </c>
      <c r="I37" s="1">
        <f>'式(20)Asf0m'!G5</f>
        <v>1.05</v>
      </c>
      <c r="J37" s="1">
        <f>'式(20)Asf0m'!H5</f>
        <v>1.07</v>
      </c>
      <c r="K37">
        <f>'式(20)Asf0m'!K5</f>
        <v>0.98</v>
      </c>
      <c r="L37">
        <f>'式(20)Asf0m'!L5</f>
        <v>2.0499999999999998</v>
      </c>
      <c r="M37">
        <f>'式(20)Asf0m'!M5</f>
        <v>1.02</v>
      </c>
      <c r="N37" s="1">
        <f>'式(20)Asf0m'!O5</f>
        <v>0.92</v>
      </c>
      <c r="O37" s="1">
        <f>'式(20)Asf0m'!N5</f>
        <v>0.96</v>
      </c>
      <c r="P37" s="1">
        <f>'式(20)Asf0m'!Q5</f>
        <v>0.97</v>
      </c>
      <c r="Q37" s="1">
        <f>'式(20)Asf0m'!P5</f>
        <v>1.01</v>
      </c>
      <c r="R37">
        <f>'式(20)Asf0m'!S5</f>
        <v>0.52</v>
      </c>
      <c r="S37">
        <f>'式(20)Asf0m'!R5</f>
        <v>0.48</v>
      </c>
      <c r="T37">
        <f>'式(20)Asf0m'!T5</f>
        <v>0.55000000000000004</v>
      </c>
      <c r="U37">
        <f>'式(20)Asf0m'!U5</f>
        <v>0.6</v>
      </c>
      <c r="V37">
        <f>-'式(20)Asf0m'!V5</f>
        <v>-89</v>
      </c>
      <c r="W37">
        <f>'式(20)Asf0m'!W5</f>
        <v>1</v>
      </c>
      <c r="Y37">
        <f t="shared" ref="Y37:Y66" si="16">N37+L37/2-C37</f>
        <v>2.9699999999999998</v>
      </c>
      <c r="Z37">
        <f t="shared" ref="Z37:Z66" si="17">F37+E37/2-B37</f>
        <v>1.1000000000000003</v>
      </c>
      <c r="AA37">
        <f t="shared" ref="AA37:AA66" si="18">R37*TAN(RADIANS(W37))/COS(RADIANS(V37))</f>
        <v>0.52007921058282935</v>
      </c>
      <c r="AB37">
        <f t="shared" ref="AB37:AB66" si="19">R37*TAN(RADIANS(ABS(V37)))</f>
        <v>29.790780047994755</v>
      </c>
      <c r="AC37">
        <f t="shared" ref="AC37:AC66" si="20">IF(R37=0,1,IF(AND(Y37&gt;=AA37,Z37&gt;=AB37),4,IF(Z37/Y37&gt;=AB37/AA37,2,IF(Z37/Y37&lt;AB37/AA37,3,0
))))</f>
        <v>3</v>
      </c>
      <c r="AD37" s="11">
        <f t="shared" ref="AD37:AD66" si="21">IF(R37=0,0,IF(AND((N37+L37/2-C37)&gt;=(R37*TAN(RADIANS(W37))/COS(RADIANS(V37))),(F37+E37/2-B37)&gt;=(R37*TAN(RADIANS(ABS(V37))))),((N37+L37/2-C37)+((N37+L37/2-C37)-(R37*TAN(RADIANS(W37))/COS(RADIANS(V37)))))/2*(R37*TAN(RADIANS(ABS(V37)))),IF((F37+E37/2-B37)/(N37+L37/2-C37)&gt;=(R37*TAN(RADIANS(ABS(V37))))/(R37*TAN(RADIANS(W37))/COS(RADIANS(V37))),(N37+L37/2-C37)*(R37*TAN(RADIANS(ABS(V37))))/(R37*TAN(RADIANS(W37))/COS(RADIANS(V37)))*(N37+L37/2-C37)/2,IF((F37+E37/2-B37)/(N37+L37/2-C37)&lt;(R37*TAN(RADIANS(ABS(V37))))/(R37*TAN(RADIANS(W37))/COS(RADIANS(V37))),(F37+E37/2-B37)*((N37+L37/2-C37)+(N37+L37/2-C37)-((R37*TAN(RADIANS(W37))/COS(RADIANS(V37)))/(R37*TAN(RADIANS(ABS(V37))))*(F37+E37/2-B37)))/2,0
))))</f>
        <v>3.2564380770864116</v>
      </c>
      <c r="AE37" s="4">
        <f t="shared" ref="AE37:AE66" si="22">IF(AC37=1,0,0)+IF(AC37=2,Y37*AB37/AA37*Y37/2,0)+IF(AC37=3,Z37*(Y37+Y37-(AA37/AB37*Z37))/2,0)+IF(AC37=4,(Y37+(Y37-AA37))/2*AB37,0)</f>
        <v>3.2564380770864116</v>
      </c>
      <c r="AF37">
        <f t="shared" ref="AF37:AF66" si="23">Y37*(Y37/AA37*AB37)/2</f>
        <v>252.63602772245932</v>
      </c>
      <c r="AG37">
        <f t="shared" ref="AG37:AG66" si="24">(Y37+Y37-(AA37/AB37*Z37))/2*Z37</f>
        <v>3.2564380770864116</v>
      </c>
      <c r="AH37">
        <f t="shared" ref="AH37:AH66" si="25">(Y37+Y37-AA37)/2*AB37</f>
        <v>80.73183405754051</v>
      </c>
      <c r="AJ37">
        <f t="shared" ref="AJ37:AJ66" si="26">AD37-AE37</f>
        <v>0</v>
      </c>
      <c r="AK37">
        <f>AD37-'式(20)Asf0m'!AD5</f>
        <v>0</v>
      </c>
    </row>
    <row r="38" spans="1:37" x14ac:dyDescent="0.2">
      <c r="A38" t="str">
        <f t="shared" ref="A38:A66" si="27">"["&amp;ROW(A38)-ROW($A$3)&amp;", "&amp;B38&amp;",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"&amp;AD38&amp;"]"</f>
        <v>[35, 1.05, -1.025, 0.9, 2.1, 1.1, 0.88, 0.85, 1.05, 1.07, 0.98, 2.05, 1.02, 0.92, 0.96, 0.97, 1.01, 0.52, 0.48, 0.55, 0.6, -85, 1, 3.25639934703347]</v>
      </c>
      <c r="B38" s="2">
        <f t="shared" si="14"/>
        <v>1.05</v>
      </c>
      <c r="C38" s="2">
        <f t="shared" si="15"/>
        <v>-1.0249999999999999</v>
      </c>
      <c r="D38">
        <f>'式(20)Asf0m'!F6</f>
        <v>0.9</v>
      </c>
      <c r="E38">
        <f>'式(20)Asf0m'!E6</f>
        <v>2.1</v>
      </c>
      <c r="F38">
        <f>'式(20)Asf0m'!D6</f>
        <v>1.1000000000000001</v>
      </c>
      <c r="G38" s="1">
        <f>'式(20)Asf0m'!I6</f>
        <v>0.88</v>
      </c>
      <c r="H38" s="1">
        <f>'式(20)Asf0m'!J6</f>
        <v>0.85</v>
      </c>
      <c r="I38" s="1">
        <f>'式(20)Asf0m'!G6</f>
        <v>1.05</v>
      </c>
      <c r="J38" s="1">
        <f>'式(20)Asf0m'!H6</f>
        <v>1.07</v>
      </c>
      <c r="K38">
        <f>'式(20)Asf0m'!K6</f>
        <v>0.98</v>
      </c>
      <c r="L38">
        <f>'式(20)Asf0m'!L6</f>
        <v>2.0499999999999998</v>
      </c>
      <c r="M38">
        <f>'式(20)Asf0m'!M6</f>
        <v>1.02</v>
      </c>
      <c r="N38" s="1">
        <f>'式(20)Asf0m'!O6</f>
        <v>0.92</v>
      </c>
      <c r="O38" s="1">
        <f>'式(20)Asf0m'!N6</f>
        <v>0.96</v>
      </c>
      <c r="P38" s="1">
        <f>'式(20)Asf0m'!Q6</f>
        <v>0.97</v>
      </c>
      <c r="Q38" s="1">
        <f>'式(20)Asf0m'!P6</f>
        <v>1.01</v>
      </c>
      <c r="R38">
        <f>'式(20)Asf0m'!S6</f>
        <v>0.52</v>
      </c>
      <c r="S38">
        <f>'式(20)Asf0m'!R6</f>
        <v>0.48</v>
      </c>
      <c r="T38">
        <f>'式(20)Asf0m'!T6</f>
        <v>0.55000000000000004</v>
      </c>
      <c r="U38">
        <f>'式(20)Asf0m'!U6</f>
        <v>0.6</v>
      </c>
      <c r="V38">
        <f>-'式(20)Asf0m'!V6</f>
        <v>-85</v>
      </c>
      <c r="W38">
        <f>'式(20)Asf0m'!W6</f>
        <v>1</v>
      </c>
      <c r="Y38">
        <f t="shared" si="16"/>
        <v>2.9699999999999998</v>
      </c>
      <c r="Z38">
        <f t="shared" si="17"/>
        <v>1.1000000000000003</v>
      </c>
      <c r="AA38">
        <f t="shared" si="18"/>
        <v>0.10414269302887712</v>
      </c>
      <c r="AB38">
        <f t="shared" si="19"/>
        <v>5.9436271974359016</v>
      </c>
      <c r="AC38">
        <f t="shared" si="20"/>
        <v>3</v>
      </c>
      <c r="AD38" s="11">
        <f t="shared" si="21"/>
        <v>3.2563993470334665</v>
      </c>
      <c r="AE38" s="4">
        <f t="shared" si="22"/>
        <v>3.2563993470334665</v>
      </c>
      <c r="AF38">
        <f t="shared" si="23"/>
        <v>251.71300847446324</v>
      </c>
      <c r="AG38">
        <f t="shared" si="24"/>
        <v>3.2563993470334665</v>
      </c>
      <c r="AH38">
        <f t="shared" si="25"/>
        <v>17.3430801050343</v>
      </c>
      <c r="AJ38">
        <f t="shared" si="26"/>
        <v>0</v>
      </c>
      <c r="AK38">
        <f>AD38-'式(20)Asf0m'!AD6</f>
        <v>0</v>
      </c>
    </row>
    <row r="39" spans="1:37" x14ac:dyDescent="0.2">
      <c r="A39" t="str">
        <f t="shared" si="27"/>
        <v>[36, 1.05, -1.025, 0.9, 2.1, 1.1, 0.88, 0.85, 1.05, 1.07, 0.98, 2.05, 1.02, 0.92, 0.96, 0.97, 1.01, 0.52, 0.48, 0.55, 0.6, -45, 1, 1.54106256237235]</v>
      </c>
      <c r="B39" s="2">
        <f t="shared" si="14"/>
        <v>1.05</v>
      </c>
      <c r="C39" s="2">
        <f t="shared" si="15"/>
        <v>-1.0249999999999999</v>
      </c>
      <c r="D39">
        <f>'式(20)Asf0m'!F7</f>
        <v>0.9</v>
      </c>
      <c r="E39">
        <f>'式(20)Asf0m'!E7</f>
        <v>2.1</v>
      </c>
      <c r="F39">
        <f>'式(20)Asf0m'!D7</f>
        <v>1.1000000000000001</v>
      </c>
      <c r="G39" s="1">
        <f>'式(20)Asf0m'!I7</f>
        <v>0.88</v>
      </c>
      <c r="H39" s="1">
        <f>'式(20)Asf0m'!J7</f>
        <v>0.85</v>
      </c>
      <c r="I39" s="1">
        <f>'式(20)Asf0m'!G7</f>
        <v>1.05</v>
      </c>
      <c r="J39" s="1">
        <f>'式(20)Asf0m'!H7</f>
        <v>1.07</v>
      </c>
      <c r="K39">
        <f>'式(20)Asf0m'!K7</f>
        <v>0.98</v>
      </c>
      <c r="L39">
        <f>'式(20)Asf0m'!L7</f>
        <v>2.0499999999999998</v>
      </c>
      <c r="M39">
        <f>'式(20)Asf0m'!M7</f>
        <v>1.02</v>
      </c>
      <c r="N39" s="1">
        <f>'式(20)Asf0m'!O7</f>
        <v>0.92</v>
      </c>
      <c r="O39" s="1">
        <f>'式(20)Asf0m'!N7</f>
        <v>0.96</v>
      </c>
      <c r="P39" s="1">
        <f>'式(20)Asf0m'!Q7</f>
        <v>0.97</v>
      </c>
      <c r="Q39" s="1">
        <f>'式(20)Asf0m'!P7</f>
        <v>1.01</v>
      </c>
      <c r="R39">
        <f>'式(20)Asf0m'!S7</f>
        <v>0.52</v>
      </c>
      <c r="S39">
        <f>'式(20)Asf0m'!R7</f>
        <v>0.48</v>
      </c>
      <c r="T39">
        <f>'式(20)Asf0m'!T7</f>
        <v>0.55000000000000004</v>
      </c>
      <c r="U39">
        <f>'式(20)Asf0m'!U7</f>
        <v>0.6</v>
      </c>
      <c r="V39">
        <f>-'式(20)Asf0m'!V7</f>
        <v>-45</v>
      </c>
      <c r="W39">
        <f>'式(20)Asf0m'!W7</f>
        <v>1</v>
      </c>
      <c r="Y39">
        <f t="shared" si="16"/>
        <v>2.9699999999999998</v>
      </c>
      <c r="Z39">
        <f t="shared" si="17"/>
        <v>1.1000000000000003</v>
      </c>
      <c r="AA39">
        <f t="shared" si="18"/>
        <v>1.2836298567865896E-2</v>
      </c>
      <c r="AB39">
        <f t="shared" si="19"/>
        <v>0.51999999999999991</v>
      </c>
      <c r="AC39">
        <f t="shared" si="20"/>
        <v>4</v>
      </c>
      <c r="AD39" s="11">
        <f t="shared" si="21"/>
        <v>1.5410625623723546</v>
      </c>
      <c r="AE39" s="4">
        <f t="shared" si="22"/>
        <v>1.5410625623723546</v>
      </c>
      <c r="AF39">
        <f t="shared" si="23"/>
        <v>178.66786035511288</v>
      </c>
      <c r="AG39">
        <f t="shared" si="24"/>
        <v>3.2520654603200798</v>
      </c>
      <c r="AH39">
        <f t="shared" si="25"/>
        <v>1.5410625623723546</v>
      </c>
      <c r="AJ39">
        <f t="shared" si="26"/>
        <v>0</v>
      </c>
      <c r="AK39">
        <f>AD39-'式(20)Asf0m'!AD7</f>
        <v>0</v>
      </c>
    </row>
    <row r="40" spans="1:37" x14ac:dyDescent="0.2">
      <c r="A40" t="str">
        <f t="shared" si="27"/>
        <v>[37, 1.05, -1.025, 0.9, 2.1, 1.1, 0.88, 0.85, 1.05, 1.07, 0.98, 2.05, 1.02, 0.92, 0.96, 0.97, 1.01, 0.52, 0.48, 0.55, 0.6, -30, 1, 0.890086472550928]</v>
      </c>
      <c r="B40" s="2">
        <f t="shared" si="14"/>
        <v>1.05</v>
      </c>
      <c r="C40" s="2">
        <f t="shared" si="15"/>
        <v>-1.0249999999999999</v>
      </c>
      <c r="D40">
        <f>'式(20)Asf0m'!F8</f>
        <v>0.9</v>
      </c>
      <c r="E40">
        <f>'式(20)Asf0m'!E8</f>
        <v>2.1</v>
      </c>
      <c r="F40">
        <f>'式(20)Asf0m'!D8</f>
        <v>1.1000000000000001</v>
      </c>
      <c r="G40" s="1">
        <f>'式(20)Asf0m'!I8</f>
        <v>0.88</v>
      </c>
      <c r="H40" s="1">
        <f>'式(20)Asf0m'!J8</f>
        <v>0.85</v>
      </c>
      <c r="I40" s="1">
        <f>'式(20)Asf0m'!G8</f>
        <v>1.05</v>
      </c>
      <c r="J40" s="1">
        <f>'式(20)Asf0m'!H8</f>
        <v>1.07</v>
      </c>
      <c r="K40">
        <f>'式(20)Asf0m'!K8</f>
        <v>0.98</v>
      </c>
      <c r="L40">
        <f>'式(20)Asf0m'!L8</f>
        <v>2.0499999999999998</v>
      </c>
      <c r="M40">
        <f>'式(20)Asf0m'!M8</f>
        <v>1.02</v>
      </c>
      <c r="N40" s="1">
        <f>'式(20)Asf0m'!O8</f>
        <v>0.92</v>
      </c>
      <c r="O40" s="1">
        <f>'式(20)Asf0m'!N8</f>
        <v>0.96</v>
      </c>
      <c r="P40" s="1">
        <f>'式(20)Asf0m'!Q8</f>
        <v>0.97</v>
      </c>
      <c r="Q40" s="1">
        <f>'式(20)Asf0m'!P8</f>
        <v>1.01</v>
      </c>
      <c r="R40">
        <f>'式(20)Asf0m'!S8</f>
        <v>0.52</v>
      </c>
      <c r="S40">
        <f>'式(20)Asf0m'!R8</f>
        <v>0.48</v>
      </c>
      <c r="T40">
        <f>'式(20)Asf0m'!T8</f>
        <v>0.55000000000000004</v>
      </c>
      <c r="U40">
        <f>'式(20)Asf0m'!U8</f>
        <v>0.6</v>
      </c>
      <c r="V40">
        <f>-'式(20)Asf0m'!V8</f>
        <v>-30</v>
      </c>
      <c r="W40">
        <f>'式(20)Asf0m'!W8</f>
        <v>1</v>
      </c>
      <c r="Y40">
        <f t="shared" si="16"/>
        <v>2.9699999999999998</v>
      </c>
      <c r="Z40">
        <f t="shared" si="17"/>
        <v>1.1000000000000003</v>
      </c>
      <c r="AA40">
        <f t="shared" si="18"/>
        <v>1.0480793892429971E-2</v>
      </c>
      <c r="AB40">
        <f t="shared" si="19"/>
        <v>0.30022213997860542</v>
      </c>
      <c r="AC40">
        <f t="shared" si="20"/>
        <v>4</v>
      </c>
      <c r="AD40" s="11">
        <f t="shared" si="21"/>
        <v>0.89008647255092799</v>
      </c>
      <c r="AE40" s="4">
        <f t="shared" si="22"/>
        <v>0.89008647255092799</v>
      </c>
      <c r="AF40">
        <f t="shared" si="23"/>
        <v>126.33725563719146</v>
      </c>
      <c r="AG40">
        <f t="shared" si="24"/>
        <v>3.2458793714368572</v>
      </c>
      <c r="AH40">
        <f t="shared" si="25"/>
        <v>0.89008647255092799</v>
      </c>
      <c r="AJ40">
        <f t="shared" si="26"/>
        <v>0</v>
      </c>
      <c r="AK40">
        <f>AD40-'式(20)Asf0m'!AD8</f>
        <v>0</v>
      </c>
    </row>
    <row r="41" spans="1:37" x14ac:dyDescent="0.2">
      <c r="A41" t="str">
        <f t="shared" si="27"/>
        <v>[38, 1.05, -1.025, 0.9, 2.1, 1.1, 0.88, 0.85, 1.05, 1.07, 0.98, 2.05, 1.02, 0.92, 0.96, 0.97, 1.01, 0.52, 0.48, 0.55, 0.6, -1, 1, 0.0269164033601141]</v>
      </c>
      <c r="B41" s="2">
        <f t="shared" si="14"/>
        <v>1.05</v>
      </c>
      <c r="C41" s="2">
        <f t="shared" si="15"/>
        <v>-1.0249999999999999</v>
      </c>
      <c r="D41">
        <f>'式(20)Asf0m'!F9</f>
        <v>0.9</v>
      </c>
      <c r="E41">
        <f>'式(20)Asf0m'!E9</f>
        <v>2.1</v>
      </c>
      <c r="F41">
        <f>'式(20)Asf0m'!D9</f>
        <v>1.1000000000000001</v>
      </c>
      <c r="G41" s="1">
        <f>'式(20)Asf0m'!I9</f>
        <v>0.88</v>
      </c>
      <c r="H41" s="1">
        <f>'式(20)Asf0m'!J9</f>
        <v>0.85</v>
      </c>
      <c r="I41" s="1">
        <f>'式(20)Asf0m'!G9</f>
        <v>1.05</v>
      </c>
      <c r="J41" s="1">
        <f>'式(20)Asf0m'!H9</f>
        <v>1.07</v>
      </c>
      <c r="K41">
        <f>'式(20)Asf0m'!K9</f>
        <v>0.98</v>
      </c>
      <c r="L41">
        <f>'式(20)Asf0m'!L9</f>
        <v>2.0499999999999998</v>
      </c>
      <c r="M41">
        <f>'式(20)Asf0m'!M9</f>
        <v>1.02</v>
      </c>
      <c r="N41" s="1">
        <f>'式(20)Asf0m'!O9</f>
        <v>0.92</v>
      </c>
      <c r="O41" s="1">
        <f>'式(20)Asf0m'!N9</f>
        <v>0.96</v>
      </c>
      <c r="P41" s="1">
        <f>'式(20)Asf0m'!Q9</f>
        <v>0.97</v>
      </c>
      <c r="Q41" s="1">
        <f>'式(20)Asf0m'!P9</f>
        <v>1.01</v>
      </c>
      <c r="R41">
        <f>'式(20)Asf0m'!S9</f>
        <v>0.52</v>
      </c>
      <c r="S41">
        <f>'式(20)Asf0m'!R9</f>
        <v>0.48</v>
      </c>
      <c r="T41">
        <f>'式(20)Asf0m'!T9</f>
        <v>0.55000000000000004</v>
      </c>
      <c r="U41">
        <f>'式(20)Asf0m'!U9</f>
        <v>0.6</v>
      </c>
      <c r="V41">
        <f>-'式(20)Asf0m'!V9</f>
        <v>-1</v>
      </c>
      <c r="W41">
        <f>'式(20)Asf0m'!W9</f>
        <v>1</v>
      </c>
      <c r="Y41">
        <f t="shared" si="16"/>
        <v>2.9699999999999998</v>
      </c>
      <c r="Z41">
        <f t="shared" si="17"/>
        <v>1.1000000000000003</v>
      </c>
      <c r="AA41">
        <f t="shared" si="18"/>
        <v>9.0780163885394779E-3</v>
      </c>
      <c r="AB41">
        <f t="shared" si="19"/>
        <v>9.076633762673144E-3</v>
      </c>
      <c r="AC41">
        <f t="shared" si="20"/>
        <v>4</v>
      </c>
      <c r="AD41" s="11">
        <f t="shared" si="21"/>
        <v>2.6916403360114079E-2</v>
      </c>
      <c r="AE41" s="4">
        <f t="shared" si="22"/>
        <v>2.6916403360114079E-2</v>
      </c>
      <c r="AF41">
        <f t="shared" si="23"/>
        <v>4.4097782671025048</v>
      </c>
      <c r="AG41">
        <f t="shared" si="24"/>
        <v>2.6619078415334365</v>
      </c>
      <c r="AH41">
        <f t="shared" si="25"/>
        <v>2.6916403360114079E-2</v>
      </c>
      <c r="AJ41">
        <f t="shared" si="26"/>
        <v>0</v>
      </c>
      <c r="AK41">
        <f>AD41-'式(20)Asf0m'!AD9</f>
        <v>0</v>
      </c>
    </row>
    <row r="42" spans="1:37" x14ac:dyDescent="0.2">
      <c r="A42" t="str">
        <f t="shared" si="27"/>
        <v>[39, 1.05, -1.025, 0.9, 2.1, 1.1, 0.88, 0.85, 1.05, 1.07, 0.98, 2.05, 1.02, 0.92, 0.96, 0.97, 1.01, 0.52, 0.48, 0.55, 0.6, -89, 10, 3.16030592664722]</v>
      </c>
      <c r="B42" s="2">
        <f t="shared" si="14"/>
        <v>1.05</v>
      </c>
      <c r="C42" s="2">
        <f t="shared" si="15"/>
        <v>-1.0249999999999999</v>
      </c>
      <c r="D42">
        <f>'式(20)Asf0m'!F10</f>
        <v>0.9</v>
      </c>
      <c r="E42">
        <f>'式(20)Asf0m'!E10</f>
        <v>2.1</v>
      </c>
      <c r="F42">
        <f>'式(20)Asf0m'!D10</f>
        <v>1.1000000000000001</v>
      </c>
      <c r="G42" s="1">
        <f>'式(20)Asf0m'!I10</f>
        <v>0.88</v>
      </c>
      <c r="H42" s="1">
        <f>'式(20)Asf0m'!J10</f>
        <v>0.85</v>
      </c>
      <c r="I42" s="1">
        <f>'式(20)Asf0m'!G10</f>
        <v>1.05</v>
      </c>
      <c r="J42" s="1">
        <f>'式(20)Asf0m'!H10</f>
        <v>1.07</v>
      </c>
      <c r="K42">
        <f>'式(20)Asf0m'!K10</f>
        <v>0.98</v>
      </c>
      <c r="L42">
        <f>'式(20)Asf0m'!L10</f>
        <v>2.0499999999999998</v>
      </c>
      <c r="M42">
        <f>'式(20)Asf0m'!M10</f>
        <v>1.02</v>
      </c>
      <c r="N42" s="1">
        <f>'式(20)Asf0m'!O10</f>
        <v>0.92</v>
      </c>
      <c r="O42" s="1">
        <f>'式(20)Asf0m'!N10</f>
        <v>0.96</v>
      </c>
      <c r="P42" s="1">
        <f>'式(20)Asf0m'!Q10</f>
        <v>0.97</v>
      </c>
      <c r="Q42" s="1">
        <f>'式(20)Asf0m'!P10</f>
        <v>1.01</v>
      </c>
      <c r="R42">
        <f>'式(20)Asf0m'!S10</f>
        <v>0.52</v>
      </c>
      <c r="S42">
        <f>'式(20)Asf0m'!R10</f>
        <v>0.48</v>
      </c>
      <c r="T42">
        <f>'式(20)Asf0m'!T10</f>
        <v>0.55000000000000004</v>
      </c>
      <c r="U42">
        <f>'式(20)Asf0m'!U10</f>
        <v>0.6</v>
      </c>
      <c r="V42">
        <f>-'式(20)Asf0m'!V10</f>
        <v>-89</v>
      </c>
      <c r="W42">
        <f>'式(20)Asf0m'!W10</f>
        <v>10</v>
      </c>
      <c r="Y42">
        <f t="shared" si="16"/>
        <v>2.9699999999999998</v>
      </c>
      <c r="Z42">
        <f t="shared" si="17"/>
        <v>1.1000000000000003</v>
      </c>
      <c r="AA42">
        <f t="shared" si="18"/>
        <v>5.2537184655821596</v>
      </c>
      <c r="AB42">
        <f t="shared" si="19"/>
        <v>29.790780047994755</v>
      </c>
      <c r="AC42">
        <f t="shared" si="20"/>
        <v>3</v>
      </c>
      <c r="AD42" s="11">
        <f t="shared" si="21"/>
        <v>3.1603059266472231</v>
      </c>
      <c r="AE42" s="4">
        <f t="shared" si="22"/>
        <v>3.1603059266472231</v>
      </c>
      <c r="AF42">
        <f t="shared" si="23"/>
        <v>25.009095314763723</v>
      </c>
      <c r="AG42">
        <f t="shared" si="24"/>
        <v>3.1603059266472231</v>
      </c>
      <c r="AH42">
        <f t="shared" si="25"/>
        <v>10.222431121421105</v>
      </c>
      <c r="AJ42">
        <f t="shared" si="26"/>
        <v>0</v>
      </c>
      <c r="AK42">
        <f>AD42-'式(20)Asf0m'!AD10</f>
        <v>0</v>
      </c>
    </row>
    <row r="43" spans="1:37" x14ac:dyDescent="0.2">
      <c r="A43" t="str">
        <f t="shared" si="27"/>
        <v>[40, 1.05, -1.025, 0.9, 2.1, 1.1, 0.88, 0.85, 1.05, 1.07, 0.98, 2.05, 1.02, 0.92, 0.96, 0.97, 1.01, 0.52, 0.48, 0.55, 0.6, -85, 10, 3.15991468471679]</v>
      </c>
      <c r="B43" s="2">
        <f t="shared" si="14"/>
        <v>1.05</v>
      </c>
      <c r="C43" s="2">
        <f t="shared" si="15"/>
        <v>-1.0249999999999999</v>
      </c>
      <c r="D43">
        <f>'式(20)Asf0m'!F11</f>
        <v>0.9</v>
      </c>
      <c r="E43">
        <f>'式(20)Asf0m'!E11</f>
        <v>2.1</v>
      </c>
      <c r="F43">
        <f>'式(20)Asf0m'!D11</f>
        <v>1.1000000000000001</v>
      </c>
      <c r="G43" s="1">
        <f>'式(20)Asf0m'!I11</f>
        <v>0.88</v>
      </c>
      <c r="H43" s="1">
        <f>'式(20)Asf0m'!J11</f>
        <v>0.85</v>
      </c>
      <c r="I43" s="1">
        <f>'式(20)Asf0m'!G11</f>
        <v>1.05</v>
      </c>
      <c r="J43" s="1">
        <f>'式(20)Asf0m'!H11</f>
        <v>1.07</v>
      </c>
      <c r="K43">
        <f>'式(20)Asf0m'!K11</f>
        <v>0.98</v>
      </c>
      <c r="L43">
        <f>'式(20)Asf0m'!L11</f>
        <v>2.0499999999999998</v>
      </c>
      <c r="M43">
        <f>'式(20)Asf0m'!M11</f>
        <v>1.02</v>
      </c>
      <c r="N43" s="1">
        <f>'式(20)Asf0m'!O11</f>
        <v>0.92</v>
      </c>
      <c r="O43" s="1">
        <f>'式(20)Asf0m'!N11</f>
        <v>0.96</v>
      </c>
      <c r="P43" s="1">
        <f>'式(20)Asf0m'!Q11</f>
        <v>0.97</v>
      </c>
      <c r="Q43" s="1">
        <f>'式(20)Asf0m'!P11</f>
        <v>1.01</v>
      </c>
      <c r="R43">
        <f>'式(20)Asf0m'!S11</f>
        <v>0.52</v>
      </c>
      <c r="S43">
        <f>'式(20)Asf0m'!R11</f>
        <v>0.48</v>
      </c>
      <c r="T43">
        <f>'式(20)Asf0m'!T11</f>
        <v>0.55000000000000004</v>
      </c>
      <c r="U43">
        <f>'式(20)Asf0m'!U11</f>
        <v>0.6</v>
      </c>
      <c r="V43">
        <f>-'式(20)Asf0m'!V11</f>
        <v>-85</v>
      </c>
      <c r="W43">
        <f>'式(20)Asf0m'!W11</f>
        <v>10</v>
      </c>
      <c r="Y43">
        <f t="shared" si="16"/>
        <v>2.9699999999999998</v>
      </c>
      <c r="Z43">
        <f t="shared" si="17"/>
        <v>1.1000000000000003</v>
      </c>
      <c r="AA43">
        <f t="shared" si="18"/>
        <v>1.052025111344318</v>
      </c>
      <c r="AB43">
        <f t="shared" si="19"/>
        <v>5.9436271974359016</v>
      </c>
      <c r="AC43">
        <f t="shared" si="20"/>
        <v>3</v>
      </c>
      <c r="AD43" s="11">
        <f t="shared" si="21"/>
        <v>3.159914684716786</v>
      </c>
      <c r="AE43" s="4">
        <f t="shared" si="22"/>
        <v>3.159914684716786</v>
      </c>
      <c r="AF43">
        <f t="shared" si="23"/>
        <v>24.917723246580898</v>
      </c>
      <c r="AG43">
        <f t="shared" si="24"/>
        <v>3.159914684716786</v>
      </c>
      <c r="AH43">
        <f t="shared" si="25"/>
        <v>14.526150244298815</v>
      </c>
      <c r="AJ43">
        <f t="shared" si="26"/>
        <v>0</v>
      </c>
      <c r="AK43">
        <f>AD43-'式(20)Asf0m'!AD11</f>
        <v>0</v>
      </c>
    </row>
    <row r="44" spans="1:37" x14ac:dyDescent="0.2">
      <c r="A44" t="str">
        <f t="shared" si="27"/>
        <v>[41, 1.05, -1.025, 0.9, 2.1, 1.1, 0.88, 0.85, 1.05, 1.07, 0.98, 2.05, 1.02, 0.92, 0.96, 0.97, 1.01, 0.52, 0.48, 0.55, 0.6, -45, 10, 1.51068598618192]</v>
      </c>
      <c r="B44" s="2">
        <f t="shared" si="14"/>
        <v>1.05</v>
      </c>
      <c r="C44" s="2">
        <f t="shared" si="15"/>
        <v>-1.0249999999999999</v>
      </c>
      <c r="D44">
        <f>'式(20)Asf0m'!F12</f>
        <v>0.9</v>
      </c>
      <c r="E44">
        <f>'式(20)Asf0m'!E12</f>
        <v>2.1</v>
      </c>
      <c r="F44">
        <f>'式(20)Asf0m'!D12</f>
        <v>1.1000000000000001</v>
      </c>
      <c r="G44" s="1">
        <f>'式(20)Asf0m'!I12</f>
        <v>0.88</v>
      </c>
      <c r="H44" s="1">
        <f>'式(20)Asf0m'!J12</f>
        <v>0.85</v>
      </c>
      <c r="I44" s="1">
        <f>'式(20)Asf0m'!G12</f>
        <v>1.05</v>
      </c>
      <c r="J44" s="1">
        <f>'式(20)Asf0m'!H12</f>
        <v>1.07</v>
      </c>
      <c r="K44">
        <f>'式(20)Asf0m'!K12</f>
        <v>0.98</v>
      </c>
      <c r="L44">
        <f>'式(20)Asf0m'!L12</f>
        <v>2.0499999999999998</v>
      </c>
      <c r="M44">
        <f>'式(20)Asf0m'!M12</f>
        <v>1.02</v>
      </c>
      <c r="N44" s="1">
        <f>'式(20)Asf0m'!O12</f>
        <v>0.92</v>
      </c>
      <c r="O44" s="1">
        <f>'式(20)Asf0m'!N12</f>
        <v>0.96</v>
      </c>
      <c r="P44" s="1">
        <f>'式(20)Asf0m'!Q12</f>
        <v>0.97</v>
      </c>
      <c r="Q44" s="1">
        <f>'式(20)Asf0m'!P12</f>
        <v>1.01</v>
      </c>
      <c r="R44">
        <f>'式(20)Asf0m'!S12</f>
        <v>0.52</v>
      </c>
      <c r="S44">
        <f>'式(20)Asf0m'!R12</f>
        <v>0.48</v>
      </c>
      <c r="T44">
        <f>'式(20)Asf0m'!T12</f>
        <v>0.55000000000000004</v>
      </c>
      <c r="U44">
        <f>'式(20)Asf0m'!U12</f>
        <v>0.6</v>
      </c>
      <c r="V44">
        <f>-'式(20)Asf0m'!V12</f>
        <v>-45</v>
      </c>
      <c r="W44">
        <f>'式(20)Asf0m'!W12</f>
        <v>10</v>
      </c>
      <c r="Y44">
        <f t="shared" si="16"/>
        <v>2.9699999999999998</v>
      </c>
      <c r="Z44">
        <f t="shared" si="17"/>
        <v>1.1000000000000003</v>
      </c>
      <c r="AA44">
        <f t="shared" si="18"/>
        <v>0.12966928391570934</v>
      </c>
      <c r="AB44">
        <f t="shared" si="19"/>
        <v>0.51999999999999991</v>
      </c>
      <c r="AC44">
        <f t="shared" si="20"/>
        <v>4</v>
      </c>
      <c r="AD44" s="11">
        <f t="shared" si="21"/>
        <v>1.5106859861819151</v>
      </c>
      <c r="AE44" s="4">
        <f t="shared" si="22"/>
        <v>1.5106859861819151</v>
      </c>
      <c r="AF44">
        <f t="shared" si="23"/>
        <v>17.686794672906739</v>
      </c>
      <c r="AG44">
        <f t="shared" si="24"/>
        <v>3.1161347754442232</v>
      </c>
      <c r="AH44">
        <f t="shared" si="25"/>
        <v>1.5106859861819151</v>
      </c>
      <c r="AJ44">
        <f t="shared" si="26"/>
        <v>0</v>
      </c>
      <c r="AK44">
        <f>AD44-'式(20)Asf0m'!AD12</f>
        <v>0</v>
      </c>
    </row>
    <row r="45" spans="1:37" x14ac:dyDescent="0.2">
      <c r="A45" t="str">
        <f t="shared" si="27"/>
        <v>[42, 1.05, -1.025, 0.9, 2.1, 1.1, 0.88, 0.85, 1.05, 1.07, 0.98, 2.05, 1.02, 0.92, 0.96, 0.97, 1.01, 0.52, 0.48, 0.55, 0.6, -30, 10, 0.875766817208602]</v>
      </c>
      <c r="B45" s="2">
        <f t="shared" si="14"/>
        <v>1.05</v>
      </c>
      <c r="C45" s="2">
        <f t="shared" si="15"/>
        <v>-1.0249999999999999</v>
      </c>
      <c r="D45">
        <f>'式(20)Asf0m'!F13</f>
        <v>0.9</v>
      </c>
      <c r="E45">
        <f>'式(20)Asf0m'!E13</f>
        <v>2.1</v>
      </c>
      <c r="F45">
        <f>'式(20)Asf0m'!D13</f>
        <v>1.1000000000000001</v>
      </c>
      <c r="G45" s="1">
        <f>'式(20)Asf0m'!I13</f>
        <v>0.88</v>
      </c>
      <c r="H45" s="1">
        <f>'式(20)Asf0m'!J13</f>
        <v>0.85</v>
      </c>
      <c r="I45" s="1">
        <f>'式(20)Asf0m'!G13</f>
        <v>1.05</v>
      </c>
      <c r="J45" s="1">
        <f>'式(20)Asf0m'!H13</f>
        <v>1.07</v>
      </c>
      <c r="K45">
        <f>'式(20)Asf0m'!K13</f>
        <v>0.98</v>
      </c>
      <c r="L45">
        <f>'式(20)Asf0m'!L13</f>
        <v>2.0499999999999998</v>
      </c>
      <c r="M45">
        <f>'式(20)Asf0m'!M13</f>
        <v>1.02</v>
      </c>
      <c r="N45" s="1">
        <f>'式(20)Asf0m'!O13</f>
        <v>0.92</v>
      </c>
      <c r="O45" s="1">
        <f>'式(20)Asf0m'!N13</f>
        <v>0.96</v>
      </c>
      <c r="P45" s="1">
        <f>'式(20)Asf0m'!Q13</f>
        <v>0.97</v>
      </c>
      <c r="Q45" s="1">
        <f>'式(20)Asf0m'!P13</f>
        <v>1.01</v>
      </c>
      <c r="R45">
        <f>'式(20)Asf0m'!S13</f>
        <v>0.52</v>
      </c>
      <c r="S45">
        <f>'式(20)Asf0m'!R13</f>
        <v>0.48</v>
      </c>
      <c r="T45">
        <f>'式(20)Asf0m'!T13</f>
        <v>0.55000000000000004</v>
      </c>
      <c r="U45">
        <f>'式(20)Asf0m'!U13</f>
        <v>0.6</v>
      </c>
      <c r="V45">
        <f>-'式(20)Asf0m'!V13</f>
        <v>-30</v>
      </c>
      <c r="W45">
        <f>'式(20)Asf0m'!W13</f>
        <v>10</v>
      </c>
      <c r="Y45">
        <f t="shared" si="16"/>
        <v>2.9699999999999998</v>
      </c>
      <c r="Z45">
        <f t="shared" si="17"/>
        <v>1.1000000000000003</v>
      </c>
      <c r="AA45">
        <f t="shared" si="18"/>
        <v>0.10587452696852326</v>
      </c>
      <c r="AB45">
        <f t="shared" si="19"/>
        <v>0.30022213997860542</v>
      </c>
      <c r="AC45">
        <f t="shared" si="20"/>
        <v>4</v>
      </c>
      <c r="AD45" s="11">
        <f t="shared" si="21"/>
        <v>0.87576681720860172</v>
      </c>
      <c r="AE45" s="4">
        <f t="shared" si="22"/>
        <v>0.87576681720860172</v>
      </c>
      <c r="AF45">
        <f t="shared" si="23"/>
        <v>12.50645245066646</v>
      </c>
      <c r="AG45">
        <f t="shared" si="24"/>
        <v>3.053644353342758</v>
      </c>
      <c r="AH45">
        <f t="shared" si="25"/>
        <v>0.87576681720860172</v>
      </c>
      <c r="AJ45">
        <f t="shared" si="26"/>
        <v>0</v>
      </c>
      <c r="AK45">
        <f>AD45-'式(20)Asf0m'!AD13</f>
        <v>0</v>
      </c>
    </row>
    <row r="46" spans="1:37" x14ac:dyDescent="0.2">
      <c r="A46" t="str">
        <f t="shared" si="27"/>
        <v>[43, 1.05, -1.025, 0.9, 2.1, 1.1, 0.88, 0.85, 1.05, 1.07, 0.98, 2.05, 1.02, 0.92, 0.96, 0.97, 1.01, 0.52, 0.48, 0.55, 0.6, -1, 10, 0.0265414204777798]</v>
      </c>
      <c r="B46" s="2">
        <f t="shared" si="14"/>
        <v>1.05</v>
      </c>
      <c r="C46" s="2">
        <f t="shared" si="15"/>
        <v>-1.0249999999999999</v>
      </c>
      <c r="D46">
        <f>'式(20)Asf0m'!F14</f>
        <v>0.9</v>
      </c>
      <c r="E46">
        <f>'式(20)Asf0m'!E14</f>
        <v>2.1</v>
      </c>
      <c r="F46">
        <f>'式(20)Asf0m'!D14</f>
        <v>1.1000000000000001</v>
      </c>
      <c r="G46" s="1">
        <f>'式(20)Asf0m'!I14</f>
        <v>0.88</v>
      </c>
      <c r="H46" s="1">
        <f>'式(20)Asf0m'!J14</f>
        <v>0.85</v>
      </c>
      <c r="I46" s="1">
        <f>'式(20)Asf0m'!G14</f>
        <v>1.05</v>
      </c>
      <c r="J46" s="1">
        <f>'式(20)Asf0m'!H14</f>
        <v>1.07</v>
      </c>
      <c r="K46">
        <f>'式(20)Asf0m'!K14</f>
        <v>0.98</v>
      </c>
      <c r="L46">
        <f>'式(20)Asf0m'!L14</f>
        <v>2.0499999999999998</v>
      </c>
      <c r="M46">
        <f>'式(20)Asf0m'!M14</f>
        <v>1.02</v>
      </c>
      <c r="N46" s="1">
        <f>'式(20)Asf0m'!O14</f>
        <v>0.92</v>
      </c>
      <c r="O46" s="1">
        <f>'式(20)Asf0m'!N14</f>
        <v>0.96</v>
      </c>
      <c r="P46" s="1">
        <f>'式(20)Asf0m'!Q14</f>
        <v>0.97</v>
      </c>
      <c r="Q46" s="1">
        <f>'式(20)Asf0m'!P14</f>
        <v>1.01</v>
      </c>
      <c r="R46">
        <f>'式(20)Asf0m'!S14</f>
        <v>0.52</v>
      </c>
      <c r="S46">
        <f>'式(20)Asf0m'!R14</f>
        <v>0.48</v>
      </c>
      <c r="T46">
        <f>'式(20)Asf0m'!T14</f>
        <v>0.55000000000000004</v>
      </c>
      <c r="U46">
        <f>'式(20)Asf0m'!U14</f>
        <v>0.6</v>
      </c>
      <c r="V46">
        <f>-'式(20)Asf0m'!V14</f>
        <v>-1</v>
      </c>
      <c r="W46">
        <f>'式(20)Asf0m'!W14</f>
        <v>10</v>
      </c>
      <c r="Y46">
        <f t="shared" si="16"/>
        <v>2.9699999999999998</v>
      </c>
      <c r="Z46">
        <f t="shared" si="17"/>
        <v>1.1000000000000003</v>
      </c>
      <c r="AA46">
        <f t="shared" si="18"/>
        <v>9.1703996931312717E-2</v>
      </c>
      <c r="AB46">
        <f t="shared" si="19"/>
        <v>9.076633762673144E-3</v>
      </c>
      <c r="AC46">
        <f t="shared" si="20"/>
        <v>4</v>
      </c>
      <c r="AD46" s="11">
        <f t="shared" si="21"/>
        <v>2.6541420477779819E-2</v>
      </c>
      <c r="AE46" s="4">
        <f t="shared" si="22"/>
        <v>2.6541420477779819E-2</v>
      </c>
      <c r="AF46">
        <f t="shared" si="23"/>
        <v>0.43653538251518292</v>
      </c>
      <c r="AG46">
        <f t="shared" si="24"/>
        <v>-2.8454993686100458</v>
      </c>
      <c r="AH46">
        <f t="shared" si="25"/>
        <v>2.6541420477779822E-2</v>
      </c>
      <c r="AJ46">
        <f t="shared" si="26"/>
        <v>0</v>
      </c>
      <c r="AK46">
        <f>AD46-'式(20)Asf0m'!AD14</f>
        <v>0</v>
      </c>
    </row>
    <row r="47" spans="1:37" x14ac:dyDescent="0.2">
      <c r="A47" t="str">
        <f t="shared" si="27"/>
        <v>[44, 1.05, -1.025, 0.9, 2.1, 1.1, 0.88, 0.85, 1.05, 1.07, 0.98, 2.05, 1.02, 0.92, 0.96, 0.97, 1.01, 0.52, 0.48, 0.55, 0.6, -89, 30, 2.9176498794248]</v>
      </c>
      <c r="B47" s="2">
        <f t="shared" si="14"/>
        <v>1.05</v>
      </c>
      <c r="C47" s="2">
        <f t="shared" si="15"/>
        <v>-1.0249999999999999</v>
      </c>
      <c r="D47">
        <f>'式(20)Asf0m'!F15</f>
        <v>0.9</v>
      </c>
      <c r="E47">
        <f>'式(20)Asf0m'!E15</f>
        <v>2.1</v>
      </c>
      <c r="F47">
        <f>'式(20)Asf0m'!D15</f>
        <v>1.1000000000000001</v>
      </c>
      <c r="G47" s="1">
        <f>'式(20)Asf0m'!I15</f>
        <v>0.88</v>
      </c>
      <c r="H47" s="1">
        <f>'式(20)Asf0m'!J15</f>
        <v>0.85</v>
      </c>
      <c r="I47" s="1">
        <f>'式(20)Asf0m'!G15</f>
        <v>1.05</v>
      </c>
      <c r="J47" s="1">
        <f>'式(20)Asf0m'!H15</f>
        <v>1.07</v>
      </c>
      <c r="K47">
        <f>'式(20)Asf0m'!K15</f>
        <v>0.98</v>
      </c>
      <c r="L47">
        <f>'式(20)Asf0m'!L15</f>
        <v>2.0499999999999998</v>
      </c>
      <c r="M47">
        <f>'式(20)Asf0m'!M15</f>
        <v>1.02</v>
      </c>
      <c r="N47" s="1">
        <f>'式(20)Asf0m'!O15</f>
        <v>0.92</v>
      </c>
      <c r="O47" s="1">
        <f>'式(20)Asf0m'!N15</f>
        <v>0.96</v>
      </c>
      <c r="P47" s="1">
        <f>'式(20)Asf0m'!Q15</f>
        <v>0.97</v>
      </c>
      <c r="Q47" s="1">
        <f>'式(20)Asf0m'!P15</f>
        <v>1.01</v>
      </c>
      <c r="R47">
        <f>'式(20)Asf0m'!S15</f>
        <v>0.52</v>
      </c>
      <c r="S47">
        <f>'式(20)Asf0m'!R15</f>
        <v>0.48</v>
      </c>
      <c r="T47">
        <f>'式(20)Asf0m'!T15</f>
        <v>0.55000000000000004</v>
      </c>
      <c r="U47">
        <f>'式(20)Asf0m'!U15</f>
        <v>0.6</v>
      </c>
      <c r="V47">
        <f>-'式(20)Asf0m'!V15</f>
        <v>-89</v>
      </c>
      <c r="W47">
        <f>'式(20)Asf0m'!W15</f>
        <v>30</v>
      </c>
      <c r="Y47">
        <f t="shared" si="16"/>
        <v>2.9699999999999998</v>
      </c>
      <c r="Z47">
        <f t="shared" si="17"/>
        <v>1.1000000000000003</v>
      </c>
      <c r="AA47">
        <f t="shared" si="18"/>
        <v>17.202334879002159</v>
      </c>
      <c r="AB47">
        <f t="shared" si="19"/>
        <v>29.790780047994755</v>
      </c>
      <c r="AC47">
        <f t="shared" si="20"/>
        <v>3</v>
      </c>
      <c r="AD47" s="11">
        <f t="shared" si="21"/>
        <v>2.9176498794247983</v>
      </c>
      <c r="AE47" s="4">
        <f t="shared" si="22"/>
        <v>2.9176498794247983</v>
      </c>
      <c r="AF47">
        <f t="shared" si="23"/>
        <v>7.6379600087345763</v>
      </c>
      <c r="AG47">
        <f t="shared" si="24"/>
        <v>2.9176498794247983</v>
      </c>
      <c r="AH47">
        <f t="shared" si="25"/>
        <v>-167.75687060360647</v>
      </c>
      <c r="AJ47">
        <f t="shared" si="26"/>
        <v>0</v>
      </c>
      <c r="AK47">
        <f>AD47-'式(20)Asf0m'!AD15</f>
        <v>0</v>
      </c>
    </row>
    <row r="48" spans="1:37" x14ac:dyDescent="0.2">
      <c r="A48" t="str">
        <f t="shared" si="27"/>
        <v>[45, 1.05, -1.025, 0.9, 2.1, 1.1, 0.88, 0.85, 1.05, 1.07, 0.98, 2.05, 1.02, 0.92, 0.96, 0.97, 1.01, 0.52, 0.48, 0.55, 0.6, -85, 30, 2.91636882967876]</v>
      </c>
      <c r="B48" s="2">
        <f t="shared" si="14"/>
        <v>1.05</v>
      </c>
      <c r="C48" s="2">
        <f t="shared" si="15"/>
        <v>-1.0249999999999999</v>
      </c>
      <c r="D48">
        <f>'式(20)Asf0m'!F16</f>
        <v>0.9</v>
      </c>
      <c r="E48">
        <f>'式(20)Asf0m'!E16</f>
        <v>2.1</v>
      </c>
      <c r="F48">
        <f>'式(20)Asf0m'!D16</f>
        <v>1.1000000000000001</v>
      </c>
      <c r="G48" s="1">
        <f>'式(20)Asf0m'!I16</f>
        <v>0.88</v>
      </c>
      <c r="H48" s="1">
        <f>'式(20)Asf0m'!J16</f>
        <v>0.85</v>
      </c>
      <c r="I48" s="1">
        <f>'式(20)Asf0m'!G16</f>
        <v>1.05</v>
      </c>
      <c r="J48" s="1">
        <f>'式(20)Asf0m'!H16</f>
        <v>1.07</v>
      </c>
      <c r="K48">
        <f>'式(20)Asf0m'!K16</f>
        <v>0.98</v>
      </c>
      <c r="L48">
        <f>'式(20)Asf0m'!L16</f>
        <v>2.0499999999999998</v>
      </c>
      <c r="M48">
        <f>'式(20)Asf0m'!M16</f>
        <v>1.02</v>
      </c>
      <c r="N48" s="1">
        <f>'式(20)Asf0m'!O16</f>
        <v>0.92</v>
      </c>
      <c r="O48" s="1">
        <f>'式(20)Asf0m'!N16</f>
        <v>0.96</v>
      </c>
      <c r="P48" s="1">
        <f>'式(20)Asf0m'!Q16</f>
        <v>0.97</v>
      </c>
      <c r="Q48" s="1">
        <f>'式(20)Asf0m'!P16</f>
        <v>1.01</v>
      </c>
      <c r="R48">
        <f>'式(20)Asf0m'!S16</f>
        <v>0.52</v>
      </c>
      <c r="S48">
        <f>'式(20)Asf0m'!R16</f>
        <v>0.48</v>
      </c>
      <c r="T48">
        <f>'式(20)Asf0m'!T16</f>
        <v>0.55000000000000004</v>
      </c>
      <c r="U48">
        <f>'式(20)Asf0m'!U16</f>
        <v>0.6</v>
      </c>
      <c r="V48">
        <f>-'式(20)Asf0m'!V16</f>
        <v>-85</v>
      </c>
      <c r="W48">
        <f>'式(20)Asf0m'!W16</f>
        <v>30</v>
      </c>
      <c r="Y48">
        <f t="shared" si="16"/>
        <v>2.9699999999999998</v>
      </c>
      <c r="Z48">
        <f t="shared" si="17"/>
        <v>1.1000000000000003</v>
      </c>
      <c r="AA48">
        <f t="shared" si="18"/>
        <v>3.4446627441158757</v>
      </c>
      <c r="AB48">
        <f t="shared" si="19"/>
        <v>5.9436271974359016</v>
      </c>
      <c r="AC48">
        <f t="shared" si="20"/>
        <v>3</v>
      </c>
      <c r="AD48" s="11">
        <f t="shared" si="21"/>
        <v>2.9163688296787598</v>
      </c>
      <c r="AE48" s="4">
        <f t="shared" si="22"/>
        <v>2.9163688296787598</v>
      </c>
      <c r="AF48">
        <f t="shared" si="23"/>
        <v>7.6100543130701768</v>
      </c>
      <c r="AG48">
        <f t="shared" si="24"/>
        <v>2.9163688296787598</v>
      </c>
      <c r="AH48">
        <f t="shared" si="25"/>
        <v>7.415677190423974</v>
      </c>
      <c r="AJ48">
        <f t="shared" si="26"/>
        <v>0</v>
      </c>
      <c r="AK48">
        <f>AD48-'式(20)Asf0m'!AD16</f>
        <v>0</v>
      </c>
    </row>
    <row r="49" spans="1:37" x14ac:dyDescent="0.2">
      <c r="A49" t="str">
        <f t="shared" si="27"/>
        <v>[46, 1.05, -1.025, 0.9, 2.1, 1.1, 0.88, 0.85, 1.05, 1.07, 0.98, 2.05, 1.02, 0.92, 0.96, 0.97, 1.01, 0.52, 0.48, 0.55, 0.6, -45, 30, 1.43400966225857]</v>
      </c>
      <c r="B49" s="2">
        <f t="shared" si="14"/>
        <v>1.05</v>
      </c>
      <c r="C49" s="2">
        <f t="shared" si="15"/>
        <v>-1.0249999999999999</v>
      </c>
      <c r="D49">
        <f>'式(20)Asf0m'!F17</f>
        <v>0.9</v>
      </c>
      <c r="E49">
        <f>'式(20)Asf0m'!E17</f>
        <v>2.1</v>
      </c>
      <c r="F49">
        <f>'式(20)Asf0m'!D17</f>
        <v>1.1000000000000001</v>
      </c>
      <c r="G49" s="1">
        <f>'式(20)Asf0m'!I17</f>
        <v>0.88</v>
      </c>
      <c r="H49" s="1">
        <f>'式(20)Asf0m'!J17</f>
        <v>0.85</v>
      </c>
      <c r="I49" s="1">
        <f>'式(20)Asf0m'!G17</f>
        <v>1.05</v>
      </c>
      <c r="J49" s="1">
        <f>'式(20)Asf0m'!H17</f>
        <v>1.07</v>
      </c>
      <c r="K49">
        <f>'式(20)Asf0m'!K17</f>
        <v>0.98</v>
      </c>
      <c r="L49">
        <f>'式(20)Asf0m'!L17</f>
        <v>2.0499999999999998</v>
      </c>
      <c r="M49">
        <f>'式(20)Asf0m'!M17</f>
        <v>1.02</v>
      </c>
      <c r="N49" s="1">
        <f>'式(20)Asf0m'!O17</f>
        <v>0.92</v>
      </c>
      <c r="O49" s="1">
        <f>'式(20)Asf0m'!N17</f>
        <v>0.96</v>
      </c>
      <c r="P49" s="1">
        <f>'式(20)Asf0m'!Q17</f>
        <v>0.97</v>
      </c>
      <c r="Q49" s="1">
        <f>'式(20)Asf0m'!P17</f>
        <v>1.01</v>
      </c>
      <c r="R49">
        <f>'式(20)Asf0m'!S17</f>
        <v>0.52</v>
      </c>
      <c r="S49">
        <f>'式(20)Asf0m'!R17</f>
        <v>0.48</v>
      </c>
      <c r="T49">
        <f>'式(20)Asf0m'!T17</f>
        <v>0.55000000000000004</v>
      </c>
      <c r="U49">
        <f>'式(20)Asf0m'!U17</f>
        <v>0.6</v>
      </c>
      <c r="V49">
        <f>-'式(20)Asf0m'!V17</f>
        <v>-45</v>
      </c>
      <c r="W49">
        <f>'式(20)Asf0m'!W17</f>
        <v>30</v>
      </c>
      <c r="Y49">
        <f t="shared" si="16"/>
        <v>2.9699999999999998</v>
      </c>
      <c r="Z49">
        <f t="shared" si="17"/>
        <v>1.1000000000000003</v>
      </c>
      <c r="AA49">
        <f t="shared" si="18"/>
        <v>0.42457822208241752</v>
      </c>
      <c r="AB49">
        <f t="shared" si="19"/>
        <v>0.51999999999999991</v>
      </c>
      <c r="AC49">
        <f t="shared" si="20"/>
        <v>4</v>
      </c>
      <c r="AD49" s="11">
        <f t="shared" si="21"/>
        <v>1.434009662258571</v>
      </c>
      <c r="AE49" s="4">
        <f t="shared" si="22"/>
        <v>1.434009662258571</v>
      </c>
      <c r="AF49">
        <f t="shared" si="23"/>
        <v>5.4016760180290317</v>
      </c>
      <c r="AG49">
        <f t="shared" si="24"/>
        <v>2.773019568538726</v>
      </c>
      <c r="AH49">
        <f t="shared" si="25"/>
        <v>1.434009662258571</v>
      </c>
      <c r="AJ49">
        <f t="shared" si="26"/>
        <v>0</v>
      </c>
      <c r="AK49">
        <f>AD49-'式(20)Asf0m'!AD17</f>
        <v>0</v>
      </c>
    </row>
    <row r="50" spans="1:37" x14ac:dyDescent="0.2">
      <c r="A50" t="str">
        <f t="shared" si="27"/>
        <v>[47, 1.05, -1.025, 0.9, 2.1, 1.1, 0.88, 0.85, 1.05, 1.07, 0.98, 2.05, 1.02, 0.92, 0.96, 0.97, 1.01, 0.52, 0.48, 0.55, 0.6, -30, 30, 0.8396212514735]</v>
      </c>
      <c r="B50" s="2">
        <f t="shared" si="14"/>
        <v>1.05</v>
      </c>
      <c r="C50" s="2">
        <f t="shared" si="15"/>
        <v>-1.0249999999999999</v>
      </c>
      <c r="D50">
        <f>'式(20)Asf0m'!F18</f>
        <v>0.9</v>
      </c>
      <c r="E50">
        <f>'式(20)Asf0m'!E18</f>
        <v>2.1</v>
      </c>
      <c r="F50">
        <f>'式(20)Asf0m'!D18</f>
        <v>1.1000000000000001</v>
      </c>
      <c r="G50" s="1">
        <f>'式(20)Asf0m'!I18</f>
        <v>0.88</v>
      </c>
      <c r="H50" s="1">
        <f>'式(20)Asf0m'!J18</f>
        <v>0.85</v>
      </c>
      <c r="I50" s="1">
        <f>'式(20)Asf0m'!G18</f>
        <v>1.05</v>
      </c>
      <c r="J50" s="1">
        <f>'式(20)Asf0m'!H18</f>
        <v>1.07</v>
      </c>
      <c r="K50">
        <f>'式(20)Asf0m'!K18</f>
        <v>0.98</v>
      </c>
      <c r="L50">
        <f>'式(20)Asf0m'!L18</f>
        <v>2.0499999999999998</v>
      </c>
      <c r="M50">
        <f>'式(20)Asf0m'!M18</f>
        <v>1.02</v>
      </c>
      <c r="N50" s="1">
        <f>'式(20)Asf0m'!O18</f>
        <v>0.92</v>
      </c>
      <c r="O50" s="1">
        <f>'式(20)Asf0m'!N18</f>
        <v>0.96</v>
      </c>
      <c r="P50" s="1">
        <f>'式(20)Asf0m'!Q18</f>
        <v>0.97</v>
      </c>
      <c r="Q50" s="1">
        <f>'式(20)Asf0m'!P18</f>
        <v>1.01</v>
      </c>
      <c r="R50">
        <f>'式(20)Asf0m'!S18</f>
        <v>0.52</v>
      </c>
      <c r="S50">
        <f>'式(20)Asf0m'!R18</f>
        <v>0.48</v>
      </c>
      <c r="T50">
        <f>'式(20)Asf0m'!T18</f>
        <v>0.55000000000000004</v>
      </c>
      <c r="U50">
        <f>'式(20)Asf0m'!U18</f>
        <v>0.6</v>
      </c>
      <c r="V50">
        <f>-'式(20)Asf0m'!V18</f>
        <v>-30</v>
      </c>
      <c r="W50">
        <f>'式(20)Asf0m'!W18</f>
        <v>30</v>
      </c>
      <c r="Y50">
        <f t="shared" si="16"/>
        <v>2.9699999999999998</v>
      </c>
      <c r="Z50">
        <f t="shared" si="17"/>
        <v>1.1000000000000003</v>
      </c>
      <c r="AA50">
        <f t="shared" si="18"/>
        <v>0.34666666666666668</v>
      </c>
      <c r="AB50">
        <f t="shared" si="19"/>
        <v>0.30022213997860542</v>
      </c>
      <c r="AC50">
        <f t="shared" si="20"/>
        <v>4</v>
      </c>
      <c r="AD50" s="11">
        <f t="shared" si="21"/>
        <v>0.83962125147349975</v>
      </c>
      <c r="AE50" s="4">
        <f t="shared" si="22"/>
        <v>0.83962125147349975</v>
      </c>
      <c r="AF50">
        <f t="shared" si="23"/>
        <v>3.8195617421210772</v>
      </c>
      <c r="AG50">
        <f t="shared" si="24"/>
        <v>2.5684061742805531</v>
      </c>
      <c r="AH50">
        <f t="shared" si="25"/>
        <v>0.83962125147349975</v>
      </c>
      <c r="AJ50">
        <f t="shared" si="26"/>
        <v>0</v>
      </c>
      <c r="AK50">
        <f>AD50-'式(20)Asf0m'!AD18</f>
        <v>0</v>
      </c>
    </row>
    <row r="51" spans="1:37" x14ac:dyDescent="0.2">
      <c r="A51" t="str">
        <f t="shared" si="27"/>
        <v>[48, 1.05, -1.025, 0.9, 2.1, 1.1, 0.88, 0.85, 1.05, 1.07, 0.98, 2.05, 1.02, 0.92, 0.96, 0.97, 1.01, 0.52, 0.48, 0.55, 0.6, -1, 30, 0.0255948915216751]</v>
      </c>
      <c r="B51" s="2">
        <f t="shared" si="14"/>
        <v>1.05</v>
      </c>
      <c r="C51" s="2">
        <f t="shared" si="15"/>
        <v>-1.0249999999999999</v>
      </c>
      <c r="D51">
        <f>'式(20)Asf0m'!F19</f>
        <v>0.9</v>
      </c>
      <c r="E51">
        <f>'式(20)Asf0m'!E19</f>
        <v>2.1</v>
      </c>
      <c r="F51">
        <f>'式(20)Asf0m'!D19</f>
        <v>1.1000000000000001</v>
      </c>
      <c r="G51" s="1">
        <f>'式(20)Asf0m'!I19</f>
        <v>0.88</v>
      </c>
      <c r="H51" s="1">
        <f>'式(20)Asf0m'!J19</f>
        <v>0.85</v>
      </c>
      <c r="I51" s="1">
        <f>'式(20)Asf0m'!G19</f>
        <v>1.05</v>
      </c>
      <c r="J51" s="1">
        <f>'式(20)Asf0m'!H19</f>
        <v>1.07</v>
      </c>
      <c r="K51">
        <f>'式(20)Asf0m'!K19</f>
        <v>0.98</v>
      </c>
      <c r="L51">
        <f>'式(20)Asf0m'!L19</f>
        <v>2.0499999999999998</v>
      </c>
      <c r="M51">
        <f>'式(20)Asf0m'!M19</f>
        <v>1.02</v>
      </c>
      <c r="N51" s="1">
        <f>'式(20)Asf0m'!O19</f>
        <v>0.92</v>
      </c>
      <c r="O51" s="1">
        <f>'式(20)Asf0m'!N19</f>
        <v>0.96</v>
      </c>
      <c r="P51" s="1">
        <f>'式(20)Asf0m'!Q19</f>
        <v>0.97</v>
      </c>
      <c r="Q51" s="1">
        <f>'式(20)Asf0m'!P19</f>
        <v>1.01</v>
      </c>
      <c r="R51">
        <f>'式(20)Asf0m'!S19</f>
        <v>0.52</v>
      </c>
      <c r="S51">
        <f>'式(20)Asf0m'!R19</f>
        <v>0.48</v>
      </c>
      <c r="T51">
        <f>'式(20)Asf0m'!T19</f>
        <v>0.55000000000000004</v>
      </c>
      <c r="U51">
        <f>'式(20)Asf0m'!U19</f>
        <v>0.6</v>
      </c>
      <c r="V51">
        <f>-'式(20)Asf0m'!V19</f>
        <v>-1</v>
      </c>
      <c r="W51">
        <f>'式(20)Asf0m'!W19</f>
        <v>30</v>
      </c>
      <c r="Y51">
        <f t="shared" si="16"/>
        <v>2.9699999999999998</v>
      </c>
      <c r="Z51">
        <f t="shared" si="17"/>
        <v>1.1000000000000003</v>
      </c>
      <c r="AA51">
        <f t="shared" si="18"/>
        <v>0.30026787222992612</v>
      </c>
      <c r="AB51">
        <f t="shared" si="19"/>
        <v>9.076633762673144E-3</v>
      </c>
      <c r="AC51">
        <f t="shared" si="20"/>
        <v>4</v>
      </c>
      <c r="AD51" s="11">
        <f t="shared" si="21"/>
        <v>2.5594891521675149E-2</v>
      </c>
      <c r="AE51" s="4">
        <f t="shared" si="22"/>
        <v>2.5594891521675149E-2</v>
      </c>
      <c r="AF51">
        <f t="shared" si="23"/>
        <v>0.13332108787159141</v>
      </c>
      <c r="AG51">
        <f t="shared" si="24"/>
        <v>-16.747255003454544</v>
      </c>
      <c r="AH51">
        <f t="shared" si="25"/>
        <v>2.5594891521675149E-2</v>
      </c>
      <c r="AJ51">
        <f t="shared" si="26"/>
        <v>0</v>
      </c>
      <c r="AK51">
        <f>AD51-'式(20)Asf0m'!AD19</f>
        <v>0</v>
      </c>
    </row>
    <row r="52" spans="1:37" x14ac:dyDescent="0.2">
      <c r="A52" t="str">
        <f t="shared" si="27"/>
        <v>[49, 1.05, -1.025, 0.9, 2.1, 1.1, 0.88, 0.85, 1.05, 1.07, 0.98, 2.05, 1.02, 0.92, 0.96, 0.97, 1.01, 0.52, 0.48, 0.55, 0.6, -89, 60, 2.21894963827439]</v>
      </c>
      <c r="B52" s="2">
        <f t="shared" si="14"/>
        <v>1.05</v>
      </c>
      <c r="C52" s="2">
        <f t="shared" si="15"/>
        <v>-1.0249999999999999</v>
      </c>
      <c r="D52">
        <f>'式(20)Asf0m'!F20</f>
        <v>0.9</v>
      </c>
      <c r="E52">
        <f>'式(20)Asf0m'!E20</f>
        <v>2.1</v>
      </c>
      <c r="F52">
        <f>'式(20)Asf0m'!D20</f>
        <v>1.1000000000000001</v>
      </c>
      <c r="G52" s="1">
        <f>'式(20)Asf0m'!I20</f>
        <v>0.88</v>
      </c>
      <c r="H52" s="1">
        <f>'式(20)Asf0m'!J20</f>
        <v>0.85</v>
      </c>
      <c r="I52" s="1">
        <f>'式(20)Asf0m'!G20</f>
        <v>1.05</v>
      </c>
      <c r="J52" s="1">
        <f>'式(20)Asf0m'!H20</f>
        <v>1.07</v>
      </c>
      <c r="K52">
        <f>'式(20)Asf0m'!K20</f>
        <v>0.98</v>
      </c>
      <c r="L52">
        <f>'式(20)Asf0m'!L20</f>
        <v>2.0499999999999998</v>
      </c>
      <c r="M52">
        <f>'式(20)Asf0m'!M20</f>
        <v>1.02</v>
      </c>
      <c r="N52" s="1">
        <f>'式(20)Asf0m'!O20</f>
        <v>0.92</v>
      </c>
      <c r="O52" s="1">
        <f>'式(20)Asf0m'!N20</f>
        <v>0.96</v>
      </c>
      <c r="P52" s="1">
        <f>'式(20)Asf0m'!Q20</f>
        <v>0.97</v>
      </c>
      <c r="Q52" s="1">
        <f>'式(20)Asf0m'!P20</f>
        <v>1.01</v>
      </c>
      <c r="R52">
        <f>'式(20)Asf0m'!S20</f>
        <v>0.52</v>
      </c>
      <c r="S52">
        <f>'式(20)Asf0m'!R20</f>
        <v>0.48</v>
      </c>
      <c r="T52">
        <f>'式(20)Asf0m'!T20</f>
        <v>0.55000000000000004</v>
      </c>
      <c r="U52">
        <f>'式(20)Asf0m'!U20</f>
        <v>0.6</v>
      </c>
      <c r="V52">
        <f>-'式(20)Asf0m'!V20</f>
        <v>-89</v>
      </c>
      <c r="W52">
        <f>'式(20)Asf0m'!W20</f>
        <v>60</v>
      </c>
      <c r="Y52">
        <f t="shared" si="16"/>
        <v>2.9699999999999998</v>
      </c>
      <c r="Z52">
        <f t="shared" si="17"/>
        <v>1.1000000000000003</v>
      </c>
      <c r="AA52">
        <f t="shared" si="18"/>
        <v>51.607004637006455</v>
      </c>
      <c r="AB52">
        <f t="shared" si="19"/>
        <v>29.790780047994755</v>
      </c>
      <c r="AC52">
        <f t="shared" si="20"/>
        <v>3</v>
      </c>
      <c r="AD52" s="11">
        <f t="shared" si="21"/>
        <v>2.2189496382743932</v>
      </c>
      <c r="AE52" s="4">
        <f t="shared" si="22"/>
        <v>2.2189496382743932</v>
      </c>
      <c r="AF52">
        <f t="shared" si="23"/>
        <v>2.545986669578193</v>
      </c>
      <c r="AG52">
        <f t="shared" si="24"/>
        <v>2.2189496382743932</v>
      </c>
      <c r="AH52">
        <f t="shared" si="25"/>
        <v>-680.22784529590797</v>
      </c>
      <c r="AJ52">
        <f t="shared" si="26"/>
        <v>0</v>
      </c>
      <c r="AK52">
        <f>AD52-'式(20)Asf0m'!AD20</f>
        <v>0</v>
      </c>
    </row>
    <row r="53" spans="1:37" x14ac:dyDescent="0.2">
      <c r="A53" t="str">
        <f t="shared" si="27"/>
        <v>[50, 1.05, -1.025, 0.9, 2.1, 1.1, 0.88, 0.85, 1.05, 1.07, 0.98, 2.05, 1.02, 0.92, 0.96, 0.97, 1.01, 0.52, 0.48, 0.55, 0.6, -85, 60, 2.21510648903628]</v>
      </c>
      <c r="B53" s="2">
        <f t="shared" si="14"/>
        <v>1.05</v>
      </c>
      <c r="C53" s="2">
        <f t="shared" si="15"/>
        <v>-1.0249999999999999</v>
      </c>
      <c r="D53">
        <f>'式(20)Asf0m'!F21</f>
        <v>0.9</v>
      </c>
      <c r="E53">
        <f>'式(20)Asf0m'!E21</f>
        <v>2.1</v>
      </c>
      <c r="F53">
        <f>'式(20)Asf0m'!D21</f>
        <v>1.1000000000000001</v>
      </c>
      <c r="G53" s="1">
        <f>'式(20)Asf0m'!I21</f>
        <v>0.88</v>
      </c>
      <c r="H53" s="1">
        <f>'式(20)Asf0m'!J21</f>
        <v>0.85</v>
      </c>
      <c r="I53" s="1">
        <f>'式(20)Asf0m'!G21</f>
        <v>1.05</v>
      </c>
      <c r="J53" s="1">
        <f>'式(20)Asf0m'!H21</f>
        <v>1.07</v>
      </c>
      <c r="K53">
        <f>'式(20)Asf0m'!K21</f>
        <v>0.98</v>
      </c>
      <c r="L53">
        <f>'式(20)Asf0m'!L21</f>
        <v>2.0499999999999998</v>
      </c>
      <c r="M53">
        <f>'式(20)Asf0m'!M21</f>
        <v>1.02</v>
      </c>
      <c r="N53" s="1">
        <f>'式(20)Asf0m'!O21</f>
        <v>0.92</v>
      </c>
      <c r="O53" s="1">
        <f>'式(20)Asf0m'!N21</f>
        <v>0.96</v>
      </c>
      <c r="P53" s="1">
        <f>'式(20)Asf0m'!Q21</f>
        <v>0.97</v>
      </c>
      <c r="Q53" s="1">
        <f>'式(20)Asf0m'!P21</f>
        <v>1.01</v>
      </c>
      <c r="R53">
        <f>'式(20)Asf0m'!S21</f>
        <v>0.52</v>
      </c>
      <c r="S53">
        <f>'式(20)Asf0m'!R21</f>
        <v>0.48</v>
      </c>
      <c r="T53">
        <f>'式(20)Asf0m'!T21</f>
        <v>0.55000000000000004</v>
      </c>
      <c r="U53">
        <f>'式(20)Asf0m'!U21</f>
        <v>0.6</v>
      </c>
      <c r="V53">
        <f>-'式(20)Asf0m'!V21</f>
        <v>-85</v>
      </c>
      <c r="W53">
        <f>'式(20)Asf0m'!W21</f>
        <v>60</v>
      </c>
      <c r="Y53">
        <f t="shared" si="16"/>
        <v>2.9699999999999998</v>
      </c>
      <c r="Z53">
        <f t="shared" si="17"/>
        <v>1.1000000000000003</v>
      </c>
      <c r="AA53">
        <f t="shared" si="18"/>
        <v>10.333988232347624</v>
      </c>
      <c r="AB53">
        <f t="shared" si="19"/>
        <v>5.9436271974359016</v>
      </c>
      <c r="AC53">
        <f t="shared" si="20"/>
        <v>3</v>
      </c>
      <c r="AD53" s="11">
        <f t="shared" si="21"/>
        <v>2.2151064890362786</v>
      </c>
      <c r="AE53" s="4">
        <f t="shared" si="22"/>
        <v>2.2151064890362786</v>
      </c>
      <c r="AF53">
        <f t="shared" si="23"/>
        <v>2.5366847710233928</v>
      </c>
      <c r="AG53">
        <f t="shared" si="24"/>
        <v>2.2151064890362786</v>
      </c>
      <c r="AH53">
        <f t="shared" si="25"/>
        <v>-13.05811398149732</v>
      </c>
      <c r="AJ53">
        <f t="shared" si="26"/>
        <v>0</v>
      </c>
      <c r="AK53">
        <f>AD53-'式(20)Asf0m'!AD21</f>
        <v>0</v>
      </c>
    </row>
    <row r="54" spans="1:37" x14ac:dyDescent="0.2">
      <c r="A54" t="str">
        <f t="shared" si="27"/>
        <v>[51, 1.05, -1.025, 0.9, 2.1, 1.1, 0.88, 0.85, 1.05, 1.07, 0.98, 2.05, 1.02, 0.92, 0.96, 0.97, 1.01, 0.52, 0.48, 0.55, 0.6, -45, 60, 1.21322898677571]</v>
      </c>
      <c r="B54" s="2">
        <f t="shared" si="14"/>
        <v>1.05</v>
      </c>
      <c r="C54" s="2">
        <f t="shared" si="15"/>
        <v>-1.0249999999999999</v>
      </c>
      <c r="D54">
        <f>'式(20)Asf0m'!F22</f>
        <v>0.9</v>
      </c>
      <c r="E54">
        <f>'式(20)Asf0m'!E22</f>
        <v>2.1</v>
      </c>
      <c r="F54">
        <f>'式(20)Asf0m'!D22</f>
        <v>1.1000000000000001</v>
      </c>
      <c r="G54" s="1">
        <f>'式(20)Asf0m'!I22</f>
        <v>0.88</v>
      </c>
      <c r="H54" s="1">
        <f>'式(20)Asf0m'!J22</f>
        <v>0.85</v>
      </c>
      <c r="I54" s="1">
        <f>'式(20)Asf0m'!G22</f>
        <v>1.05</v>
      </c>
      <c r="J54" s="1">
        <f>'式(20)Asf0m'!H22</f>
        <v>1.07</v>
      </c>
      <c r="K54">
        <f>'式(20)Asf0m'!K22</f>
        <v>0.98</v>
      </c>
      <c r="L54">
        <f>'式(20)Asf0m'!L22</f>
        <v>2.0499999999999998</v>
      </c>
      <c r="M54">
        <f>'式(20)Asf0m'!M22</f>
        <v>1.02</v>
      </c>
      <c r="N54" s="1">
        <f>'式(20)Asf0m'!O22</f>
        <v>0.92</v>
      </c>
      <c r="O54" s="1">
        <f>'式(20)Asf0m'!N22</f>
        <v>0.96</v>
      </c>
      <c r="P54" s="1">
        <f>'式(20)Asf0m'!Q22</f>
        <v>0.97</v>
      </c>
      <c r="Q54" s="1">
        <f>'式(20)Asf0m'!P22</f>
        <v>1.01</v>
      </c>
      <c r="R54">
        <f>'式(20)Asf0m'!S22</f>
        <v>0.52</v>
      </c>
      <c r="S54">
        <f>'式(20)Asf0m'!R22</f>
        <v>0.48</v>
      </c>
      <c r="T54">
        <f>'式(20)Asf0m'!T22</f>
        <v>0.55000000000000004</v>
      </c>
      <c r="U54">
        <f>'式(20)Asf0m'!U22</f>
        <v>0.6</v>
      </c>
      <c r="V54">
        <f>-'式(20)Asf0m'!V22</f>
        <v>-45</v>
      </c>
      <c r="W54">
        <f>'式(20)Asf0m'!W22</f>
        <v>60</v>
      </c>
      <c r="Y54">
        <f t="shared" si="16"/>
        <v>2.9699999999999998</v>
      </c>
      <c r="Z54">
        <f t="shared" si="17"/>
        <v>1.1000000000000003</v>
      </c>
      <c r="AA54">
        <f t="shared" si="18"/>
        <v>1.2737346662472522</v>
      </c>
      <c r="AB54">
        <f t="shared" si="19"/>
        <v>0.51999999999999991</v>
      </c>
      <c r="AC54">
        <f t="shared" si="20"/>
        <v>4</v>
      </c>
      <c r="AD54" s="11">
        <f t="shared" si="21"/>
        <v>1.213228986775714</v>
      </c>
      <c r="AE54" s="4">
        <f t="shared" si="22"/>
        <v>1.213228986775714</v>
      </c>
      <c r="AF54">
        <f t="shared" si="23"/>
        <v>1.8005586726763445</v>
      </c>
      <c r="AG54">
        <f t="shared" si="24"/>
        <v>1.7850587056161773</v>
      </c>
      <c r="AH54">
        <f t="shared" si="25"/>
        <v>1.213228986775714</v>
      </c>
      <c r="AJ54">
        <f t="shared" si="26"/>
        <v>0</v>
      </c>
      <c r="AK54">
        <f>AD54-'式(20)Asf0m'!AD22</f>
        <v>0</v>
      </c>
    </row>
    <row r="55" spans="1:37" x14ac:dyDescent="0.2">
      <c r="A55" t="str">
        <f t="shared" si="27"/>
        <v>[52, 1.05, -1.025, 0.9, 2.1, 1.1, 0.88, 0.85, 1.05, 1.07, 0.98, 2.05, 1.02, 0.92, 0.96, 0.97, 1.01, 0.52, 0.48, 0.55, 0.6, -30, 60, 0.735544242947583]</v>
      </c>
      <c r="B55" s="2">
        <f t="shared" si="14"/>
        <v>1.05</v>
      </c>
      <c r="C55" s="2">
        <f t="shared" si="15"/>
        <v>-1.0249999999999999</v>
      </c>
      <c r="D55">
        <f>'式(20)Asf0m'!F23</f>
        <v>0.9</v>
      </c>
      <c r="E55">
        <f>'式(20)Asf0m'!E23</f>
        <v>2.1</v>
      </c>
      <c r="F55">
        <f>'式(20)Asf0m'!D23</f>
        <v>1.1000000000000001</v>
      </c>
      <c r="G55" s="1">
        <f>'式(20)Asf0m'!I23</f>
        <v>0.88</v>
      </c>
      <c r="H55" s="1">
        <f>'式(20)Asf0m'!J23</f>
        <v>0.85</v>
      </c>
      <c r="I55" s="1">
        <f>'式(20)Asf0m'!G23</f>
        <v>1.05</v>
      </c>
      <c r="J55" s="1">
        <f>'式(20)Asf0m'!H23</f>
        <v>1.07</v>
      </c>
      <c r="K55">
        <f>'式(20)Asf0m'!K23</f>
        <v>0.98</v>
      </c>
      <c r="L55">
        <f>'式(20)Asf0m'!L23</f>
        <v>2.0499999999999998</v>
      </c>
      <c r="M55">
        <f>'式(20)Asf0m'!M23</f>
        <v>1.02</v>
      </c>
      <c r="N55" s="1">
        <f>'式(20)Asf0m'!O23</f>
        <v>0.92</v>
      </c>
      <c r="O55" s="1">
        <f>'式(20)Asf0m'!N23</f>
        <v>0.96</v>
      </c>
      <c r="P55" s="1">
        <f>'式(20)Asf0m'!Q23</f>
        <v>0.97</v>
      </c>
      <c r="Q55" s="1">
        <f>'式(20)Asf0m'!P23</f>
        <v>1.01</v>
      </c>
      <c r="R55">
        <f>'式(20)Asf0m'!S23</f>
        <v>0.52</v>
      </c>
      <c r="S55">
        <f>'式(20)Asf0m'!R23</f>
        <v>0.48</v>
      </c>
      <c r="T55">
        <f>'式(20)Asf0m'!T23</f>
        <v>0.55000000000000004</v>
      </c>
      <c r="U55">
        <f>'式(20)Asf0m'!U23</f>
        <v>0.6</v>
      </c>
      <c r="V55">
        <f>-'式(20)Asf0m'!V23</f>
        <v>-30</v>
      </c>
      <c r="W55">
        <f>'式(20)Asf0m'!W23</f>
        <v>60</v>
      </c>
      <c r="Y55">
        <f t="shared" si="16"/>
        <v>2.9699999999999998</v>
      </c>
      <c r="Z55">
        <f t="shared" si="17"/>
        <v>1.1000000000000003</v>
      </c>
      <c r="AA55">
        <f t="shared" si="18"/>
        <v>1.0399999999999996</v>
      </c>
      <c r="AB55">
        <f t="shared" si="19"/>
        <v>0.30022213997860542</v>
      </c>
      <c r="AC55">
        <f t="shared" si="20"/>
        <v>4</v>
      </c>
      <c r="AD55" s="11">
        <f t="shared" si="21"/>
        <v>0.73554424294758336</v>
      </c>
      <c r="AE55" s="4">
        <f t="shared" si="22"/>
        <v>0.73554424294758336</v>
      </c>
      <c r="AF55">
        <f t="shared" si="23"/>
        <v>1.2731872473736929</v>
      </c>
      <c r="AG55">
        <f t="shared" si="24"/>
        <v>1.1712185228416589</v>
      </c>
      <c r="AH55">
        <f t="shared" si="25"/>
        <v>0.73554424294758336</v>
      </c>
      <c r="AJ55">
        <f t="shared" si="26"/>
        <v>0</v>
      </c>
      <c r="AK55">
        <f>AD55-'式(20)Asf0m'!AD23</f>
        <v>0</v>
      </c>
    </row>
    <row r="56" spans="1:37" x14ac:dyDescent="0.2">
      <c r="A56" t="str">
        <f t="shared" si="27"/>
        <v>[53, 1.05, -1.025, 0.9, 2.1, 1.1, 0.88, 0.85, 1.05, 1.07, 0.98, 2.05, 1.02, 0.92, 0.96, 0.97, 1.01, 0.52, 0.48, 0.55, 0.6, -1, 60, 0.022869470014747]</v>
      </c>
      <c r="B56" s="2">
        <f t="shared" si="14"/>
        <v>1.05</v>
      </c>
      <c r="C56" s="2">
        <f t="shared" si="15"/>
        <v>-1.0249999999999999</v>
      </c>
      <c r="D56">
        <f>'式(20)Asf0m'!F24</f>
        <v>0.9</v>
      </c>
      <c r="E56">
        <f>'式(20)Asf0m'!E24</f>
        <v>2.1</v>
      </c>
      <c r="F56">
        <f>'式(20)Asf0m'!D24</f>
        <v>1.1000000000000001</v>
      </c>
      <c r="G56" s="1">
        <f>'式(20)Asf0m'!I24</f>
        <v>0.88</v>
      </c>
      <c r="H56" s="1">
        <f>'式(20)Asf0m'!J24</f>
        <v>0.85</v>
      </c>
      <c r="I56" s="1">
        <f>'式(20)Asf0m'!G24</f>
        <v>1.05</v>
      </c>
      <c r="J56" s="1">
        <f>'式(20)Asf0m'!H24</f>
        <v>1.07</v>
      </c>
      <c r="K56">
        <f>'式(20)Asf0m'!K24</f>
        <v>0.98</v>
      </c>
      <c r="L56">
        <f>'式(20)Asf0m'!L24</f>
        <v>2.0499999999999998</v>
      </c>
      <c r="M56">
        <f>'式(20)Asf0m'!M24</f>
        <v>1.02</v>
      </c>
      <c r="N56" s="1">
        <f>'式(20)Asf0m'!O24</f>
        <v>0.92</v>
      </c>
      <c r="O56" s="1">
        <f>'式(20)Asf0m'!N24</f>
        <v>0.96</v>
      </c>
      <c r="P56" s="1">
        <f>'式(20)Asf0m'!Q24</f>
        <v>0.97</v>
      </c>
      <c r="Q56" s="1">
        <f>'式(20)Asf0m'!P24</f>
        <v>1.01</v>
      </c>
      <c r="R56">
        <f>'式(20)Asf0m'!S24</f>
        <v>0.52</v>
      </c>
      <c r="S56">
        <f>'式(20)Asf0m'!R24</f>
        <v>0.48</v>
      </c>
      <c r="T56">
        <f>'式(20)Asf0m'!T24</f>
        <v>0.55000000000000004</v>
      </c>
      <c r="U56">
        <f>'式(20)Asf0m'!U24</f>
        <v>0.6</v>
      </c>
      <c r="V56">
        <f>-'式(20)Asf0m'!V24</f>
        <v>-1</v>
      </c>
      <c r="W56">
        <f>'式(20)Asf0m'!W24</f>
        <v>60</v>
      </c>
      <c r="Y56">
        <f t="shared" si="16"/>
        <v>2.9699999999999998</v>
      </c>
      <c r="Z56">
        <f t="shared" si="17"/>
        <v>1.1000000000000003</v>
      </c>
      <c r="AA56">
        <f t="shared" si="18"/>
        <v>0.90080361668977804</v>
      </c>
      <c r="AB56">
        <f t="shared" si="19"/>
        <v>9.076633762673144E-3</v>
      </c>
      <c r="AC56">
        <f t="shared" si="20"/>
        <v>4</v>
      </c>
      <c r="AD56" s="11">
        <f t="shared" si="21"/>
        <v>2.2869470014746977E-2</v>
      </c>
      <c r="AE56" s="4">
        <f t="shared" si="22"/>
        <v>2.2869470014746977E-2</v>
      </c>
      <c r="AF56">
        <f t="shared" si="23"/>
        <v>4.4440362623863819E-2</v>
      </c>
      <c r="AG56">
        <f t="shared" si="24"/>
        <v>-56.775765010363607</v>
      </c>
      <c r="AH56">
        <f t="shared" si="25"/>
        <v>2.2869470014746977E-2</v>
      </c>
      <c r="AJ56">
        <f t="shared" si="26"/>
        <v>0</v>
      </c>
      <c r="AK56">
        <f>AD56-'式(20)Asf0m'!AD24</f>
        <v>0</v>
      </c>
    </row>
    <row r="57" spans="1:37" x14ac:dyDescent="0.2">
      <c r="A57" t="str">
        <f t="shared" si="27"/>
        <v>[54, 1.05, -1.025, 0.9, 2.1, 1.1, 0.88, 0.85, 1.05, 1.07, 0.98, 2.05, 1.02, 0.92, 0.96, 0.97, 1.01, 0.52, 0.48, 0.55, 0.6, -89, 85, 0.385805607034463]</v>
      </c>
      <c r="B57" s="2">
        <f t="shared" si="14"/>
        <v>1.05</v>
      </c>
      <c r="C57" s="2">
        <f t="shared" si="15"/>
        <v>-1.0249999999999999</v>
      </c>
      <c r="D57">
        <f>'式(20)Asf0m'!F25</f>
        <v>0.9</v>
      </c>
      <c r="E57">
        <f>'式(20)Asf0m'!E25</f>
        <v>2.1</v>
      </c>
      <c r="F57">
        <f>'式(20)Asf0m'!D25</f>
        <v>1.1000000000000001</v>
      </c>
      <c r="G57" s="1">
        <f>'式(20)Asf0m'!I25</f>
        <v>0.88</v>
      </c>
      <c r="H57" s="1">
        <f>'式(20)Asf0m'!J25</f>
        <v>0.85</v>
      </c>
      <c r="I57" s="1">
        <f>'式(20)Asf0m'!G25</f>
        <v>1.05</v>
      </c>
      <c r="J57" s="1">
        <f>'式(20)Asf0m'!H25</f>
        <v>1.07</v>
      </c>
      <c r="K57">
        <f>'式(20)Asf0m'!K25</f>
        <v>0.98</v>
      </c>
      <c r="L57">
        <f>'式(20)Asf0m'!L25</f>
        <v>2.0499999999999998</v>
      </c>
      <c r="M57">
        <f>'式(20)Asf0m'!M25</f>
        <v>1.02</v>
      </c>
      <c r="N57" s="1">
        <f>'式(20)Asf0m'!O25</f>
        <v>0.92</v>
      </c>
      <c r="O57" s="1">
        <f>'式(20)Asf0m'!N25</f>
        <v>0.96</v>
      </c>
      <c r="P57" s="1">
        <f>'式(20)Asf0m'!Q25</f>
        <v>0.97</v>
      </c>
      <c r="Q57" s="1">
        <f>'式(20)Asf0m'!P25</f>
        <v>1.01</v>
      </c>
      <c r="R57">
        <f>'式(20)Asf0m'!S25</f>
        <v>0.52</v>
      </c>
      <c r="S57">
        <f>'式(20)Asf0m'!R25</f>
        <v>0.48</v>
      </c>
      <c r="T57">
        <f>'式(20)Asf0m'!T25</f>
        <v>0.55000000000000004</v>
      </c>
      <c r="U57">
        <f>'式(20)Asf0m'!U25</f>
        <v>0.6</v>
      </c>
      <c r="V57">
        <f>-'式(20)Asf0m'!V25</f>
        <v>-89</v>
      </c>
      <c r="W57">
        <f>'式(20)Asf0m'!W25</f>
        <v>85</v>
      </c>
      <c r="Y57">
        <f t="shared" si="16"/>
        <v>2.9699999999999998</v>
      </c>
      <c r="Z57">
        <f t="shared" si="17"/>
        <v>1.1000000000000003</v>
      </c>
      <c r="AA57">
        <f t="shared" si="18"/>
        <v>340.5620433373889</v>
      </c>
      <c r="AB57">
        <f t="shared" si="19"/>
        <v>29.790780047994755</v>
      </c>
      <c r="AC57">
        <f t="shared" si="20"/>
        <v>2</v>
      </c>
      <c r="AD57" s="11">
        <f t="shared" si="21"/>
        <v>0.38580560703446309</v>
      </c>
      <c r="AE57" s="4">
        <f t="shared" si="22"/>
        <v>0.38580560703446309</v>
      </c>
      <c r="AF57">
        <f t="shared" si="23"/>
        <v>0.38580560703446309</v>
      </c>
      <c r="AG57">
        <f t="shared" si="24"/>
        <v>-3.6492350192635903</v>
      </c>
      <c r="AH57">
        <f t="shared" si="25"/>
        <v>-4984.3258461373607</v>
      </c>
      <c r="AJ57">
        <f t="shared" si="26"/>
        <v>0</v>
      </c>
      <c r="AK57">
        <f>AD57-'式(20)Asf0m'!AD25</f>
        <v>0</v>
      </c>
    </row>
    <row r="58" spans="1:37" x14ac:dyDescent="0.2">
      <c r="A58" t="str">
        <f t="shared" si="27"/>
        <v>[55, 1.05, -1.025, 0.9, 2.1, 1.1, 0.88, 0.85, 1.05, 1.07, 0.98, 2.05, 1.02, 0.92, 0.96, 0.97, 1.01, 0.52, 0.48, 0.55, 0.6, -85, 85, 0.384396045601409]</v>
      </c>
      <c r="B58" s="2">
        <f t="shared" si="14"/>
        <v>1.05</v>
      </c>
      <c r="C58" s="2">
        <f t="shared" si="15"/>
        <v>-1.0249999999999999</v>
      </c>
      <c r="D58">
        <f>'式(20)Asf0m'!F26</f>
        <v>0.9</v>
      </c>
      <c r="E58">
        <f>'式(20)Asf0m'!E26</f>
        <v>2.1</v>
      </c>
      <c r="F58">
        <f>'式(20)Asf0m'!D26</f>
        <v>1.1000000000000001</v>
      </c>
      <c r="G58" s="1">
        <f>'式(20)Asf0m'!I26</f>
        <v>0.88</v>
      </c>
      <c r="H58" s="1">
        <f>'式(20)Asf0m'!J26</f>
        <v>0.85</v>
      </c>
      <c r="I58" s="1">
        <f>'式(20)Asf0m'!G26</f>
        <v>1.05</v>
      </c>
      <c r="J58" s="1">
        <f>'式(20)Asf0m'!H26</f>
        <v>1.07</v>
      </c>
      <c r="K58">
        <f>'式(20)Asf0m'!K26</f>
        <v>0.98</v>
      </c>
      <c r="L58">
        <f>'式(20)Asf0m'!L26</f>
        <v>2.0499999999999998</v>
      </c>
      <c r="M58">
        <f>'式(20)Asf0m'!M26</f>
        <v>1.02</v>
      </c>
      <c r="N58" s="1">
        <f>'式(20)Asf0m'!O26</f>
        <v>0.92</v>
      </c>
      <c r="O58" s="1">
        <f>'式(20)Asf0m'!N26</f>
        <v>0.96</v>
      </c>
      <c r="P58" s="1">
        <f>'式(20)Asf0m'!Q26</f>
        <v>0.97</v>
      </c>
      <c r="Q58" s="1">
        <f>'式(20)Asf0m'!P26</f>
        <v>1.01</v>
      </c>
      <c r="R58">
        <f>'式(20)Asf0m'!S26</f>
        <v>0.52</v>
      </c>
      <c r="S58">
        <f>'式(20)Asf0m'!R26</f>
        <v>0.48</v>
      </c>
      <c r="T58">
        <f>'式(20)Asf0m'!T26</f>
        <v>0.55000000000000004</v>
      </c>
      <c r="U58">
        <f>'式(20)Asf0m'!U26</f>
        <v>0.6</v>
      </c>
      <c r="V58">
        <f>-'式(20)Asf0m'!V26</f>
        <v>-85</v>
      </c>
      <c r="W58">
        <f>'式(20)Asf0m'!W26</f>
        <v>85</v>
      </c>
      <c r="Y58">
        <f t="shared" si="16"/>
        <v>2.9699999999999998</v>
      </c>
      <c r="Z58">
        <f t="shared" si="17"/>
        <v>1.1000000000000003</v>
      </c>
      <c r="AA58">
        <f t="shared" si="18"/>
        <v>68.195474102543926</v>
      </c>
      <c r="AB58">
        <f t="shared" si="19"/>
        <v>5.9436271974359016</v>
      </c>
      <c r="AC58">
        <f t="shared" si="20"/>
        <v>2</v>
      </c>
      <c r="AD58" s="11">
        <f t="shared" si="21"/>
        <v>0.38439604560140883</v>
      </c>
      <c r="AE58" s="4">
        <f t="shared" si="22"/>
        <v>0.38439604560140883</v>
      </c>
      <c r="AF58">
        <f t="shared" si="23"/>
        <v>0.38439604560140883</v>
      </c>
      <c r="AG58">
        <f t="shared" si="24"/>
        <v>-3.6745965136302687</v>
      </c>
      <c r="AH58">
        <f t="shared" si="25"/>
        <v>-185.01166453257326</v>
      </c>
      <c r="AJ58">
        <f t="shared" si="26"/>
        <v>0</v>
      </c>
      <c r="AK58">
        <f>AD58-'式(20)Asf0m'!AD26</f>
        <v>0</v>
      </c>
    </row>
    <row r="59" spans="1:37" x14ac:dyDescent="0.2">
      <c r="A59" t="str">
        <f t="shared" si="27"/>
        <v>[56, 1.05, -1.025, 0.9, 2.1, 1.1, 0.88, 0.85, 1.05, 1.07, 0.98, 2.05, 1.02, 0.92, 0.96, 0.97, 1.01, 0.52, 0.48, 0.55, 0.6, -45, 85, 0.272847316921794]</v>
      </c>
      <c r="B59" s="2">
        <f t="shared" si="14"/>
        <v>1.05</v>
      </c>
      <c r="C59" s="2">
        <f t="shared" si="15"/>
        <v>-1.0249999999999999</v>
      </c>
      <c r="D59">
        <f>'式(20)Asf0m'!F27</f>
        <v>0.9</v>
      </c>
      <c r="E59">
        <f>'式(20)Asf0m'!E27</f>
        <v>2.1</v>
      </c>
      <c r="F59">
        <f>'式(20)Asf0m'!D27</f>
        <v>1.1000000000000001</v>
      </c>
      <c r="G59" s="1">
        <f>'式(20)Asf0m'!I27</f>
        <v>0.88</v>
      </c>
      <c r="H59" s="1">
        <f>'式(20)Asf0m'!J27</f>
        <v>0.85</v>
      </c>
      <c r="I59" s="1">
        <f>'式(20)Asf0m'!G27</f>
        <v>1.05</v>
      </c>
      <c r="J59" s="1">
        <f>'式(20)Asf0m'!H27</f>
        <v>1.07</v>
      </c>
      <c r="K59">
        <f>'式(20)Asf0m'!K27</f>
        <v>0.98</v>
      </c>
      <c r="L59">
        <f>'式(20)Asf0m'!L27</f>
        <v>2.0499999999999998</v>
      </c>
      <c r="M59">
        <f>'式(20)Asf0m'!M27</f>
        <v>1.02</v>
      </c>
      <c r="N59" s="1">
        <f>'式(20)Asf0m'!O27</f>
        <v>0.92</v>
      </c>
      <c r="O59" s="1">
        <f>'式(20)Asf0m'!N27</f>
        <v>0.96</v>
      </c>
      <c r="P59" s="1">
        <f>'式(20)Asf0m'!Q27</f>
        <v>0.97</v>
      </c>
      <c r="Q59" s="1">
        <f>'式(20)Asf0m'!P27</f>
        <v>1.01</v>
      </c>
      <c r="R59">
        <f>'式(20)Asf0m'!S27</f>
        <v>0.52</v>
      </c>
      <c r="S59">
        <f>'式(20)Asf0m'!R27</f>
        <v>0.48</v>
      </c>
      <c r="T59">
        <f>'式(20)Asf0m'!T27</f>
        <v>0.55000000000000004</v>
      </c>
      <c r="U59">
        <f>'式(20)Asf0m'!U27</f>
        <v>0.6</v>
      </c>
      <c r="V59">
        <f>-'式(20)Asf0m'!V27</f>
        <v>-45</v>
      </c>
      <c r="W59">
        <f>'式(20)Asf0m'!W27</f>
        <v>85</v>
      </c>
      <c r="Y59">
        <f t="shared" si="16"/>
        <v>2.9699999999999998</v>
      </c>
      <c r="Z59">
        <f t="shared" si="17"/>
        <v>1.1000000000000003</v>
      </c>
      <c r="AA59">
        <f t="shared" si="18"/>
        <v>8.4055581923034417</v>
      </c>
      <c r="AB59">
        <f t="shared" si="19"/>
        <v>0.51999999999999991</v>
      </c>
      <c r="AC59">
        <f t="shared" si="20"/>
        <v>2</v>
      </c>
      <c r="AD59" s="11">
        <f t="shared" si="21"/>
        <v>0.27284731692179404</v>
      </c>
      <c r="AE59" s="4">
        <f t="shared" si="22"/>
        <v>0.27284731692179404</v>
      </c>
      <c r="AF59">
        <f t="shared" si="23"/>
        <v>0.27284731692179404</v>
      </c>
      <c r="AG59">
        <f t="shared" si="24"/>
        <v>-6.5125436660453584</v>
      </c>
      <c r="AH59">
        <f t="shared" si="25"/>
        <v>-0.64104512999889485</v>
      </c>
      <c r="AJ59">
        <f t="shared" si="26"/>
        <v>0</v>
      </c>
      <c r="AK59">
        <f>AD59-'式(20)Asf0m'!AD27</f>
        <v>0</v>
      </c>
    </row>
    <row r="60" spans="1:37" x14ac:dyDescent="0.2">
      <c r="A60" t="str">
        <f t="shared" si="27"/>
        <v>[57, 1.05, -1.025, 0.9, 2.1, 1.1, 0.88, 0.85, 1.05, 1.07, 0.98, 2.05, 1.02, 0.92, 0.96, 0.97, 1.01, 0.52, 0.48, 0.55, 0.6, -30, 85, 0.192932188023956]</v>
      </c>
      <c r="B60" s="2">
        <f t="shared" si="14"/>
        <v>1.05</v>
      </c>
      <c r="C60" s="2">
        <f t="shared" si="15"/>
        <v>-1.0249999999999999</v>
      </c>
      <c r="D60">
        <f>'式(20)Asf0m'!F28</f>
        <v>0.9</v>
      </c>
      <c r="E60">
        <f>'式(20)Asf0m'!E28</f>
        <v>2.1</v>
      </c>
      <c r="F60">
        <f>'式(20)Asf0m'!D28</f>
        <v>1.1000000000000001</v>
      </c>
      <c r="G60" s="1">
        <f>'式(20)Asf0m'!I28</f>
        <v>0.88</v>
      </c>
      <c r="H60" s="1">
        <f>'式(20)Asf0m'!J28</f>
        <v>0.85</v>
      </c>
      <c r="I60" s="1">
        <f>'式(20)Asf0m'!G28</f>
        <v>1.05</v>
      </c>
      <c r="J60" s="1">
        <f>'式(20)Asf0m'!H28</f>
        <v>1.07</v>
      </c>
      <c r="K60">
        <f>'式(20)Asf0m'!K28</f>
        <v>0.98</v>
      </c>
      <c r="L60">
        <f>'式(20)Asf0m'!L28</f>
        <v>2.0499999999999998</v>
      </c>
      <c r="M60">
        <f>'式(20)Asf0m'!M28</f>
        <v>1.02</v>
      </c>
      <c r="N60" s="1">
        <f>'式(20)Asf0m'!O28</f>
        <v>0.92</v>
      </c>
      <c r="O60" s="1">
        <f>'式(20)Asf0m'!N28</f>
        <v>0.96</v>
      </c>
      <c r="P60" s="1">
        <f>'式(20)Asf0m'!Q28</f>
        <v>0.97</v>
      </c>
      <c r="Q60" s="1">
        <f>'式(20)Asf0m'!P28</f>
        <v>1.01</v>
      </c>
      <c r="R60">
        <f>'式(20)Asf0m'!S28</f>
        <v>0.52</v>
      </c>
      <c r="S60">
        <f>'式(20)Asf0m'!R28</f>
        <v>0.48</v>
      </c>
      <c r="T60">
        <f>'式(20)Asf0m'!T28</f>
        <v>0.55000000000000004</v>
      </c>
      <c r="U60">
        <f>'式(20)Asf0m'!U28</f>
        <v>0.6</v>
      </c>
      <c r="V60">
        <f>-'式(20)Asf0m'!V28</f>
        <v>-30</v>
      </c>
      <c r="W60">
        <f>'式(20)Asf0m'!W28</f>
        <v>85</v>
      </c>
      <c r="Y60">
        <f t="shared" si="16"/>
        <v>2.9699999999999998</v>
      </c>
      <c r="Z60">
        <f t="shared" si="17"/>
        <v>1.1000000000000003</v>
      </c>
      <c r="AA60">
        <f t="shared" si="18"/>
        <v>6.8631095248047966</v>
      </c>
      <c r="AB60">
        <f t="shared" si="19"/>
        <v>0.30022213997860542</v>
      </c>
      <c r="AC60">
        <f t="shared" si="20"/>
        <v>2</v>
      </c>
      <c r="AD60" s="11">
        <f t="shared" si="21"/>
        <v>0.1929321880239557</v>
      </c>
      <c r="AE60" s="4">
        <f t="shared" si="22"/>
        <v>0.1929321880239557</v>
      </c>
      <c r="AF60">
        <f t="shared" si="23"/>
        <v>0.19293218802395565</v>
      </c>
      <c r="AG60">
        <f t="shared" si="24"/>
        <v>-10.563363286341238</v>
      </c>
      <c r="AH60">
        <f t="shared" si="25"/>
        <v>-0.13856895848576486</v>
      </c>
      <c r="AJ60">
        <f t="shared" si="26"/>
        <v>0</v>
      </c>
      <c r="AK60">
        <f>AD60-'式(20)Asf0m'!AD28</f>
        <v>0</v>
      </c>
    </row>
    <row r="61" spans="1:37" x14ac:dyDescent="0.2">
      <c r="A61" t="str">
        <f t="shared" si="27"/>
        <v>[58, 1.05, -1.025, 0.9, 2.1, 1.1, 0.88, 0.85, 1.05, 1.07, 0.98, 2.05, 1.02, 0.92, 0.96, 0.97, 1.01, 0.52, 0.48, 0.55, 0.6, -1, 85, 0.00673426192045695]</v>
      </c>
      <c r="B61" s="2">
        <f t="shared" si="14"/>
        <v>1.05</v>
      </c>
      <c r="C61" s="2">
        <f t="shared" si="15"/>
        <v>-1.0249999999999999</v>
      </c>
      <c r="D61">
        <f>'式(20)Asf0m'!F29</f>
        <v>0.9</v>
      </c>
      <c r="E61">
        <f>'式(20)Asf0m'!E29</f>
        <v>2.1</v>
      </c>
      <c r="F61">
        <f>'式(20)Asf0m'!D29</f>
        <v>1.1000000000000001</v>
      </c>
      <c r="G61" s="1">
        <f>'式(20)Asf0m'!I29</f>
        <v>0.88</v>
      </c>
      <c r="H61" s="1">
        <f>'式(20)Asf0m'!J29</f>
        <v>0.85</v>
      </c>
      <c r="I61" s="1">
        <f>'式(20)Asf0m'!G29</f>
        <v>1.05</v>
      </c>
      <c r="J61" s="1">
        <f>'式(20)Asf0m'!H29</f>
        <v>1.07</v>
      </c>
      <c r="K61">
        <f>'式(20)Asf0m'!K29</f>
        <v>0.98</v>
      </c>
      <c r="L61">
        <f>'式(20)Asf0m'!L29</f>
        <v>2.0499999999999998</v>
      </c>
      <c r="M61">
        <f>'式(20)Asf0m'!M29</f>
        <v>1.02</v>
      </c>
      <c r="N61" s="1">
        <f>'式(20)Asf0m'!O29</f>
        <v>0.92</v>
      </c>
      <c r="O61" s="1">
        <f>'式(20)Asf0m'!N29</f>
        <v>0.96</v>
      </c>
      <c r="P61" s="1">
        <f>'式(20)Asf0m'!Q29</f>
        <v>0.97</v>
      </c>
      <c r="Q61" s="1">
        <f>'式(20)Asf0m'!P29</f>
        <v>1.01</v>
      </c>
      <c r="R61">
        <f>'式(20)Asf0m'!S29</f>
        <v>0.52</v>
      </c>
      <c r="S61">
        <f>'式(20)Asf0m'!R29</f>
        <v>0.48</v>
      </c>
      <c r="T61">
        <f>'式(20)Asf0m'!T29</f>
        <v>0.55000000000000004</v>
      </c>
      <c r="U61">
        <f>'式(20)Asf0m'!U29</f>
        <v>0.6</v>
      </c>
      <c r="V61">
        <f>-'式(20)Asf0m'!V29</f>
        <v>-1</v>
      </c>
      <c r="W61">
        <f>'式(20)Asf0m'!W29</f>
        <v>85</v>
      </c>
      <c r="Y61">
        <f t="shared" si="16"/>
        <v>2.9699999999999998</v>
      </c>
      <c r="Z61">
        <f t="shared" si="17"/>
        <v>1.1000000000000003</v>
      </c>
      <c r="AA61">
        <f t="shared" si="18"/>
        <v>5.9445325785406036</v>
      </c>
      <c r="AB61">
        <f t="shared" si="19"/>
        <v>9.076633762673144E-3</v>
      </c>
      <c r="AC61">
        <f t="shared" si="20"/>
        <v>2</v>
      </c>
      <c r="AD61" s="11">
        <f t="shared" si="21"/>
        <v>6.734261920456952E-3</v>
      </c>
      <c r="AE61" s="4">
        <f t="shared" si="22"/>
        <v>6.734261920456952E-3</v>
      </c>
      <c r="AF61">
        <f t="shared" si="23"/>
        <v>6.734261920456952E-3</v>
      </c>
      <c r="AG61">
        <f t="shared" si="24"/>
        <v>-392.96383888292576</v>
      </c>
      <c r="AH61">
        <f t="shared" si="25"/>
        <v>-2.0570277706807336E-5</v>
      </c>
      <c r="AJ61">
        <f t="shared" si="26"/>
        <v>0</v>
      </c>
      <c r="AK61">
        <f>AD61-'式(20)Asf0m'!AD29</f>
        <v>0</v>
      </c>
    </row>
    <row r="62" spans="1:37" x14ac:dyDescent="0.2">
      <c r="A62" t="str">
        <f t="shared" si="27"/>
        <v>[59, 1.05, -1.025, 0.9, 2.1, 1.1, 0.88, 0.85, 1.05, 1.07, 0.98, 2.05, 1.02, 0.92, 0.96, 0.97, 1.01, 0.52, 0.48, 0.55, 0.6, -89, 89, 0.0769729659713174]</v>
      </c>
      <c r="B62" s="2">
        <f t="shared" si="14"/>
        <v>1.05</v>
      </c>
      <c r="C62" s="2">
        <f t="shared" si="15"/>
        <v>-1.0249999999999999</v>
      </c>
      <c r="D62">
        <f>'式(20)Asf0m'!F30</f>
        <v>0.9</v>
      </c>
      <c r="E62">
        <f>'式(20)Asf0m'!E30</f>
        <v>2.1</v>
      </c>
      <c r="F62">
        <f>'式(20)Asf0m'!D30</f>
        <v>1.1000000000000001</v>
      </c>
      <c r="G62" s="1">
        <f>'式(20)Asf0m'!I30</f>
        <v>0.88</v>
      </c>
      <c r="H62" s="1">
        <f>'式(20)Asf0m'!J30</f>
        <v>0.85</v>
      </c>
      <c r="I62" s="1">
        <f>'式(20)Asf0m'!G30</f>
        <v>1.05</v>
      </c>
      <c r="J62" s="1">
        <f>'式(20)Asf0m'!H30</f>
        <v>1.07</v>
      </c>
      <c r="K62">
        <f>'式(20)Asf0m'!K30</f>
        <v>0.98</v>
      </c>
      <c r="L62">
        <f>'式(20)Asf0m'!L30</f>
        <v>2.0499999999999998</v>
      </c>
      <c r="M62">
        <f>'式(20)Asf0m'!M30</f>
        <v>1.02</v>
      </c>
      <c r="N62" s="1">
        <f>'式(20)Asf0m'!O30</f>
        <v>0.92</v>
      </c>
      <c r="O62" s="1">
        <f>'式(20)Asf0m'!N30</f>
        <v>0.96</v>
      </c>
      <c r="P62" s="1">
        <f>'式(20)Asf0m'!Q30</f>
        <v>0.97</v>
      </c>
      <c r="Q62" s="1">
        <f>'式(20)Asf0m'!P30</f>
        <v>1.01</v>
      </c>
      <c r="R62">
        <f>'式(20)Asf0m'!S30</f>
        <v>0.52</v>
      </c>
      <c r="S62">
        <f>'式(20)Asf0m'!R30</f>
        <v>0.48</v>
      </c>
      <c r="T62">
        <f>'式(20)Asf0m'!T30</f>
        <v>0.55000000000000004</v>
      </c>
      <c r="U62">
        <f>'式(20)Asf0m'!U30</f>
        <v>0.6</v>
      </c>
      <c r="V62">
        <f>-'式(20)Asf0m'!V30</f>
        <v>-89</v>
      </c>
      <c r="W62">
        <f>'式(20)Asf0m'!W30</f>
        <v>89</v>
      </c>
      <c r="Y62">
        <f t="shared" si="16"/>
        <v>2.9699999999999998</v>
      </c>
      <c r="Z62">
        <f t="shared" si="17"/>
        <v>1.1000000000000003</v>
      </c>
      <c r="AA62">
        <f t="shared" si="18"/>
        <v>1706.9726260988671</v>
      </c>
      <c r="AB62">
        <f t="shared" si="19"/>
        <v>29.790780047994755</v>
      </c>
      <c r="AC62">
        <f t="shared" si="20"/>
        <v>2</v>
      </c>
      <c r="AD62" s="11">
        <f t="shared" si="21"/>
        <v>7.6972965971317434E-2</v>
      </c>
      <c r="AE62" s="4">
        <f t="shared" si="22"/>
        <v>7.6972965971317434E-2</v>
      </c>
      <c r="AF62">
        <f t="shared" si="23"/>
        <v>7.697296597131742E-2</v>
      </c>
      <c r="AG62">
        <f t="shared" si="24"/>
        <v>-31.398706541622715</v>
      </c>
      <c r="AH62">
        <f t="shared" si="25"/>
        <v>-25337.544409287126</v>
      </c>
      <c r="AJ62">
        <f t="shared" si="26"/>
        <v>0</v>
      </c>
      <c r="AK62">
        <f>AD62-'式(20)Asf0m'!AD30</f>
        <v>0</v>
      </c>
    </row>
    <row r="63" spans="1:37" x14ac:dyDescent="0.2">
      <c r="A63" t="str">
        <f t="shared" si="27"/>
        <v>[60, 1.05, -1.025, 0.9, 2.1, 1.1, 0.88, 0.85, 1.05, 1.07, 0.98, 2.05, 1.02, 0.92, 0.96, 0.97, 1.01, 0.52, 0.48, 0.55, 0.6, -85, 89, 0.0766917411206603]</v>
      </c>
      <c r="B63" s="2">
        <f t="shared" si="14"/>
        <v>1.05</v>
      </c>
      <c r="C63" s="2">
        <f t="shared" si="15"/>
        <v>-1.0249999999999999</v>
      </c>
      <c r="D63">
        <f>'式(20)Asf0m'!F31</f>
        <v>0.9</v>
      </c>
      <c r="E63">
        <f>'式(20)Asf0m'!E31</f>
        <v>2.1</v>
      </c>
      <c r="F63">
        <f>'式(20)Asf0m'!D31</f>
        <v>1.1000000000000001</v>
      </c>
      <c r="G63" s="1">
        <f>'式(20)Asf0m'!I31</f>
        <v>0.88</v>
      </c>
      <c r="H63" s="1">
        <f>'式(20)Asf0m'!J31</f>
        <v>0.85</v>
      </c>
      <c r="I63" s="1">
        <f>'式(20)Asf0m'!G31</f>
        <v>1.05</v>
      </c>
      <c r="J63" s="1">
        <f>'式(20)Asf0m'!H31</f>
        <v>1.07</v>
      </c>
      <c r="K63">
        <f>'式(20)Asf0m'!K31</f>
        <v>0.98</v>
      </c>
      <c r="L63">
        <f>'式(20)Asf0m'!L31</f>
        <v>2.0499999999999998</v>
      </c>
      <c r="M63">
        <f>'式(20)Asf0m'!M31</f>
        <v>1.02</v>
      </c>
      <c r="N63" s="1">
        <f>'式(20)Asf0m'!O31</f>
        <v>0.92</v>
      </c>
      <c r="O63" s="1">
        <f>'式(20)Asf0m'!N31</f>
        <v>0.96</v>
      </c>
      <c r="P63" s="1">
        <f>'式(20)Asf0m'!Q31</f>
        <v>0.97</v>
      </c>
      <c r="Q63" s="1">
        <f>'式(20)Asf0m'!P31</f>
        <v>1.01</v>
      </c>
      <c r="R63">
        <f>'式(20)Asf0m'!S31</f>
        <v>0.52</v>
      </c>
      <c r="S63">
        <f>'式(20)Asf0m'!R31</f>
        <v>0.48</v>
      </c>
      <c r="T63">
        <f>'式(20)Asf0m'!T31</f>
        <v>0.55000000000000004</v>
      </c>
      <c r="U63">
        <f>'式(20)Asf0m'!U31</f>
        <v>0.6</v>
      </c>
      <c r="V63">
        <f>-'式(20)Asf0m'!V31</f>
        <v>-85</v>
      </c>
      <c r="W63">
        <f>'式(20)Asf0m'!W31</f>
        <v>89</v>
      </c>
      <c r="Y63">
        <f t="shared" si="16"/>
        <v>2.9699999999999998</v>
      </c>
      <c r="Z63">
        <f t="shared" si="17"/>
        <v>1.1000000000000003</v>
      </c>
      <c r="AA63">
        <f t="shared" si="18"/>
        <v>341.8108676355148</v>
      </c>
      <c r="AB63">
        <f t="shared" si="19"/>
        <v>5.9436271974359016</v>
      </c>
      <c r="AC63">
        <f t="shared" si="20"/>
        <v>2</v>
      </c>
      <c r="AD63" s="11">
        <f t="shared" si="21"/>
        <v>7.6691741120660253E-2</v>
      </c>
      <c r="AE63" s="4">
        <f t="shared" si="22"/>
        <v>7.6691741120660253E-2</v>
      </c>
      <c r="AF63">
        <f t="shared" si="23"/>
        <v>7.6691741120660253E-2</v>
      </c>
      <c r="AG63">
        <f t="shared" si="24"/>
        <v>-31.525823986117231</v>
      </c>
      <c r="AH63">
        <f t="shared" si="25"/>
        <v>-998.14561185241973</v>
      </c>
      <c r="AJ63">
        <f t="shared" si="26"/>
        <v>0</v>
      </c>
      <c r="AK63">
        <f>AD63-'式(20)Asf0m'!AD31</f>
        <v>0</v>
      </c>
    </row>
    <row r="64" spans="1:37" x14ac:dyDescent="0.2">
      <c r="A64" t="str">
        <f t="shared" si="27"/>
        <v>[61, 1.05, -1.025, 0.9, 2.1, 1.1, 0.88, 0.85, 1.05, 1.07, 0.98, 2.05, 1.02, 0.92, 0.96, 0.97, 1.01, 0.52, 0.48, 0.55, 0.6, -45, 89, 0.0544363971333119]</v>
      </c>
      <c r="B64" s="2">
        <f t="shared" si="14"/>
        <v>1.05</v>
      </c>
      <c r="C64" s="2">
        <f t="shared" si="15"/>
        <v>-1.0249999999999999</v>
      </c>
      <c r="D64">
        <f>'式(20)Asf0m'!F32</f>
        <v>0.9</v>
      </c>
      <c r="E64">
        <f>'式(20)Asf0m'!E32</f>
        <v>2.1</v>
      </c>
      <c r="F64">
        <f>'式(20)Asf0m'!D32</f>
        <v>1.1000000000000001</v>
      </c>
      <c r="G64" s="1">
        <f>'式(20)Asf0m'!I32</f>
        <v>0.88</v>
      </c>
      <c r="H64" s="1">
        <f>'式(20)Asf0m'!J32</f>
        <v>0.85</v>
      </c>
      <c r="I64" s="1">
        <f>'式(20)Asf0m'!G32</f>
        <v>1.05</v>
      </c>
      <c r="J64" s="1">
        <f>'式(20)Asf0m'!H32</f>
        <v>1.07</v>
      </c>
      <c r="K64">
        <f>'式(20)Asf0m'!K32</f>
        <v>0.98</v>
      </c>
      <c r="L64">
        <f>'式(20)Asf0m'!L32</f>
        <v>2.0499999999999998</v>
      </c>
      <c r="M64">
        <f>'式(20)Asf0m'!M32</f>
        <v>1.02</v>
      </c>
      <c r="N64" s="1">
        <f>'式(20)Asf0m'!O32</f>
        <v>0.92</v>
      </c>
      <c r="O64" s="1">
        <f>'式(20)Asf0m'!N32</f>
        <v>0.96</v>
      </c>
      <c r="P64" s="1">
        <f>'式(20)Asf0m'!Q32</f>
        <v>0.97</v>
      </c>
      <c r="Q64" s="1">
        <f>'式(20)Asf0m'!P32</f>
        <v>1.01</v>
      </c>
      <c r="R64">
        <f>'式(20)Asf0m'!S32</f>
        <v>0.52</v>
      </c>
      <c r="S64">
        <f>'式(20)Asf0m'!R32</f>
        <v>0.48</v>
      </c>
      <c r="T64">
        <f>'式(20)Asf0m'!T32</f>
        <v>0.55000000000000004</v>
      </c>
      <c r="U64">
        <f>'式(20)Asf0m'!U32</f>
        <v>0.6</v>
      </c>
      <c r="V64">
        <f>-'式(20)Asf0m'!V32</f>
        <v>-45</v>
      </c>
      <c r="W64">
        <f>'式(20)Asf0m'!W32</f>
        <v>89</v>
      </c>
      <c r="Y64">
        <f t="shared" si="16"/>
        <v>2.9699999999999998</v>
      </c>
      <c r="Z64">
        <f t="shared" si="17"/>
        <v>1.1000000000000003</v>
      </c>
      <c r="AA64">
        <f t="shared" si="18"/>
        <v>42.13052517754798</v>
      </c>
      <c r="AB64">
        <f t="shared" si="19"/>
        <v>0.51999999999999991</v>
      </c>
      <c r="AC64">
        <f t="shared" si="20"/>
        <v>2</v>
      </c>
      <c r="AD64" s="11">
        <f t="shared" si="21"/>
        <v>5.4436397133311928E-2</v>
      </c>
      <c r="AE64" s="4">
        <f t="shared" si="22"/>
        <v>5.4436397133311928E-2</v>
      </c>
      <c r="AF64">
        <f t="shared" si="23"/>
        <v>5.4436397133311928E-2</v>
      </c>
      <c r="AG64">
        <f t="shared" si="24"/>
        <v>-45.750245639262594</v>
      </c>
      <c r="AH64">
        <f t="shared" si="25"/>
        <v>-9.4095365461624745</v>
      </c>
      <c r="AJ64">
        <f t="shared" si="26"/>
        <v>0</v>
      </c>
      <c r="AK64">
        <f>AD64-'式(20)Asf0m'!AD32</f>
        <v>0</v>
      </c>
    </row>
    <row r="65" spans="1:37" x14ac:dyDescent="0.2">
      <c r="A65" t="str">
        <f t="shared" si="27"/>
        <v>[62, 1.05, -1.025, 0.9, 2.1, 1.1, 0.88, 0.85, 1.05, 1.07, 0.98, 2.05, 1.02, 0.92, 0.96, 0.97, 1.01, 0.52, 0.48, 0.55, 0.6, -30, 89, 0.0384923455563288]</v>
      </c>
      <c r="B65" s="2">
        <f t="shared" si="14"/>
        <v>1.05</v>
      </c>
      <c r="C65" s="2">
        <f t="shared" si="15"/>
        <v>-1.0249999999999999</v>
      </c>
      <c r="D65">
        <f>'式(20)Asf0m'!F33</f>
        <v>0.9</v>
      </c>
      <c r="E65">
        <f>'式(20)Asf0m'!E33</f>
        <v>2.1</v>
      </c>
      <c r="F65">
        <f>'式(20)Asf0m'!D33</f>
        <v>1.1000000000000001</v>
      </c>
      <c r="G65" s="1">
        <f>'式(20)Asf0m'!I33</f>
        <v>0.88</v>
      </c>
      <c r="H65" s="1">
        <f>'式(20)Asf0m'!J33</f>
        <v>0.85</v>
      </c>
      <c r="I65" s="1">
        <f>'式(20)Asf0m'!G33</f>
        <v>1.05</v>
      </c>
      <c r="J65" s="1">
        <f>'式(20)Asf0m'!H33</f>
        <v>1.07</v>
      </c>
      <c r="K65">
        <f>'式(20)Asf0m'!K33</f>
        <v>0.98</v>
      </c>
      <c r="L65">
        <f>'式(20)Asf0m'!L33</f>
        <v>2.0499999999999998</v>
      </c>
      <c r="M65">
        <f>'式(20)Asf0m'!M33</f>
        <v>1.02</v>
      </c>
      <c r="N65" s="1">
        <f>'式(20)Asf0m'!O33</f>
        <v>0.92</v>
      </c>
      <c r="O65" s="1">
        <f>'式(20)Asf0m'!N33</f>
        <v>0.96</v>
      </c>
      <c r="P65" s="1">
        <f>'式(20)Asf0m'!Q33</f>
        <v>0.97</v>
      </c>
      <c r="Q65" s="1">
        <f>'式(20)Asf0m'!P33</f>
        <v>1.01</v>
      </c>
      <c r="R65">
        <f>'式(20)Asf0m'!S33</f>
        <v>0.52</v>
      </c>
      <c r="S65">
        <f>'式(20)Asf0m'!R33</f>
        <v>0.48</v>
      </c>
      <c r="T65">
        <f>'式(20)Asf0m'!T33</f>
        <v>0.55000000000000004</v>
      </c>
      <c r="U65">
        <f>'式(20)Asf0m'!U33</f>
        <v>0.6</v>
      </c>
      <c r="V65">
        <f>-'式(20)Asf0m'!V33</f>
        <v>-30</v>
      </c>
      <c r="W65">
        <f>'式(20)Asf0m'!W33</f>
        <v>89</v>
      </c>
      <c r="Y65">
        <f t="shared" si="16"/>
        <v>2.9699999999999998</v>
      </c>
      <c r="Z65">
        <f t="shared" si="17"/>
        <v>1.1000000000000003</v>
      </c>
      <c r="AA65">
        <f t="shared" si="18"/>
        <v>34.399429760157403</v>
      </c>
      <c r="AB65">
        <f t="shared" si="19"/>
        <v>0.30022213997860542</v>
      </c>
      <c r="AC65">
        <f t="shared" si="20"/>
        <v>2</v>
      </c>
      <c r="AD65" s="11">
        <f t="shared" si="21"/>
        <v>3.8492345556328814E-2</v>
      </c>
      <c r="AE65" s="4">
        <f t="shared" si="22"/>
        <v>3.8492345556328814E-2</v>
      </c>
      <c r="AF65">
        <f t="shared" si="23"/>
        <v>3.8492345556328814E-2</v>
      </c>
      <c r="AG65">
        <f t="shared" si="24"/>
        <v>-66.053853573218589</v>
      </c>
      <c r="AH65">
        <f t="shared" si="25"/>
        <v>-4.2720754525826328</v>
      </c>
      <c r="AJ65">
        <f t="shared" si="26"/>
        <v>0</v>
      </c>
      <c r="AK65">
        <f>AD65-'式(20)Asf0m'!AD33</f>
        <v>0</v>
      </c>
    </row>
    <row r="66" spans="1:37" x14ac:dyDescent="0.2">
      <c r="A66" t="str">
        <f t="shared" si="27"/>
        <v>[63, 1.05, -1.025, 0.9, 2.1, 1.1, 0.88, 0.85, 1.05, 1.07, 0.98, 2.05, 1.02, 0.92, 0.96, 0.97, 1.01, 0.52, 0.48, 0.55, 0.6, -1, 89, 0.00134356811874683]</v>
      </c>
      <c r="B66" s="2">
        <f t="shared" si="14"/>
        <v>1.05</v>
      </c>
      <c r="C66" s="2">
        <f t="shared" si="15"/>
        <v>-1.0249999999999999</v>
      </c>
      <c r="D66">
        <f>'式(20)Asf0m'!F34</f>
        <v>0.9</v>
      </c>
      <c r="E66">
        <f>'式(20)Asf0m'!E34</f>
        <v>2.1</v>
      </c>
      <c r="F66">
        <f>'式(20)Asf0m'!D34</f>
        <v>1.1000000000000001</v>
      </c>
      <c r="G66" s="1">
        <f>'式(20)Asf0m'!I34</f>
        <v>0.88</v>
      </c>
      <c r="H66" s="1">
        <f>'式(20)Asf0m'!J34</f>
        <v>0.85</v>
      </c>
      <c r="I66" s="1">
        <f>'式(20)Asf0m'!G34</f>
        <v>1.05</v>
      </c>
      <c r="J66" s="1">
        <f>'式(20)Asf0m'!H34</f>
        <v>1.07</v>
      </c>
      <c r="K66">
        <f>'式(20)Asf0m'!K34</f>
        <v>0.98</v>
      </c>
      <c r="L66">
        <f>'式(20)Asf0m'!L34</f>
        <v>2.0499999999999998</v>
      </c>
      <c r="M66">
        <f>'式(20)Asf0m'!M34</f>
        <v>1.02</v>
      </c>
      <c r="N66" s="1">
        <f>'式(20)Asf0m'!O34</f>
        <v>0.92</v>
      </c>
      <c r="O66" s="1">
        <f>'式(20)Asf0m'!N34</f>
        <v>0.96</v>
      </c>
      <c r="P66" s="1">
        <f>'式(20)Asf0m'!Q34</f>
        <v>0.97</v>
      </c>
      <c r="Q66" s="1">
        <f>'式(20)Asf0m'!P34</f>
        <v>1.01</v>
      </c>
      <c r="R66">
        <f>'式(20)Asf0m'!S34</f>
        <v>0.52</v>
      </c>
      <c r="S66">
        <f>'式(20)Asf0m'!R34</f>
        <v>0.48</v>
      </c>
      <c r="T66">
        <f>'式(20)Asf0m'!T34</f>
        <v>0.55000000000000004</v>
      </c>
      <c r="U66">
        <f>'式(20)Asf0m'!U34</f>
        <v>0.6</v>
      </c>
      <c r="V66">
        <f>-'式(20)Asf0m'!V34</f>
        <v>-1</v>
      </c>
      <c r="W66">
        <f>'式(20)Asf0m'!W34</f>
        <v>89</v>
      </c>
      <c r="Y66">
        <f t="shared" si="16"/>
        <v>2.9699999999999998</v>
      </c>
      <c r="Z66">
        <f t="shared" si="17"/>
        <v>1.1000000000000003</v>
      </c>
      <c r="AA66">
        <f t="shared" si="18"/>
        <v>29.795318019245947</v>
      </c>
      <c r="AB66">
        <f t="shared" si="19"/>
        <v>9.076633762673144E-3</v>
      </c>
      <c r="AC66">
        <f t="shared" si="20"/>
        <v>2</v>
      </c>
      <c r="AD66" s="11">
        <f t="shared" si="21"/>
        <v>1.3435681187468286E-3</v>
      </c>
      <c r="AE66" s="4">
        <f t="shared" si="22"/>
        <v>1.3435681187468286E-3</v>
      </c>
      <c r="AF66">
        <f t="shared" si="23"/>
        <v>1.3435681187468286E-3</v>
      </c>
      <c r="AG66">
        <f t="shared" si="24"/>
        <v>-1982.7299976727311</v>
      </c>
      <c r="AH66">
        <f t="shared" si="25"/>
        <v>-0.10826299247639641</v>
      </c>
      <c r="AJ66">
        <f t="shared" si="26"/>
        <v>0</v>
      </c>
      <c r="AK66">
        <f>AD66-'式(20)Asf0m'!AD34</f>
        <v>0</v>
      </c>
    </row>
    <row r="67" spans="1:37" x14ac:dyDescent="0.2">
      <c r="AD67" s="11"/>
      <c r="AE67" s="4"/>
    </row>
    <row r="68" spans="1:37" x14ac:dyDescent="0.2">
      <c r="B68" s="9" t="s">
        <v>39</v>
      </c>
    </row>
    <row r="70" spans="1:37" x14ac:dyDescent="0.2">
      <c r="B70" t="s">
        <v>43</v>
      </c>
    </row>
    <row r="71" spans="1:37" x14ac:dyDescent="0.2">
      <c r="A71">
        <f>ROW(A4)</f>
        <v>4</v>
      </c>
      <c r="B71" t="str">
        <f ca="1">INDIRECT(ADDRESS(A71,COLUMN($A$3)))</f>
        <v>[1, -1.05, -1.025, 1.1, 2.1, 0.9, 1.05, 1.07, 0.88, 0.85, 0.98, 2.05, 1.02, 0.96, 0.92, 1.01, 0.97, 0, 0.52, 0.55, 0.6, -89, 10, 0]</v>
      </c>
    </row>
    <row r="72" spans="1:37" x14ac:dyDescent="0.2">
      <c r="B72" t="s">
        <v>44</v>
      </c>
    </row>
    <row r="73" spans="1:37" x14ac:dyDescent="0.2">
      <c r="B73" t="s">
        <v>59</v>
      </c>
    </row>
    <row r="75" spans="1:37" x14ac:dyDescent="0.2">
      <c r="B75" s="1" t="str">
        <f>B70</f>
        <v>[case, XX, YY, X1, X2, X3, X1yp, X1ym, X3yp, X3ym, Y1, Y2, Y3, Y1xp, Y1xm, Y3xp, Y3xm, Zxp, Zxm, Zyp, Zym, Azw, hs, Asf0pA] = \</v>
      </c>
    </row>
    <row r="76" spans="1:37" x14ac:dyDescent="0.2">
      <c r="A76">
        <f>A71+1</f>
        <v>5</v>
      </c>
      <c r="B76" t="str">
        <f ca="1">INDIRECT(ADDRESS(A76,COLUMN($A$3)))</f>
        <v>[2, -1.05, -1.025, 1.1, 2.1, 0.9, 1.05, 1.07, 0.88, 0.85, 0.98, 2.05, 1.02, 0.96, 0.92, 1.01, 0.97, 0.48, 0.52, 0.55, 0.6, -89, 1, 8.95144024279148]</v>
      </c>
    </row>
    <row r="77" spans="1:37" x14ac:dyDescent="0.2">
      <c r="B77" s="1" t="str">
        <f>B72</f>
        <v>Asf0p = calc_Asf0p(XX, YY, X1, X2, X3, X1yp, X1ym, X3yp, X3ym, Y1, Y2, Y3, Y1xp, Y1xm, Y3xp, Y3xm, Zxp, Zxm, Zyp, Zym, Azw, hs)</v>
      </c>
    </row>
    <row r="78" spans="1:37" x14ac:dyDescent="0.2">
      <c r="B78" s="1" t="str">
        <f>B73</f>
        <v>print('case{}: Asfop = {}, 期待値 = {}, 残差 = {}'.format( case, Asf0p, Asf0pA, Asf0p - Asf0pA ))</v>
      </c>
    </row>
    <row r="80" spans="1:37" x14ac:dyDescent="0.2">
      <c r="B80" s="1" t="str">
        <f t="shared" ref="B80" si="28">B75</f>
        <v>[case, XX, YY, X1, X2, X3, X1yp, X1ym, X3yp, X3ym, Y1, Y2, Y3, Y1xp, Y1xm, Y3xp, Y3xm, Zxp, Zxm, Zyp, Zym, Azw, hs, Asf0pA] = \</v>
      </c>
    </row>
    <row r="81" spans="1:2" x14ac:dyDescent="0.2">
      <c r="A81">
        <f t="shared" ref="A81" si="29">A76+1</f>
        <v>6</v>
      </c>
      <c r="B81" t="str">
        <f t="shared" ref="B81" ca="1" si="30">INDIRECT(ADDRESS(A81,COLUMN($A$3)))</f>
        <v>[3, -1.05, -1.025, 1.1, 2.1, 0.9, 1.05, 1.07, 0.88, 0.85, 0.98, 2.05, 1.02, 0.96, 0.92, 1.01, 0.97, 0.48, 0.52, 0.55, 0.6, -85, 1, 8.95115216801752]</v>
      </c>
    </row>
    <row r="82" spans="1:2" x14ac:dyDescent="0.2">
      <c r="B82" s="1" t="str">
        <f t="shared" ref="B82:B83" si="31">B77</f>
        <v>Asf0p = calc_Asf0p(XX, YY, X1, X2, X3, X1yp, X1ym, X3yp, X3ym, Y1, Y2, Y3, Y1xp, Y1xm, Y3xp, Y3xm, Zxp, Zxm, Zyp, Zym, Azw, hs)</v>
      </c>
    </row>
    <row r="83" spans="1:2" x14ac:dyDescent="0.2">
      <c r="B83" s="1" t="str">
        <f t="shared" si="31"/>
        <v>print('case{}: Asfop = {}, 期待値 = {}, 残差 = {}'.format( case, Asf0p, Asf0pA, Asf0p - Asf0pA ))</v>
      </c>
    </row>
    <row r="85" spans="1:2" x14ac:dyDescent="0.2">
      <c r="B85" s="1" t="str">
        <f t="shared" ref="B85" si="32">B80</f>
        <v>[case, XX, YY, X1, X2, X3, X1yp, X1ym, X3yp, X3ym, Y1, Y2, Y3, Y1xp, Y1xm, Y3xp, Y3xm, Zxp, Zxm, Zyp, Zym, Azw, hs, Asf0pA] = \</v>
      </c>
    </row>
    <row r="86" spans="1:2" x14ac:dyDescent="0.2">
      <c r="A86">
        <f t="shared" ref="A86" si="33">A81+1</f>
        <v>7</v>
      </c>
      <c r="B86" t="str">
        <f t="shared" ref="B86" ca="1" si="34">INDIRECT(ADDRESS(A86,COLUMN($A$3)))</f>
        <v>[4, -1.05, -1.025, 1.1, 2.1, 0.9, 1.05, 1.07, 0.88, 0.85, 0.98, 2.05, 1.02, 0.96, 0.92, 1.01, 0.97, 0.48, 0.52, 0.55, 0.6, -45, 1, 1.44195626616343]</v>
      </c>
    </row>
    <row r="87" spans="1:2" x14ac:dyDescent="0.2">
      <c r="B87" s="1" t="str">
        <f t="shared" ref="B87:B88" si="35">B82</f>
        <v>Asf0p = calc_Asf0p(XX, YY, X1, X2, X3, X1yp, X1ym, X3yp, X3ym, Y1, Y2, Y3, Y1xp, Y1xm, Y3xp, Y3xm, Zxp, Zxm, Zyp, Zym, Azw, hs)</v>
      </c>
    </row>
    <row r="88" spans="1:2" x14ac:dyDescent="0.2">
      <c r="B88" s="1" t="str">
        <f t="shared" si="35"/>
        <v>print('case{}: Asfop = {}, 期待値 = {}, 残差 = {}'.format( case, Asf0p, Asf0pA, Asf0p - Asf0pA ))</v>
      </c>
    </row>
    <row r="90" spans="1:2" x14ac:dyDescent="0.2">
      <c r="B90" s="1" t="str">
        <f t="shared" ref="B90" si="36">B85</f>
        <v>[case, XX, YY, X1, X2, X3, X1yp, X1ym, X3yp, X3ym, Y1, Y2, Y3, Y1xp, Y1xm, Y3xp, Y3xm, Zxp, Zxm, Zyp, Zym, Azw, hs, Asf0pA] = \</v>
      </c>
    </row>
    <row r="91" spans="1:2" x14ac:dyDescent="0.2">
      <c r="A91">
        <f t="shared" ref="A91" si="37">A86+1</f>
        <v>8</v>
      </c>
      <c r="B91" t="str">
        <f t="shared" ref="B91" ca="1" si="38">INDIRECT(ADDRESS(A91,COLUMN($A$3)))</f>
        <v>[5, -1.05, -1.025, 1.1, 2.1, 0.9, 1.05, 1.07, 0.88, 0.85, 0.98, 2.05, 1.02, 0.96, 0.92, 1.01, 0.97, 0.48, 0.52, 0.55, 0.6, -30, 1, 0.832815119938684]</v>
      </c>
    </row>
    <row r="92" spans="1:2" x14ac:dyDescent="0.2">
      <c r="B92" s="1" t="str">
        <f t="shared" ref="B92:B93" si="39">B87</f>
        <v>Asf0p = calc_Asf0p(XX, YY, X1, X2, X3, X1yp, X1ym, X3yp, X3ym, Y1, Y2, Y3, Y1xp, Y1xm, Y3xp, Y3xm, Zxp, Zxm, Zyp, Zym, Azw, hs)</v>
      </c>
    </row>
    <row r="93" spans="1:2" x14ac:dyDescent="0.2">
      <c r="B93" s="1" t="str">
        <f t="shared" si="39"/>
        <v>print('case{}: Asfop = {}, 期待値 = {}, 残差 = {}'.format( case, Asf0p, Asf0pA, Asf0p - Asf0pA ))</v>
      </c>
    </row>
    <row r="95" spans="1:2" x14ac:dyDescent="0.2">
      <c r="B95" s="1" t="str">
        <f t="shared" ref="B95" si="40">B90</f>
        <v>[case, XX, YY, X1, X2, X3, X1yp, X1ym, X3yp, X3ym, Y1, Y2, Y3, Y1xp, Y1xm, Y3xp, Y3xm, Zxp, Zxm, Zyp, Zym, Azw, hs, Asf0pA] = \</v>
      </c>
    </row>
    <row r="96" spans="1:2" x14ac:dyDescent="0.2">
      <c r="A96">
        <f t="shared" ref="A96" si="41">A91+1</f>
        <v>9</v>
      </c>
      <c r="B96" t="str">
        <f t="shared" ref="B96" ca="1" si="42">INDIRECT(ADDRESS(A96,COLUMN($A$3)))</f>
        <v>[6, -1.05, -1.025, 1.1, 2.1, 0.9, 1.05, 1.07, 0.88, 0.85, 0.98, 2.05, 1.02, 0.96, 0.92, 1.01, 0.97, 0.48, 0.52, 0.55, 0.6, -1, 1, 0.0251839734073206]</v>
      </c>
    </row>
    <row r="97" spans="1:2" x14ac:dyDescent="0.2">
      <c r="B97" s="1" t="str">
        <f t="shared" ref="B97:B98" si="43">B92</f>
        <v>Asf0p = calc_Asf0p(XX, YY, X1, X2, X3, X1yp, X1ym, X3yp, X3ym, Y1, Y2, Y3, Y1xp, Y1xm, Y3xp, Y3xm, Zxp, Zxm, Zyp, Zym, Azw, hs)</v>
      </c>
    </row>
    <row r="98" spans="1:2" x14ac:dyDescent="0.2">
      <c r="B98" s="1" t="str">
        <f t="shared" si="43"/>
        <v>print('case{}: Asfop = {}, 期待値 = {}, 残差 = {}'.format( case, Asf0p, Asf0pA, Asf0p - Asf0pA ))</v>
      </c>
    </row>
    <row r="100" spans="1:2" x14ac:dyDescent="0.2">
      <c r="B100" s="1" t="str">
        <f t="shared" ref="B100" si="44">B95</f>
        <v>[case, XX, YY, X1, X2, X3, X1yp, X1ym, X3yp, X3ym, Y1, Y2, Y3, Y1xp, Y1xm, Y3xp, Y3xm, Zxp, Zxm, Zyp, Zym, Azw, hs, Asf0pA] = \</v>
      </c>
    </row>
    <row r="101" spans="1:2" x14ac:dyDescent="0.2">
      <c r="A101">
        <f t="shared" ref="A101" si="45">A96+1</f>
        <v>10</v>
      </c>
      <c r="B101" t="str">
        <f t="shared" ref="B101" ca="1" si="46">INDIRECT(ADDRESS(A101,COLUMN($A$3)))</f>
        <v>[7, -1.05, -1.025, 1.1, 2.1, 0.9, 1.05, 1.07, 0.88, 0.85, 0.98, 2.05, 1.02, 0.96, 0.92, 1.01, 0.97, 0.48, 0.52, 0.55, 0.6, -89, 10, 8.23640771886364]</v>
      </c>
    </row>
    <row r="102" spans="1:2" x14ac:dyDescent="0.2">
      <c r="B102" s="1" t="str">
        <f t="shared" ref="B102:B103" si="47">B97</f>
        <v>Asf0p = calc_Asf0p(XX, YY, X1, X2, X3, X1yp, X1ym, X3yp, X3ym, Y1, Y2, Y3, Y1xp, Y1xm, Y3xp, Y3xm, Zxp, Zxm, Zyp, Zym, Azw, hs)</v>
      </c>
    </row>
    <row r="103" spans="1:2" x14ac:dyDescent="0.2">
      <c r="B103" s="1" t="str">
        <f t="shared" si="47"/>
        <v>print('case{}: Asfop = {}, 期待値 = {}, 残差 = {}'.format( case, Asf0p, Asf0pA, Asf0p - Asf0pA ))</v>
      </c>
    </row>
    <row r="105" spans="1:2" x14ac:dyDescent="0.2">
      <c r="B105" s="1" t="str">
        <f t="shared" ref="B105" si="48">B100</f>
        <v>[case, XX, YY, X1, X2, X3, X1yp, X1ym, X3yp, X3ym, Y1, Y2, Y3, Y1xp, Y1xm, Y3xp, Y3xm, Zxp, Zxm, Zyp, Zym, Azw, hs, Asf0pA] = \</v>
      </c>
    </row>
    <row r="106" spans="1:2" x14ac:dyDescent="0.2">
      <c r="A106">
        <f t="shared" ref="A106" si="49">A101+1</f>
        <v>11</v>
      </c>
      <c r="B106" t="str">
        <f t="shared" ref="B106" ca="1" si="50">INDIRECT(ADDRESS(A106,COLUMN($A$3)))</f>
        <v>[8, -1.05, -1.025, 1.1, 2.1, 0.9, 1.05, 1.07, 0.88, 0.85, 0.98, 2.05, 1.02, 0.96, 0.92, 1.01, 0.97, 0.48, 0.52, 0.55, 0.6, -85, 10, 8.23349765491824]</v>
      </c>
    </row>
    <row r="107" spans="1:2" x14ac:dyDescent="0.2">
      <c r="B107" s="1" t="str">
        <f t="shared" ref="B107:B108" si="51">B102</f>
        <v>Asf0p = calc_Asf0p(XX, YY, X1, X2, X3, X1yp, X1ym, X3yp, X3ym, Y1, Y2, Y3, Y1xp, Y1xm, Y3xp, Y3xm, Zxp, Zxm, Zyp, Zym, Azw, hs)</v>
      </c>
    </row>
    <row r="108" spans="1:2" x14ac:dyDescent="0.2">
      <c r="B108" s="1" t="str">
        <f t="shared" si="51"/>
        <v>print('case{}: Asfop = {}, 期待値 = {}, 残差 = {}'.format( case, Asf0p, Asf0pA, Asf0p - Asf0pA ))</v>
      </c>
    </row>
    <row r="110" spans="1:2" x14ac:dyDescent="0.2">
      <c r="B110" s="1" t="str">
        <f t="shared" ref="B110" si="52">B105</f>
        <v>[case, XX, YY, X1, X2, X3, X1yp, X1ym, X3yp, X3ym, Y1, Y2, Y3, Y1xp, Y1xm, Y3xp, Y3xm, Zxp, Zxm, Zyp, Zym, Azw, hs, Asf0pA] = \</v>
      </c>
    </row>
    <row r="111" spans="1:2" x14ac:dyDescent="0.2">
      <c r="A111">
        <f t="shared" ref="A111" si="53">A106+1</f>
        <v>12</v>
      </c>
      <c r="B111" t="str">
        <f t="shared" ref="B111" ca="1" si="54">INDIRECT(ADDRESS(A111,COLUMN($A$3)))</f>
        <v>[9, -1.05, -1.025, 1.1, 2.1, 0.9, 1.05, 1.07, 0.88, 0.85, 0.98, 2.05, 1.02, 0.96, 0.92, 1.01, 0.97, 0.48, 0.52, 0.55, 0.6, -45, 10, 1.41607326633252]</v>
      </c>
    </row>
    <row r="112" spans="1:2" x14ac:dyDescent="0.2">
      <c r="B112" s="1" t="str">
        <f t="shared" ref="B112:B113" si="55">B107</f>
        <v>Asf0p = calc_Asf0p(XX, YY, X1, X2, X3, X1yp, X1ym, X3yp, X3ym, Y1, Y2, Y3, Y1xp, Y1xm, Y3xp, Y3xm, Zxp, Zxm, Zyp, Zym, Azw, hs)</v>
      </c>
    </row>
    <row r="113" spans="1:2" x14ac:dyDescent="0.2">
      <c r="B113" s="1" t="str">
        <f t="shared" si="55"/>
        <v>print('case{}: Asfop = {}, 期待値 = {}, 残差 = {}'.format( case, Asf0p, Asf0pA, Asf0p - Asf0pA ))</v>
      </c>
    </row>
    <row r="115" spans="1:2" x14ac:dyDescent="0.2">
      <c r="B115" s="1" t="str">
        <f t="shared" ref="B115" si="56">B110</f>
        <v>[case, XX, YY, X1, X2, X3, X1yp, X1ym, X3yp, X3ym, Y1, Y2, Y3, Y1xp, Y1xm, Y3xp, Y3xm, Zxp, Zxm, Zyp, Zym, Azw, hs, Asf0pA] = \</v>
      </c>
    </row>
    <row r="116" spans="1:2" x14ac:dyDescent="0.2">
      <c r="A116">
        <f t="shared" ref="A116" si="57">A111+1</f>
        <v>13</v>
      </c>
      <c r="B116" t="str">
        <f t="shared" ref="B116" ca="1" si="58">INDIRECT(ADDRESS(A116,COLUMN($A$3)))</f>
        <v>[10, -1.05, -1.025, 1.1, 2.1, 0.9, 1.05, 1.07, 0.88, 0.85, 0.98, 2.05, 1.02, 0.96, 0.92, 1.01, 0.97, 0.48, 0.52, 0.55, 0.6, -30, 10, 0.820613756806761]</v>
      </c>
    </row>
    <row r="117" spans="1:2" x14ac:dyDescent="0.2">
      <c r="B117" s="1" t="str">
        <f t="shared" ref="B117:B118" si="59">B112</f>
        <v>Asf0p = calc_Asf0p(XX, YY, X1, X2, X3, X1yp, X1ym, X3yp, X3ym, Y1, Y2, Y3, Y1xp, Y1xm, Y3xp, Y3xm, Zxp, Zxm, Zyp, Zym, Azw, hs)</v>
      </c>
    </row>
    <row r="118" spans="1:2" x14ac:dyDescent="0.2">
      <c r="B118" s="1" t="str">
        <f t="shared" si="59"/>
        <v>print('case{}: Asfop = {}, 期待値 = {}, 残差 = {}'.format( case, Asf0p, Asf0pA, Asf0p - Asf0pA ))</v>
      </c>
    </row>
    <row r="120" spans="1:2" x14ac:dyDescent="0.2">
      <c r="B120" s="1" t="str">
        <f t="shared" ref="B120" si="60">B115</f>
        <v>[case, XX, YY, X1, X2, X3, X1yp, X1ym, X3yp, X3ym, Y1, Y2, Y3, Y1xp, Y1xm, Y3xp, Y3xm, Zxp, Zxm, Zyp, Zym, Azw, hs, Asf0pA] = \</v>
      </c>
    </row>
    <row r="121" spans="1:2" x14ac:dyDescent="0.2">
      <c r="A121">
        <f t="shared" ref="A121" si="61">A116+1</f>
        <v>14</v>
      </c>
      <c r="B121" t="str">
        <f t="shared" ref="B121" ca="1" si="62">INDIRECT(ADDRESS(A121,COLUMN($A$3)))</f>
        <v>[11, -1.05, -1.025, 1.1, 2.1, 0.9, 1.05, 1.07, 0.88, 0.85, 0.98, 2.05, 1.02, 0.96, 0.92, 1.01, 0.97, 0.48, 0.52, 0.55, 0.6, -1, 10, 0.0248644613655683]</v>
      </c>
    </row>
    <row r="122" spans="1:2" x14ac:dyDescent="0.2">
      <c r="B122" s="1" t="str">
        <f t="shared" ref="B122:B123" si="63">B117</f>
        <v>Asf0p = calc_Asf0p(XX, YY, X1, X2, X3, X1yp, X1ym, X3yp, X3ym, Y1, Y2, Y3, Y1xp, Y1xm, Y3xp, Y3xm, Zxp, Zxm, Zyp, Zym, Azw, hs)</v>
      </c>
    </row>
    <row r="123" spans="1:2" x14ac:dyDescent="0.2">
      <c r="B123" s="1" t="str">
        <f t="shared" si="63"/>
        <v>print('case{}: Asfop = {}, 期待値 = {}, 残差 = {}'.format( case, Asf0p, Asf0pA, Asf0p - Asf0pA ))</v>
      </c>
    </row>
    <row r="125" spans="1:2" x14ac:dyDescent="0.2">
      <c r="B125" s="1" t="str">
        <f t="shared" ref="B125" si="64">B120</f>
        <v>[case, XX, YY, X1, X2, X3, X1yp, X1ym, X3yp, X3ym, Y1, Y2, Y3, Y1xp, Y1xm, Y3xp, Y3xm, Zxp, Zxm, Zyp, Zym, Azw, hs, Asf0pA] = \</v>
      </c>
    </row>
    <row r="126" spans="1:2" x14ac:dyDescent="0.2">
      <c r="A126">
        <f t="shared" ref="A126" si="65">A121+1</f>
        <v>15</v>
      </c>
      <c r="B126" t="str">
        <f t="shared" ref="B126" ca="1" si="66">INDIRECT(ADDRESS(A126,COLUMN($A$3)))</f>
        <v>[12, -1.05, -1.025, 1.1, 2.1, 0.9, 1.05, 1.07, 0.88, 0.85, 0.98, 2.05, 1.02, 0.96, 0.92, 1.01, 0.97, 0.48, 0.52, 0.55, 0.6, -89, 30, 6.43152802877949]</v>
      </c>
    </row>
    <row r="127" spans="1:2" x14ac:dyDescent="0.2">
      <c r="B127" s="1" t="str">
        <f t="shared" ref="B127:B128" si="67">B122</f>
        <v>Asf0p = calc_Asf0p(XX, YY, X1, X2, X3, X1yp, X1ym, X3yp, X3ym, Y1, Y2, Y3, Y1xp, Y1xm, Y3xp, Y3xm, Zxp, Zxm, Zyp, Zym, Azw, hs)</v>
      </c>
    </row>
    <row r="128" spans="1:2" x14ac:dyDescent="0.2">
      <c r="B128" s="1" t="str">
        <f t="shared" si="67"/>
        <v>print('case{}: Asfop = {}, 期待値 = {}, 残差 = {}'.format( case, Asf0p, Asf0pA, Asf0p - Asf0pA ))</v>
      </c>
    </row>
    <row r="130" spans="1:2" x14ac:dyDescent="0.2">
      <c r="B130" s="1" t="str">
        <f t="shared" ref="B130" si="68">B125</f>
        <v>[case, XX, YY, X1, X2, X3, X1yp, X1ym, X3yp, X3ym, Y1, Y2, Y3, Y1xp, Y1xm, Y3xp, Y3xm, Zxp, Zxm, Zyp, Zym, Azw, hs, Asf0pA] = \</v>
      </c>
    </row>
    <row r="131" spans="1:2" x14ac:dyDescent="0.2">
      <c r="A131">
        <f t="shared" ref="A131" si="69">A126+1</f>
        <v>16</v>
      </c>
      <c r="B131" t="str">
        <f t="shared" ref="B131" ca="1" si="70">INDIRECT(ADDRESS(A131,COLUMN($A$3)))</f>
        <v>[13, -1.05, -1.025, 1.1, 2.1, 0.9, 1.05, 1.07, 0.88, 0.85, 0.98, 2.05, 1.02, 0.96, 0.92, 1.01, 0.97, 0.48, 0.52, 0.55, 0.6, -85, 30, 6.42199955959408]</v>
      </c>
    </row>
    <row r="132" spans="1:2" x14ac:dyDescent="0.2">
      <c r="B132" s="1" t="str">
        <f t="shared" ref="B132:B133" si="71">B127</f>
        <v>Asf0p = calc_Asf0p(XX, YY, X1, X2, X3, X1yp, X1ym, X3yp, X3ym, Y1, Y2, Y3, Y1xp, Y1xm, Y3xp, Y3xm, Zxp, Zxm, Zyp, Zym, Azw, hs)</v>
      </c>
    </row>
    <row r="133" spans="1:2" x14ac:dyDescent="0.2">
      <c r="B133" s="1" t="str">
        <f t="shared" si="71"/>
        <v>print('case{}: Asfop = {}, 期待値 = {}, 残差 = {}'.format( case, Asf0p, Asf0pA, Asf0p - Asf0pA ))</v>
      </c>
    </row>
    <row r="135" spans="1:2" x14ac:dyDescent="0.2">
      <c r="B135" s="1" t="str">
        <f t="shared" ref="B135" si="72">B130</f>
        <v>[case, XX, YY, X1, X2, X3, X1yp, X1ym, X3yp, X3ym, Y1, Y2, Y3, Y1xp, Y1xm, Y3xp, Y3xm, Zxp, Zxm, Zyp, Zym, Azw, hs, Asf0pA] = \</v>
      </c>
    </row>
    <row r="136" spans="1:2" x14ac:dyDescent="0.2">
      <c r="A136">
        <f t="shared" ref="A136" si="73">A131+1</f>
        <v>17</v>
      </c>
      <c r="B136" t="str">
        <f t="shared" ref="B136" ca="1" si="74">INDIRECT(ADDRESS(A136,COLUMN($A$3)))</f>
        <v>[14, -1.05, -1.025, 1.1, 2.1, 0.9, 1.05, 1.07, 0.88, 0.85, 0.98, 2.05, 1.02, 0.96, 0.92, 1.01, 0.97, 0.48, 0.52, 0.55, 0.6, -45, 30, 1.35073959387713]</v>
      </c>
    </row>
    <row r="137" spans="1:2" x14ac:dyDescent="0.2">
      <c r="B137" s="1" t="str">
        <f t="shared" ref="B137:B138" si="75">B132</f>
        <v>Asf0p = calc_Asf0p(XX, YY, X1, X2, X3, X1yp, X1ym, X3yp, X3ym, Y1, Y2, Y3, Y1xp, Y1xm, Y3xp, Y3xm, Zxp, Zxm, Zyp, Zym, Azw, hs)</v>
      </c>
    </row>
    <row r="138" spans="1:2" x14ac:dyDescent="0.2">
      <c r="B138" s="1" t="str">
        <f t="shared" si="75"/>
        <v>print('case{}: Asfop = {}, 期待値 = {}, 残差 = {}'.format( case, Asf0p, Asf0pA, Asf0p - Asf0pA ))</v>
      </c>
    </row>
    <row r="140" spans="1:2" x14ac:dyDescent="0.2">
      <c r="B140" s="1" t="str">
        <f t="shared" ref="B140" si="76">B135</f>
        <v>[case, XX, YY, X1, X2, X3, X1yp, X1ym, X3yp, X3ym, Y1, Y2, Y3, Y1xp, Y1xm, Y3xp, Y3xm, Zxp, Zxm, Zyp, Zym, Azw, hs, Asf0pA] = \</v>
      </c>
    </row>
    <row r="141" spans="1:2" x14ac:dyDescent="0.2">
      <c r="A141">
        <f t="shared" ref="A141" si="77">A136+1</f>
        <v>18</v>
      </c>
      <c r="B141" t="str">
        <f t="shared" ref="B141" ca="1" si="78">INDIRECT(ADDRESS(A141,COLUMN($A$3)))</f>
        <v>[15, -1.05, -1.025, 1.1, 2.1, 0.9, 1.05, 1.07, 0.88, 0.85, 0.98, 2.05, 1.02, 0.96, 0.92, 1.01, 0.97, 0.48, 0.52, 0.55, 0.6, -30, 30, 0.789815168251408]</v>
      </c>
    </row>
    <row r="142" spans="1:2" x14ac:dyDescent="0.2">
      <c r="B142" s="1" t="str">
        <f t="shared" ref="B142:B143" si="79">B137</f>
        <v>Asf0p = calc_Asf0p(XX, YY, X1, X2, X3, X1yp, X1ym, X3yp, X3ym, Y1, Y2, Y3, Y1xp, Y1xm, Y3xp, Y3xm, Zxp, Zxm, Zyp, Zym, Azw, hs)</v>
      </c>
    </row>
    <row r="143" spans="1:2" x14ac:dyDescent="0.2">
      <c r="B143" s="1" t="str">
        <f t="shared" si="79"/>
        <v>print('case{}: Asfop = {}, 期待値 = {}, 残差 = {}'.format( case, Asf0p, Asf0pA, Asf0p - Asf0pA ))</v>
      </c>
    </row>
    <row r="145" spans="1:2" x14ac:dyDescent="0.2">
      <c r="B145" s="1" t="str">
        <f t="shared" ref="B145" si="80">B140</f>
        <v>[case, XX, YY, X1, X2, X3, X1yp, X1ym, X3yp, X3ym, Y1, Y2, Y3, Y1xp, Y1xm, Y3xp, Y3xm, Zxp, Zxm, Zyp, Zym, Azw, hs, Asf0pA] = \</v>
      </c>
    </row>
    <row r="146" spans="1:2" x14ac:dyDescent="0.2">
      <c r="A146">
        <f t="shared" ref="A146" si="81">A141+1</f>
        <v>19</v>
      </c>
      <c r="B146" t="str">
        <f t="shared" ref="B146" ca="1" si="82">INDIRECT(ADDRESS(A146,COLUMN($A$3)))</f>
        <v>[16, -1.05, -1.025, 1.1, 2.1, 0.9, 1.05, 1.07, 0.88, 0.85, 0.98, 2.05, 1.02, 0.96, 0.92, 1.01, 0.97, 0.48, 0.52, 0.55, 0.6, -1, 30, 0.0240579514858105]</v>
      </c>
    </row>
    <row r="147" spans="1:2" x14ac:dyDescent="0.2">
      <c r="B147" s="1" t="str">
        <f t="shared" ref="B147:B148" si="83">B142</f>
        <v>Asf0p = calc_Asf0p(XX, YY, X1, X2, X3, X1yp, X1ym, X3yp, X3ym, Y1, Y2, Y3, Y1xp, Y1xm, Y3xp, Y3xm, Zxp, Zxm, Zyp, Zym, Azw, hs)</v>
      </c>
    </row>
    <row r="148" spans="1:2" x14ac:dyDescent="0.2">
      <c r="B148" s="1" t="str">
        <f t="shared" si="83"/>
        <v>print('case{}: Asfop = {}, 期待値 = {}, 残差 = {}'.format( case, Asf0p, Asf0pA, Asf0p - Asf0pA ))</v>
      </c>
    </row>
    <row r="150" spans="1:2" x14ac:dyDescent="0.2">
      <c r="B150" s="1" t="str">
        <f t="shared" ref="B150" si="84">B145</f>
        <v>[case, XX, YY, X1, X2, X3, X1yp, X1ym, X3yp, X3ym, Y1, Y2, Y3, Y1xp, Y1xm, Y3xp, Y3xm, Zxp, Zxm, Zyp, Zym, Azw, hs, Asf0pA] = \</v>
      </c>
    </row>
    <row r="151" spans="1:2" x14ac:dyDescent="0.2">
      <c r="A151">
        <f t="shared" ref="A151" si="85">A146+1</f>
        <v>20</v>
      </c>
      <c r="B151" t="str">
        <f t="shared" ref="B151" ca="1" si="86">INDIRECT(ADDRESS(A151,COLUMN($A$3)))</f>
        <v>[17, -1.05, -1.025, 1.1, 2.1, 0.9, 1.05, 1.07, 0.88, 0.85, 0.98, 2.05, 1.02, 0.96, 0.92, 1.01, 0.97, 0.48, 0.52, 0.55, 0.6, -89, 60, 2.61502724495748]</v>
      </c>
    </row>
    <row r="152" spans="1:2" x14ac:dyDescent="0.2">
      <c r="B152" s="1" t="str">
        <f t="shared" ref="B152:B153" si="87">B147</f>
        <v>Asf0p = calc_Asf0p(XX, YY, X1, X2, X3, X1yp, X1ym, X3yp, X3ym, Y1, Y2, Y3, Y1xp, Y1xm, Y3xp, Y3xm, Zxp, Zxm, Zyp, Zym, Azw, hs)</v>
      </c>
    </row>
    <row r="153" spans="1:2" x14ac:dyDescent="0.2">
      <c r="B153" s="1" t="str">
        <f t="shared" si="87"/>
        <v>print('case{}: Asfop = {}, 期待値 = {}, 残差 = {}'.format( case, Asf0p, Asf0pA, Asf0p - Asf0pA ))</v>
      </c>
    </row>
    <row r="155" spans="1:2" x14ac:dyDescent="0.2">
      <c r="B155" s="1" t="str">
        <f t="shared" ref="B155" si="88">B150</f>
        <v>[case, XX, YY, X1, X2, X3, X1yp, X1ym, X3yp, X3ym, Y1, Y2, Y3, Y1xp, Y1xm, Y3xp, Y3xm, Zxp, Zxm, Zyp, Zym, Azw, hs, Asf0pA] = \</v>
      </c>
    </row>
    <row r="156" spans="1:2" x14ac:dyDescent="0.2">
      <c r="A156">
        <f t="shared" ref="A156" si="89">A151+1</f>
        <v>21</v>
      </c>
      <c r="B156" t="str">
        <f t="shared" ref="B156" ca="1" si="90">INDIRECT(ADDRESS(A156,COLUMN($A$3)))</f>
        <v>[18, -1.05, -1.025, 1.1, 2.1, 0.9, 1.05, 1.07, 0.88, 0.85, 0.98, 2.05, 1.02, 0.96, 0.92, 1.01, 0.97, 0.48, 0.52, 0.55, 0.6, -85, 60, 2.60547310296558]</v>
      </c>
    </row>
    <row r="157" spans="1:2" x14ac:dyDescent="0.2">
      <c r="B157" s="1" t="str">
        <f t="shared" ref="B157:B158" si="91">B152</f>
        <v>Asf0p = calc_Asf0p(XX, YY, X1, X2, X3, X1yp, X1ym, X3yp, X3ym, Y1, Y2, Y3, Y1xp, Y1xm, Y3xp, Y3xm, Zxp, Zxm, Zyp, Zym, Azw, hs)</v>
      </c>
    </row>
    <row r="158" spans="1:2" x14ac:dyDescent="0.2">
      <c r="B158" s="1" t="str">
        <f t="shared" si="91"/>
        <v>print('case{}: Asfop = {}, 期待値 = {}, 残差 = {}'.format( case, Asf0p, Asf0pA, Asf0p - Asf0pA ))</v>
      </c>
    </row>
    <row r="160" spans="1:2" x14ac:dyDescent="0.2">
      <c r="B160" s="1" t="str">
        <f t="shared" ref="B160" si="92">B155</f>
        <v>[case, XX, YY, X1, X2, X3, X1yp, X1ym, X3yp, X3ym, Y1, Y2, Y3, Y1xp, Y1xm, Y3xp, Y3xm, Zxp, Zxm, Zyp, Zym, Azw, hs, Asf0pA] = \</v>
      </c>
    </row>
    <row r="161" spans="1:2" x14ac:dyDescent="0.2">
      <c r="A161">
        <f t="shared" ref="A161" si="93">A156+1</f>
        <v>22</v>
      </c>
      <c r="B161" t="str">
        <f t="shared" ref="B161" ca="1" si="94">INDIRECT(ADDRESS(A161,COLUMN($A$3)))</f>
        <v>[19, -1.05, -1.025, 1.1, 2.1, 0.9, 1.05, 1.07, 0.88, 0.85, 0.98, 2.05, 1.02, 0.96, 0.92, 1.01, 0.97, 0.48, 0.52, 0.55, 0.6, -45, 60, 1.16261878163138]</v>
      </c>
    </row>
    <row r="162" spans="1:2" x14ac:dyDescent="0.2">
      <c r="B162" s="1" t="str">
        <f t="shared" ref="B162:B163" si="95">B157</f>
        <v>Asf0p = calc_Asf0p(XX, YY, X1, X2, X3, X1yp, X1ym, X3yp, X3ym, Y1, Y2, Y3, Y1xp, Y1xm, Y3xp, Y3xm, Zxp, Zxm, Zyp, Zym, Azw, hs)</v>
      </c>
    </row>
    <row r="163" spans="1:2" x14ac:dyDescent="0.2">
      <c r="B163" s="1" t="str">
        <f t="shared" si="95"/>
        <v>print('case{}: Asfop = {}, 期待値 = {}, 残差 = {}'.format( case, Asf0p, Asf0pA, Asf0p - Asf0pA ))</v>
      </c>
    </row>
    <row r="165" spans="1:2" x14ac:dyDescent="0.2">
      <c r="B165" s="1" t="str">
        <f t="shared" ref="B165" si="96">B160</f>
        <v>[case, XX, YY, X1, X2, X3, X1yp, X1ym, X3yp, X3ym, Y1, Y2, Y3, Y1xp, Y1xm, Y3xp, Y3xm, Zxp, Zxm, Zyp, Zym, Azw, hs, Asf0pA] = \</v>
      </c>
    </row>
    <row r="166" spans="1:2" x14ac:dyDescent="0.2">
      <c r="A166">
        <f t="shared" ref="A166" si="97">A161+1</f>
        <v>23</v>
      </c>
      <c r="B166" t="str">
        <f t="shared" ref="B166" ca="1" si="98">INDIRECT(ADDRESS(A166,COLUMN($A$3)))</f>
        <v>[20, -1.05, -1.025, 1.1, 2.1, 0.9, 1.05, 1.07, 0.88, 0.85, 0.98, 2.05, 1.02, 0.96, 0.92, 1.01, 0.97, 0.48, 0.52, 0.55, 0.6, -30, 60, 0.701134166903881]</v>
      </c>
    </row>
    <row r="167" spans="1:2" x14ac:dyDescent="0.2">
      <c r="B167" s="1" t="str">
        <f t="shared" ref="B167:B168" si="99">B162</f>
        <v>Asf0p = calc_Asf0p(XX, YY, X1, X2, X3, X1yp, X1ym, X3yp, X3ym, Y1, Y2, Y3, Y1xp, Y1xm, Y3xp, Y3xm, Zxp, Zxm, Zyp, Zym, Azw, hs)</v>
      </c>
    </row>
    <row r="168" spans="1:2" x14ac:dyDescent="0.2">
      <c r="B168" s="1" t="str">
        <f t="shared" si="99"/>
        <v>print('case{}: Asfop = {}, 期待値 = {}, 残差 = {}'.format( case, Asf0p, Asf0pA, Asf0p - Asf0pA ))</v>
      </c>
    </row>
    <row r="170" spans="1:2" x14ac:dyDescent="0.2">
      <c r="B170" s="1" t="str">
        <f t="shared" ref="B170" si="100">B165</f>
        <v>[case, XX, YY, X1, X2, X3, X1yp, X1ym, X3yp, X3ym, Y1, Y2, Y3, Y1xp, Y1xm, Y3xp, Y3xm, Zxp, Zxm, Zyp, Zym, Azw, hs, Asf0pA] = \</v>
      </c>
    </row>
    <row r="171" spans="1:2" x14ac:dyDescent="0.2">
      <c r="A171">
        <f t="shared" ref="A171" si="101">A166+1</f>
        <v>24</v>
      </c>
      <c r="B171" t="str">
        <f t="shared" ref="B171" ca="1" si="102">INDIRECT(ADDRESS(A171,COLUMN($A$3)))</f>
        <v>[21, -1.05, -1.025, 1.1, 2.1, 0.9, 1.05, 1.07, 0.88, 0.85, 0.98, 2.05, 1.02, 0.96, 0.92, 1.01, 0.97, 0.48, 0.52, 0.55, 0.6, -1, 60, 0.0217356988408539]</v>
      </c>
    </row>
    <row r="172" spans="1:2" x14ac:dyDescent="0.2">
      <c r="B172" s="1" t="str">
        <f t="shared" ref="B172:B173" si="103">B167</f>
        <v>Asf0p = calc_Asf0p(XX, YY, X1, X2, X3, X1yp, X1ym, X3yp, X3ym, Y1, Y2, Y3, Y1xp, Y1xm, Y3xp, Y3xm, Zxp, Zxm, Zyp, Zym, Azw, hs)</v>
      </c>
    </row>
    <row r="173" spans="1:2" x14ac:dyDescent="0.2">
      <c r="B173" s="1" t="str">
        <f t="shared" si="103"/>
        <v>print('case{}: Asfop = {}, 期待値 = {}, 残差 = {}'.format( case, Asf0p, Asf0pA, Asf0p - Asf0pA ))</v>
      </c>
    </row>
    <row r="175" spans="1:2" x14ac:dyDescent="0.2">
      <c r="B175" s="1" t="str">
        <f t="shared" ref="B175" si="104">B170</f>
        <v>[case, XX, YY, X1, X2, X3, X1yp, X1ym, X3yp, X3ym, Y1, Y2, Y3, Y1xp, Y1xm, Y3xp, Y3xm, Zxp, Zxm, Zyp, Zym, Azw, hs, Asf0pA] = \</v>
      </c>
    </row>
    <row r="176" spans="1:2" x14ac:dyDescent="0.2">
      <c r="A176">
        <f t="shared" ref="A176" si="105">A171+1</f>
        <v>25</v>
      </c>
      <c r="B176" t="str">
        <f t="shared" ref="B176" ca="1" si="106">INDIRECT(ADDRESS(A176,COLUMN($A$3)))</f>
        <v>[22, -1.05, -1.025, 1.1, 2.1, 0.9, 1.05, 1.07, 0.88, 0.85, 0.98, 2.05, 1.02, 0.96, 0.92, 1.01, 0.97, 0.48, 0.52, 0.55, 0.6, -89, 85, 0.396267657528477]</v>
      </c>
    </row>
    <row r="177" spans="1:2" x14ac:dyDescent="0.2">
      <c r="B177" s="1" t="str">
        <f t="shared" ref="B177:B178" si="107">B172</f>
        <v>Asf0p = calc_Asf0p(XX, YY, X1, X2, X3, X1yp, X1ym, X3yp, X3ym, Y1, Y2, Y3, Y1xp, Y1xm, Y3xp, Y3xm, Zxp, Zxm, Zyp, Zym, Azw, hs)</v>
      </c>
    </row>
    <row r="178" spans="1:2" x14ac:dyDescent="0.2">
      <c r="B178" s="1" t="str">
        <f t="shared" si="107"/>
        <v>print('case{}: Asfop = {}, 期待値 = {}, 残差 = {}'.format( case, Asf0p, Asf0pA, Asf0p - Asf0pA ))</v>
      </c>
    </row>
    <row r="180" spans="1:2" x14ac:dyDescent="0.2">
      <c r="B180" s="1" t="str">
        <f t="shared" ref="B180" si="108">B175</f>
        <v>[case, XX, YY, X1, X2, X3, X1yp, X1ym, X3yp, X3ym, Y1, Y2, Y3, Y1xp, Y1xm, Y3xp, Y3xm, Zxp, Zxm, Zyp, Zym, Azw, hs, Asf0pA] = \</v>
      </c>
    </row>
    <row r="181" spans="1:2" x14ac:dyDescent="0.2">
      <c r="A181">
        <f t="shared" ref="A181" si="109">A176+1</f>
        <v>26</v>
      </c>
      <c r="B181" t="str">
        <f t="shared" ref="B181" ca="1" si="110">INDIRECT(ADDRESS(A181,COLUMN($A$3)))</f>
        <v>[23, -1.05, -1.025, 1.1, 2.1, 0.9, 1.05, 1.07, 0.88, 0.85, 0.98, 2.05, 1.02, 0.96, 0.92, 1.01, 0.97, 0.48, 0.52, 0.55, 0.6, -85, 85, 0.394819872434029]</v>
      </c>
    </row>
    <row r="182" spans="1:2" x14ac:dyDescent="0.2">
      <c r="B182" s="1" t="str">
        <f t="shared" ref="B182:B183" si="111">B177</f>
        <v>Asf0p = calc_Asf0p(XX, YY, X1, X2, X3, X1yp, X1ym, X3yp, X3ym, Y1, Y2, Y3, Y1xp, Y1xm, Y3xp, Y3xm, Zxp, Zxm, Zyp, Zym, Azw, hs)</v>
      </c>
    </row>
    <row r="183" spans="1:2" x14ac:dyDescent="0.2">
      <c r="B183" s="1" t="str">
        <f t="shared" si="111"/>
        <v>print('case{}: Asfop = {}, 期待値 = {}, 残差 = {}'.format( case, Asf0p, Asf0pA, Asf0p - Asf0pA ))</v>
      </c>
    </row>
    <row r="185" spans="1:2" x14ac:dyDescent="0.2">
      <c r="B185" s="1" t="str">
        <f t="shared" ref="B185" si="112">B180</f>
        <v>[case, XX, YY, X1, X2, X3, X1yp, X1ym, X3yp, X3ym, Y1, Y2, Y3, Y1xp, Y1xm, Y3xp, Y3xm, Zxp, Zxm, Zyp, Zym, Azw, hs, Asf0pA] = \</v>
      </c>
    </row>
    <row r="186" spans="1:2" x14ac:dyDescent="0.2">
      <c r="A186">
        <f t="shared" ref="A186" si="113">A181+1</f>
        <v>27</v>
      </c>
      <c r="B186" t="str">
        <f t="shared" ref="B186" ca="1" si="114">INDIRECT(ADDRESS(A186,COLUMN($A$3)))</f>
        <v>[24, -1.05, -1.025, 1.1, 2.1, 0.9, 1.05, 1.07, 0.88, 0.85, 0.98, 2.05, 1.02, 0.96, 0.92, 1.01, 0.97, 0.48, 0.52, 0.55, 0.6, -45, 85, 0.280246230661627]</v>
      </c>
    </row>
    <row r="187" spans="1:2" x14ac:dyDescent="0.2">
      <c r="B187" s="1" t="str">
        <f t="shared" ref="B187:B188" si="115">B182</f>
        <v>Asf0p = calc_Asf0p(XX, YY, X1, X2, X3, X1yp, X1ym, X3yp, X3ym, Y1, Y2, Y3, Y1xp, Y1xm, Y3xp, Y3xm, Zxp, Zxm, Zyp, Zym, Azw, hs)</v>
      </c>
    </row>
    <row r="188" spans="1:2" x14ac:dyDescent="0.2">
      <c r="B188" s="1" t="str">
        <f t="shared" si="115"/>
        <v>print('case{}: Asfop = {}, 期待値 = {}, 残差 = {}'.format( case, Asf0p, Asf0pA, Asf0p - Asf0pA ))</v>
      </c>
    </row>
    <row r="190" spans="1:2" x14ac:dyDescent="0.2">
      <c r="B190" s="1" t="str">
        <f t="shared" ref="B190" si="116">B185</f>
        <v>[case, XX, YY, X1, X2, X3, X1yp, X1ym, X3yp, X3ym, Y1, Y2, Y3, Y1xp, Y1xm, Y3xp, Y3xm, Zxp, Zxm, Zyp, Zym, Azw, hs, Asf0pA] = \</v>
      </c>
    </row>
    <row r="191" spans="1:2" x14ac:dyDescent="0.2">
      <c r="A191">
        <f t="shared" ref="A191" si="117">A186+1</f>
        <v>28</v>
      </c>
      <c r="B191" t="str">
        <f t="shared" ref="B191" ca="1" si="118">INDIRECT(ADDRESS(A191,COLUMN($A$3)))</f>
        <v>[25, -1.05, -1.025, 1.1, 2.1, 0.9, 1.05, 1.07, 0.88, 0.85, 0.98, 2.05, 1.02, 0.96, 0.92, 1.01, 0.97, 0.48, 0.52, 0.55, 0.6, -30, 85, 0.198164010102806]</v>
      </c>
    </row>
    <row r="192" spans="1:2" x14ac:dyDescent="0.2">
      <c r="B192" s="1" t="str">
        <f t="shared" ref="B192:B193" si="119">B187</f>
        <v>Asf0p = calc_Asf0p(XX, YY, X1, X2, X3, X1yp, X1ym, X3yp, X3ym, Y1, Y2, Y3, Y1xp, Y1xm, Y3xp, Y3xm, Zxp, Zxm, Zyp, Zym, Azw, hs)</v>
      </c>
    </row>
    <row r="193" spans="1:2" x14ac:dyDescent="0.2">
      <c r="B193" s="1" t="str">
        <f t="shared" si="119"/>
        <v>print('case{}: Asfop = {}, 期待値 = {}, 残差 = {}'.format( case, Asf0p, Asf0pA, Asf0p - Asf0pA ))</v>
      </c>
    </row>
    <row r="195" spans="1:2" x14ac:dyDescent="0.2">
      <c r="B195" s="1" t="str">
        <f t="shared" ref="B195" si="120">B190</f>
        <v>[case, XX, YY, X1, X2, X3, X1yp, X1ym, X3yp, X3ym, Y1, Y2, Y3, Y1xp, Y1xm, Y3xp, Y3xm, Zxp, Zxm, Zyp, Zym, Azw, hs, Asf0pA] = \</v>
      </c>
    </row>
    <row r="196" spans="1:2" x14ac:dyDescent="0.2">
      <c r="A196">
        <f t="shared" ref="A196" si="121">A191+1</f>
        <v>29</v>
      </c>
      <c r="B196" t="str">
        <f t="shared" ref="B196" ca="1" si="122">INDIRECT(ADDRESS(A196,COLUMN($A$3)))</f>
        <v>[26, -1.05, -1.025, 1.1, 2.1, 0.9, 1.05, 1.07, 0.88, 0.85, 0.98, 2.05, 1.02, 0.96, 0.92, 1.01, 0.97, 0.48, 0.52, 0.55, 0.6, -1, 85, 0.00691687769111225]</v>
      </c>
    </row>
    <row r="197" spans="1:2" x14ac:dyDescent="0.2">
      <c r="B197" s="1" t="str">
        <f t="shared" ref="B197:B198" si="123">B192</f>
        <v>Asf0p = calc_Asf0p(XX, YY, X1, X2, X3, X1yp, X1ym, X3yp, X3ym, Y1, Y2, Y3, Y1xp, Y1xm, Y3xp, Y3xm, Zxp, Zxm, Zyp, Zym, Azw, hs)</v>
      </c>
    </row>
    <row r="198" spans="1:2" x14ac:dyDescent="0.2">
      <c r="B198" s="1" t="str">
        <f t="shared" si="123"/>
        <v>print('case{}: Asfop = {}, 期待値 = {}, 残差 = {}'.format( case, Asf0p, Asf0pA, Asf0p - Asf0pA ))</v>
      </c>
    </row>
    <row r="200" spans="1:2" x14ac:dyDescent="0.2">
      <c r="B200" s="1" t="str">
        <f t="shared" ref="B200" si="124">B195</f>
        <v>[case, XX, YY, X1, X2, X3, X1yp, X1ym, X3yp, X3ym, Y1, Y2, Y3, Y1xp, Y1xm, Y3xp, Y3xm, Zxp, Zxm, Zyp, Zym, Azw, hs, Asf0pA] = \</v>
      </c>
    </row>
    <row r="201" spans="1:2" x14ac:dyDescent="0.2">
      <c r="A201">
        <f t="shared" ref="A201" si="125">A196+1</f>
        <v>30</v>
      </c>
      <c r="B201" t="str">
        <f t="shared" ref="B201" ca="1" si="126">INDIRECT(ADDRESS(A201,COLUMN($A$3)))</f>
        <v>[27, -1.05, -1.025, 1.1, 2.1, 0.9, 1.05, 1.07, 0.88, 0.85, 0.98, 2.05, 1.02, 0.96, 0.92, 1.01, 0.97, 0.48, 0.52, 0.55, 0.6, -89, 89, 0.0790602737812166]</v>
      </c>
    </row>
    <row r="202" spans="1:2" x14ac:dyDescent="0.2">
      <c r="B202" s="1" t="str">
        <f t="shared" ref="B202:B203" si="127">B197</f>
        <v>Asf0p = calc_Asf0p(XX, YY, X1, X2, X3, X1yp, X1ym, X3yp, X3ym, Y1, Y2, Y3, Y1xp, Y1xm, Y3xp, Y3xm, Zxp, Zxm, Zyp, Zym, Azw, hs)</v>
      </c>
    </row>
    <row r="203" spans="1:2" x14ac:dyDescent="0.2">
      <c r="B203" s="1" t="str">
        <f t="shared" si="127"/>
        <v>print('case{}: Asfop = {}, 期待値 = {}, 残差 = {}'.format( case, Asf0p, Asf0pA, Asf0p - Asf0pA ))</v>
      </c>
    </row>
    <row r="205" spans="1:2" x14ac:dyDescent="0.2">
      <c r="B205" s="1" t="str">
        <f t="shared" ref="B205" si="128">B200</f>
        <v>[case, XX, YY, X1, X2, X3, X1yp, X1ym, X3yp, X3ym, Y1, Y2, Y3, Y1xp, Y1xm, Y3xp, Y3xm, Zxp, Zxm, Zyp, Zym, Azw, hs, Asf0pA] = \</v>
      </c>
    </row>
    <row r="206" spans="1:2" x14ac:dyDescent="0.2">
      <c r="A206">
        <f t="shared" ref="A206" si="129">A201+1</f>
        <v>31</v>
      </c>
      <c r="B206" t="str">
        <f t="shared" ref="B206" ca="1" si="130">INDIRECT(ADDRESS(A206,COLUMN($A$3)))</f>
        <v>[28, -1.05, -1.025, 1.1, 2.1, 0.9, 1.05, 1.07, 0.88, 0.85, 0.98, 2.05, 1.02, 0.96, 0.92, 1.01, 0.97, 0.48, 0.52, 0.55, 0.6, -85, 89, 0.0787714228397662]</v>
      </c>
    </row>
    <row r="207" spans="1:2" x14ac:dyDescent="0.2">
      <c r="B207" s="1" t="str">
        <f t="shared" ref="B207:B208" si="131">B202</f>
        <v>Asf0p = calc_Asf0p(XX, YY, X1, X2, X3, X1yp, X1ym, X3yp, X3ym, Y1, Y2, Y3, Y1xp, Y1xm, Y3xp, Y3xm, Zxp, Zxm, Zyp, Zym, Azw, hs)</v>
      </c>
    </row>
    <row r="208" spans="1:2" x14ac:dyDescent="0.2">
      <c r="B208" s="1" t="str">
        <f t="shared" si="131"/>
        <v>print('case{}: Asfop = {}, 期待値 = {}, 残差 = {}'.format( case, Asf0p, Asf0pA, Asf0p - Asf0pA ))</v>
      </c>
    </row>
    <row r="210" spans="1:2" x14ac:dyDescent="0.2">
      <c r="B210" s="1" t="str">
        <f t="shared" ref="B210" si="132">B205</f>
        <v>[case, XX, YY, X1, X2, X3, X1yp, X1ym, X3yp, X3ym, Y1, Y2, Y3, Y1xp, Y1xm, Y3xp, Y3xm, Zxp, Zxm, Zyp, Zym, Azw, hs, Asf0pA] = \</v>
      </c>
    </row>
    <row r="211" spans="1:2" x14ac:dyDescent="0.2">
      <c r="A211">
        <f t="shared" ref="A211" si="133">A206+1</f>
        <v>32</v>
      </c>
      <c r="B211" t="str">
        <f t="shared" ref="B211" ca="1" si="134">INDIRECT(ADDRESS(A211,COLUMN($A$3)))</f>
        <v>[29, -1.05, -1.025, 1.1, 2.1, 0.9, 1.05, 1.07, 0.88, 0.85, 0.98, 2.05, 1.02, 0.96, 0.92, 1.01, 0.97, 0.48, 0.52, 0.55, 0.6, -45, 89, 0.0559125714686165]</v>
      </c>
    </row>
    <row r="212" spans="1:2" x14ac:dyDescent="0.2">
      <c r="B212" s="1" t="str">
        <f t="shared" ref="B212:B213" si="135">B207</f>
        <v>Asf0p = calc_Asf0p(XX, YY, X1, X2, X3, X1yp, X1ym, X3yp, X3ym, Y1, Y2, Y3, Y1xp, Y1xm, Y3xp, Y3xm, Zxp, Zxm, Zyp, Zym, Azw, hs)</v>
      </c>
    </row>
    <row r="213" spans="1:2" x14ac:dyDescent="0.2">
      <c r="B213" s="1" t="str">
        <f t="shared" si="135"/>
        <v>print('case{}: Asfop = {}, 期待値 = {}, 残差 = {}'.format( case, Asf0p, Asf0pA, Asf0p - Asf0pA ))</v>
      </c>
    </row>
    <row r="215" spans="1:2" x14ac:dyDescent="0.2">
      <c r="B215" s="1" t="str">
        <f t="shared" ref="B215" si="136">B210</f>
        <v>[case, XX, YY, X1, X2, X3, X1yp, X1ym, X3yp, X3ym, Y1, Y2, Y3, Y1xp, Y1xm, Y3xp, Y3xm, Zxp, Zxm, Zyp, Zym, Azw, hs, Asf0pA] = \</v>
      </c>
    </row>
    <row r="216" spans="1:2" x14ac:dyDescent="0.2">
      <c r="A216">
        <f t="shared" ref="A216" si="137">A211+1</f>
        <v>33</v>
      </c>
      <c r="B216" t="str">
        <f t="shared" ref="B216" ca="1" si="138">INDIRECT(ADDRESS(A216,COLUMN($A$3)))</f>
        <v>[30, -1.05, -1.025, 1.1, 2.1, 0.9, 1.05, 1.07, 0.88, 0.85, 0.98, 2.05, 1.02, 0.96, 0.92, 1.01, 0.97, 0.48, 0.52, 0.55, 0.6, -30, 89, 0.0395361584390362]</v>
      </c>
    </row>
    <row r="217" spans="1:2" x14ac:dyDescent="0.2">
      <c r="B217" s="1" t="str">
        <f t="shared" ref="B217:B218" si="139">B212</f>
        <v>Asf0p = calc_Asf0p(XX, YY, X1, X2, X3, X1yp, X1ym, X3yp, X3ym, Y1, Y2, Y3, Y1xp, Y1xm, Y3xp, Y3xm, Zxp, Zxm, Zyp, Zym, Azw, hs)</v>
      </c>
    </row>
    <row r="218" spans="1:2" x14ac:dyDescent="0.2">
      <c r="B218" s="1" t="str">
        <f t="shared" si="139"/>
        <v>print('case{}: Asfop = {}, 期待値 = {}, 残差 = {}'.format( case, Asf0p, Asf0pA, Asf0p - Asf0pA ))</v>
      </c>
    </row>
    <row r="220" spans="1:2" x14ac:dyDescent="0.2">
      <c r="B220" s="1" t="str">
        <f t="shared" ref="B220" si="140">B215</f>
        <v>[case, XX, YY, X1, X2, X3, X1yp, X1ym, X3yp, X3ym, Y1, Y2, Y3, Y1xp, Y1xm, Y3xp, Y3xm, Zxp, Zxm, Zyp, Zym, Azw, hs, Asf0pA] = \</v>
      </c>
    </row>
    <row r="221" spans="1:2" x14ac:dyDescent="0.2">
      <c r="A221">
        <f t="shared" ref="A221" si="141">A216+1</f>
        <v>34</v>
      </c>
      <c r="B221" t="str">
        <f t="shared" ref="B221" ca="1" si="142">INDIRECT(ADDRESS(A221,COLUMN($A$3)))</f>
        <v>[31, -1.05, -1.025, 1.1, 2.1, 0.9, 1.05, 1.07, 0.88, 0.85, 0.98, 2.05, 1.02, 0.96, 0.92, 1.01, 0.97, 0.48, 0.52, 0.55, 0.6, -1, 89, 0.00138000221209379]</v>
      </c>
    </row>
    <row r="222" spans="1:2" x14ac:dyDescent="0.2">
      <c r="B222" s="1" t="str">
        <f t="shared" ref="B222:B223" si="143">B217</f>
        <v>Asf0p = calc_Asf0p(XX, YY, X1, X2, X3, X1yp, X1ym, X3yp, X3ym, Y1, Y2, Y3, Y1xp, Y1xm, Y3xp, Y3xm, Zxp, Zxm, Zyp, Zym, Azw, hs)</v>
      </c>
    </row>
    <row r="223" spans="1:2" x14ac:dyDescent="0.2">
      <c r="B223" s="1" t="str">
        <f t="shared" si="143"/>
        <v>print('case{}: Asfop = {}, 期待値 = {}, 残差 = {}'.format( case, Asf0p, Asf0pA, Asf0p - Asf0pA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1"/>
  <sheetViews>
    <sheetView tabSelected="1" zoomScale="120" zoomScaleNormal="120" workbookViewId="0">
      <selection activeCell="J35" sqref="J35"/>
    </sheetView>
  </sheetViews>
  <sheetFormatPr defaultRowHeight="13.2" x14ac:dyDescent="0.2"/>
  <cols>
    <col min="1" max="1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9" x14ac:dyDescent="0.2">
      <c r="V1" t="s">
        <v>54</v>
      </c>
      <c r="AD1" s="4" t="s">
        <v>28</v>
      </c>
      <c r="AE1" s="13" t="s">
        <v>42</v>
      </c>
      <c r="AF1" s="4" t="s">
        <v>28</v>
      </c>
      <c r="AG1" s="13" t="s">
        <v>42</v>
      </c>
      <c r="AH1" s="4" t="s">
        <v>28</v>
      </c>
      <c r="AI1" s="13" t="s">
        <v>42</v>
      </c>
      <c r="AJ1" s="4" t="s">
        <v>28</v>
      </c>
      <c r="AK1" s="13" t="s">
        <v>42</v>
      </c>
    </row>
    <row r="2" spans="1:39" x14ac:dyDescent="0.2">
      <c r="B2" s="6" t="s">
        <v>34</v>
      </c>
      <c r="V2" t="s">
        <v>24</v>
      </c>
      <c r="W2" t="s">
        <v>24</v>
      </c>
      <c r="AD2" s="12" t="s">
        <v>48</v>
      </c>
      <c r="AE2" s="12" t="s">
        <v>48</v>
      </c>
      <c r="AF2" s="12" t="s">
        <v>48</v>
      </c>
      <c r="AG2" s="12" t="s">
        <v>48</v>
      </c>
      <c r="AH2" s="12" t="s">
        <v>45</v>
      </c>
      <c r="AI2" s="12" t="s">
        <v>45</v>
      </c>
      <c r="AJ2" s="12" t="s">
        <v>45</v>
      </c>
      <c r="AK2" s="12" t="s">
        <v>45</v>
      </c>
      <c r="AL2" s="7" t="s">
        <v>33</v>
      </c>
    </row>
    <row r="3" spans="1:39" x14ac:dyDescent="0.2">
      <c r="A3" t="s">
        <v>65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Y3" s="12" t="s">
        <v>48</v>
      </c>
      <c r="Z3" s="12" t="s">
        <v>45</v>
      </c>
      <c r="AA3" s="12" t="s">
        <v>46</v>
      </c>
      <c r="AB3" s="12" t="s">
        <v>47</v>
      </c>
      <c r="AD3" s="12" t="s">
        <v>46</v>
      </c>
      <c r="AE3" s="12" t="s">
        <v>46</v>
      </c>
      <c r="AF3" s="12" t="s">
        <v>47</v>
      </c>
      <c r="AG3" s="12" t="s">
        <v>47</v>
      </c>
      <c r="AH3" s="12" t="s">
        <v>46</v>
      </c>
      <c r="AI3" s="12" t="s">
        <v>46</v>
      </c>
      <c r="AJ3" s="12" t="s">
        <v>47</v>
      </c>
      <c r="AK3" s="12" t="s">
        <v>47</v>
      </c>
      <c r="AL3" s="14" t="s">
        <v>49</v>
      </c>
    </row>
    <row r="4" spans="1:39" x14ac:dyDescent="0.2">
      <c r="A4" t="str">
        <f>"["&amp;ROW(A4)-ROW($A$3)&amp;",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"&amp;AL4&amp;"]"</f>
        <v>[1, 0.9, 2.1, 1.1, 0.88, 0.85, 1.05, 1.07, 0.98, 2.05, 1.02, 0.92, 0.96, 0.97, 1.01, 0.28, 0, 0, 0.2, 89, 10, 4.305]</v>
      </c>
      <c r="D4">
        <f>'式(14)Axp'!F4</f>
        <v>0.9</v>
      </c>
      <c r="E4">
        <f>'式(14)Axp'!E4</f>
        <v>2.1</v>
      </c>
      <c r="F4">
        <f>'式(14)Axp'!D4</f>
        <v>1.1000000000000001</v>
      </c>
      <c r="G4" s="1">
        <f>'式(14)Axp'!I4</f>
        <v>0.88</v>
      </c>
      <c r="H4" s="1">
        <f>'式(14)Axp'!J4</f>
        <v>0.85</v>
      </c>
      <c r="I4" s="1">
        <f>'式(14)Axp'!G4</f>
        <v>1.05</v>
      </c>
      <c r="J4" s="1">
        <f>'式(14)Axp'!H4</f>
        <v>1.07</v>
      </c>
      <c r="K4">
        <f>'式(14)Axp'!K4</f>
        <v>0.98</v>
      </c>
      <c r="L4">
        <f>'式(14)Axp'!L4</f>
        <v>2.0499999999999998</v>
      </c>
      <c r="M4">
        <f>'式(14)Axp'!M4</f>
        <v>1.02</v>
      </c>
      <c r="N4" s="1">
        <f>'式(14)Axp'!O4</f>
        <v>0.92</v>
      </c>
      <c r="O4" s="1">
        <f>'式(14)Axp'!N4</f>
        <v>0.96</v>
      </c>
      <c r="P4" s="1">
        <f>'式(14)Axp'!Q4</f>
        <v>0.97</v>
      </c>
      <c r="Q4" s="1">
        <f>'式(14)Axp'!P4</f>
        <v>1.01</v>
      </c>
      <c r="R4">
        <f>'式(14)Axp'!S4</f>
        <v>0.28000000000000003</v>
      </c>
      <c r="S4" s="8">
        <f>'式(14)Axp'!R4</f>
        <v>0</v>
      </c>
      <c r="T4" s="8">
        <f>'式(14)Axp'!T4</f>
        <v>0</v>
      </c>
      <c r="U4">
        <f>'式(14)Axp'!U4</f>
        <v>0.2</v>
      </c>
      <c r="V4">
        <f>-'式(14)Axp'!V4</f>
        <v>89</v>
      </c>
      <c r="W4">
        <f>'式(14)Axp'!W4</f>
        <v>10</v>
      </c>
      <c r="Y4" s="2">
        <f>-E4/2</f>
        <v>-1.05</v>
      </c>
      <c r="Z4">
        <f>E4/2</f>
        <v>1.05</v>
      </c>
      <c r="AA4" s="2">
        <f>-L4/2</f>
        <v>-1.0249999999999999</v>
      </c>
      <c r="AB4">
        <f>L4/2</f>
        <v>1.0249999999999999</v>
      </c>
      <c r="AD4" s="4">
        <f>IF(T4=0,0,IF(AND((G4+E4/2+Y4)&gt;=(T4*TAN(RADIANS(ABS(V4)))),(K4+L4/2-AA4)&gt;=(T4*TAN(RADIANS(W4))/COS(RADIANS(V4)))),((G4+E4/2+Y4)+((G4+E4/2+Y4)-(T4*TAN(RADIANS(ABS(V4))))))/2*(T4*TAN(RADIANS(W4))/COS(RADIANS(V4))),IF((K4+L4/2-AA4)/(G4+E4/2+Y4)&gt;=(T4*TAN(RADIANS(W4))/COS(RADIANS(V4)))/(T4*TAN(RADIANS(ABS(V4)))),(G4+E4/2+Y4)*(T4*TAN(RADIANS(W4))/COS(RADIANS(V4)))/(T4*TAN(RADIANS(ABS(V4))))*(G4+E4/2+Y4)/2,IF((K4+L4/2-AA4)/(G4+E4/2+Y4)&lt;(T4*TAN(RADIANS(W4))/COS(RADIANS(V4)))/(T4*TAN(RADIANS(ABS(V4)))),(K4+L4/2-AA4)*((G4+E4/2+Y4)+(G4+E4/2+Y4)-((T4*TAN(RADIANS(ABS(V4))))/(T4*TAN(RADIANS(W4))/COS(RADIANS(V4)))*(K4+L4/2-AA4)))/2,0)
)))</f>
        <v>0</v>
      </c>
      <c r="AE4" s="13">
        <f>IF(S4=0,0,IF(AND((O4+L4/2-AA4)&gt;=(S4*TAN(RADIANS(W4))/COS(RADIANS(V4))),(D4+E4/2+Y4)&gt;=(S4*TAN(RADIANS(ABS(V4))))),((O4+L4/2-AA4)+((O4+L4/2-AA4)-(S4*TAN(RADIANS(W4))/COS(RADIANS(V4)))))/2*(S4*TAN(RADIANS(ABS(V4)))),IF((D4+E4/2+Y4)/(O4+L4/2-AA4)&gt;=(S4*TAN(RADIANS(ABS(V4))))/(S4*TAN(RADIANS(W4))/COS(RADIANS(V4))),(O4+L4/2-AA4)*(S4*TAN(RADIANS(ABS(V4))))/(S4*TAN(RADIANS(W4))/COS(RADIANS(V4)))*(O4+L4/2-AA4)/2,IF((D4+E4/2+Y4)/(O4+L4/2-AA4)&lt;(S4*TAN(RADIANS(ABS(V4))))/(S4*TAN(RADIANS(W4))/COS(RADIANS(V4))),(D4+E4/2+Y4)*((O4+L4/2-AA4)+(O4+L4/2-AA4)-((S4*TAN(RADIANS(W4))/COS(RADIANS(V4)))/(S4*TAN(RADIANS(ABS(V4))))*(D4+E4/2+Y4)))/2,0)
)))</f>
        <v>0</v>
      </c>
      <c r="AF4" s="4">
        <f>IF(T4=0,0,IF(AND((G4+E4/2+Y4)&gt;=(T4*TAN(RADIANS(ABS(V4)))),(K4+L4/2-AB4)&gt;=(T4*TAN(RADIANS(W4))/COS(RADIANS(V4)))),((G4+E4/2+Y4)+((G4+E4/2+Y4)-(T4*TAN(RADIANS(ABS(V4))))))/2*(T4*TAN(RADIANS(W4))/COS(RADIANS(V4))),IF((K4+L4/2-AB4)/(G4+E4/2+Y4)&gt;=(T4*TAN(RADIANS(W4))/COS(RADIANS(V4)))/(T4*TAN(RADIANS(ABS(V4)))),(G4+E4/2+Y4)*(T4*TAN(RADIANS(W4))/COS(RADIANS(V4)))/(T4*TAN(RADIANS(ABS(V4))))*(G4+E4/2+Y4)/2,IF((K4+L4/2-AB4)/(G4+E4/2+Y4)&lt;(T4*TAN(RADIANS(W4))/COS(RADIANS(V4)))/(T4*TAN(RADIANS(ABS(V4)))),(K4+L4/2-AB4)*((G4+E4/2+Y4)+(G4+E4/2+Y4)-((T4*TAN(RADIANS(ABS(V4))))/(T4*TAN(RADIANS(W4))/COS(RADIANS(V4)))*(K4+L4/2-AB4)))/2,0)
)))</f>
        <v>0</v>
      </c>
      <c r="AG4" s="13">
        <f>IF(S4=0,0,IF(AND((O4+L4/2-AB4)&gt;=(S4*TAN(RADIANS(W4))/COS(RADIANS(V4))),(D4+E4/2+Y4)&gt;=(S4*TAN(RADIANS(ABS(V4))))),((O4+L4/2-AB4)+((O4+L4/2-AB4)-(S4*TAN(RADIANS(W4))/COS(RADIANS(V4)))))/2*(S4*TAN(RADIANS(ABS(V4)))),IF((D4+E4/2+Y4)/(O4+L4/2-AB4)&gt;=(S4*TAN(RADIANS(ABS(V4))))/(S4*TAN(RADIANS(W4))/COS(RADIANS(V4))),(O4+L4/2-AB4)*(S4*TAN(RADIANS(ABS(V4))))/(S4*TAN(RADIANS(W4))/COS(RADIANS(V4)))*(O4+L4/2-AB4)/2,IF((D4+E4/2+Y4)/(O4+L4/2-AB4)&lt;(S4*TAN(RADIANS(ABS(V4))))/(S4*TAN(RADIANS(W4))/COS(RADIANS(V4))),(D4+E4/2+Y4)*((O4+L4/2-AB4)+(O4+L4/2-AB4)-((S4*TAN(RADIANS(W4))/COS(RADIANS(V4)))/(S4*TAN(RADIANS(ABS(V4))))*(D4+E4/2+Y4)))/2,0)
)))</f>
        <v>0</v>
      </c>
      <c r="AH4" s="4">
        <f t="shared" ref="AH4" si="0">IF(T4=0,0,IF(AND((G4+E4/2+Z4)&gt;=(T4*TAN(RADIANS(ABS(V4)))),(K4+L4/2-AA4)&gt;=(T4*TAN(RADIANS(W4))/COS(RADIANS(V4)))),((G4+E4/2+Z4)+((G4+E4/2+Z4)-(T4*TAN(RADIANS(ABS(V4))))))/2*(T4*TAN(RADIANS(W4))/COS(RADIANS(V4))),IF((K4+L4/2-AA4)/(G4+E4/2+Z4)&gt;=(T4*TAN(RADIANS(W4))/COS(RADIANS(V4)))/(T4*TAN(RADIANS(ABS(V4)))),(G4+E4/2+Z4)*(T4*TAN(RADIANS(W4))/COS(RADIANS(V4)))/(T4*TAN(RADIANS(ABS(V4))))*(G4+E4/2+Z4)/2,IF((K4+L4/2-AA4)/(G4+E4/2+Z4)&lt;(T4*TAN(RADIANS(W4))/COS(RADIANS(V4)))/(T4*TAN(RADIANS(ABS(V4)))),(K4+L4/2-AA4)*((G4+E4/2+Z4)+(G4+E4/2+Z4)-((T4*TAN(RADIANS(ABS(V4))))/(T4*TAN(RADIANS(W4))/COS(RADIANS(V4)))*(K4+L4/2-AA4)))/2,0)
)))</f>
        <v>0</v>
      </c>
      <c r="AI4" s="13">
        <f t="shared" ref="AI4" si="1">IF(S4=0,0,IF(AND((O4+L4/2-AA4)&gt;=(S4*TAN(RADIANS(W4))/COS(RADIANS(V4))),(D4+E4/2+Z4)&gt;=(S4*TAN(RADIANS(ABS(V4))))),((O4+L4/2-AA4)+((O4+L4/2-AA4)-(S4*TAN(RADIANS(W4))/COS(RADIANS(V4)))))/2*(S4*TAN(RADIANS(ABS(V4)))),IF((D4+E4/2+Z4)/(O4+L4/2-AA4)&gt;=(S4*TAN(RADIANS(ABS(V4))))/(S4*TAN(RADIANS(W4))/COS(RADIANS(V4))),(O4+L4/2-AA4)*(S4*TAN(RADIANS(ABS(V4))))/(S4*TAN(RADIANS(W4))/COS(RADIANS(V4)))*(O4+L4/2-AA4)/2,IF((D4+E4/2+Z4)/(O4+L4/2-AA4)&lt;(S4*TAN(RADIANS(ABS(V4))))/(S4*TAN(RADIANS(W4))/COS(RADIANS(V4))),(D4+E4/2+Z4)*((O4+L4/2-AA4)+(O4+L4/2-AA4)-((S4*TAN(RADIANS(W4))/COS(RADIANS(V4)))/(S4*TAN(RADIANS(ABS(V4))))*(D4+E4/2+Z4)))/2,0)
)))</f>
        <v>0</v>
      </c>
      <c r="AJ4" s="4">
        <f>IF(T4=0,0,IF(AND((G4+E4/2+Z4)&gt;=(T4*TAN(RADIANS(ABS(V4)))),(K4+L4/2-AB4)&gt;=(T4*TAN(RADIANS(W4))/COS(RADIANS(V4)))),((G4+E4/2+Z4)+((G4+E4/2+Z4)-(T4*TAN(RADIANS(ABS(V4))))))/2*(T4*TAN(RADIANS(W4))/COS(RADIANS(V4))),IF((K4+L4/2-AB4)/(G4+E4/2+Z4)&gt;=(T4*TAN(RADIANS(W4))/COS(RADIANS(V4)))/(T4*TAN(RADIANS(ABS(V4)))),(G4+E4/2+Z4)*(T4*TAN(RADIANS(W4))/COS(RADIANS(V4)))/(T4*TAN(RADIANS(ABS(V4))))*(G4+E4/2+Z4)/2,IF((K4+L4/2-AB4)/(G4+E4/2+Z4)&lt;(T4*TAN(RADIANS(W4))/COS(RADIANS(V4)))/(T4*TAN(RADIANS(ABS(V4)))),(K4+L4/2-AB4)*((G4+E4/2+Z4)+(G4+E4/2+Z4)-((T4*TAN(RADIANS(ABS(V4))))/(T4*TAN(RADIANS(W4))/COS(RADIANS(V4)))*(K4+L4/2-AB4)))/2,0)
)))</f>
        <v>0</v>
      </c>
      <c r="AK4" s="13">
        <f>IF(S4=0,0,IF(AND((O4+L4/2-AB4)&gt;=(S4*TAN(RADIANS(W4))/COS(RADIANS(V4))),(D4+E4/2+Z4)&gt;=(S4*TAN(RADIANS(ABS(V4))))),((O4+L4/2-AB4)+((O4+L4/2-AB4)-(S4*TAN(RADIANS(W4))/COS(RADIANS(V4)))))/2*(S4*TAN(RADIANS(ABS(V4)))),IF((D4+E4/2+Z4)/(O4+L4/2-AB4)&gt;=(S4*TAN(RADIANS(ABS(V4))))/(S4*TAN(RADIANS(W4))/COS(RADIANS(V4))),(O4+L4/2-AB4)*(S4*TAN(RADIANS(ABS(V4))))/(S4*TAN(RADIANS(W4))/COS(RADIANS(V4)))*(O4+L4/2-AB4)/2,IF((D4+E4/2+Z4)/(O4+L4/2-AB4)&lt;(S4*TAN(RADIANS(ABS(V4))))/(S4*TAN(RADIANS(W4))/COS(RADIANS(V4))),(D4+E4/2+Z4)*((O4+L4/2-AB4)+(O4+L4/2-AB4)-((S4*TAN(RADIANS(W4))/COS(RADIANS(V4)))/(S4*TAN(RADIANS(ABS(V4))))*(D4+E4/2+Z4)))/2,0)
)))</f>
        <v>0</v>
      </c>
      <c r="AL4" s="14">
        <f>MAX(0,MIN(E4*L4,
(E4+D4)*(K4+L4)-AH4-AI4
-((E4+D4)*K4-AJ4-AK4)
-(D4*(K4+L4)-AD4-AE4)
+(D4*K4-AF4-AG4)
))</f>
        <v>4.3049999999999997</v>
      </c>
      <c r="AM4">
        <f>'式(14)Axp'!AL4-'式(18)Axm'!AL4</f>
        <v>0</v>
      </c>
    </row>
    <row r="5" spans="1:39" x14ac:dyDescent="0.2">
      <c r="A5" t="str">
        <f t="shared" ref="A5:A34" si="2">"["&amp;ROW(A5)-ROW($A$3)&amp;",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"&amp;AL5&amp;"]"</f>
        <v>[2, 0.9, 2.1, 1.1, 0.88, 0.85, 1.05, 1.07, 0.98, 2.05, 1.02, 0.92, 0.96, 0.97, 1.01, 0.28, 0.24, 0.21, 0.2, 89, 1, 6.66133814775094E-16]</v>
      </c>
      <c r="D5">
        <f>'式(14)Axp'!F5</f>
        <v>0.9</v>
      </c>
      <c r="E5">
        <f>'式(14)Axp'!E5</f>
        <v>2.1</v>
      </c>
      <c r="F5">
        <f>'式(14)Axp'!D5</f>
        <v>1.1000000000000001</v>
      </c>
      <c r="G5" s="1">
        <f>'式(14)Axp'!I5</f>
        <v>0.88</v>
      </c>
      <c r="H5" s="1">
        <f>'式(14)Axp'!J5</f>
        <v>0.85</v>
      </c>
      <c r="I5" s="1">
        <f>'式(14)Axp'!G5</f>
        <v>1.05</v>
      </c>
      <c r="J5" s="1">
        <f>'式(14)Axp'!H5</f>
        <v>1.07</v>
      </c>
      <c r="K5">
        <f>'式(14)Axp'!K5</f>
        <v>0.98</v>
      </c>
      <c r="L5">
        <f>'式(14)Axp'!L5</f>
        <v>2.0499999999999998</v>
      </c>
      <c r="M5">
        <f>'式(14)Axp'!M5</f>
        <v>1.02</v>
      </c>
      <c r="N5" s="1">
        <f>'式(14)Axp'!O5</f>
        <v>0.92</v>
      </c>
      <c r="O5" s="1">
        <f>'式(14)Axp'!N5</f>
        <v>0.96</v>
      </c>
      <c r="P5" s="1">
        <f>'式(14)Axp'!Q5</f>
        <v>0.97</v>
      </c>
      <c r="Q5" s="1">
        <f>'式(14)Axp'!P5</f>
        <v>1.01</v>
      </c>
      <c r="R5">
        <f>'式(14)Axp'!S5</f>
        <v>0.28000000000000003</v>
      </c>
      <c r="S5">
        <f>'式(14)Axp'!R5</f>
        <v>0.24</v>
      </c>
      <c r="T5">
        <f>'式(14)Axp'!T5</f>
        <v>0.21</v>
      </c>
      <c r="U5">
        <f>'式(14)Axp'!U5</f>
        <v>0.2</v>
      </c>
      <c r="V5">
        <f>-'式(14)Axp'!V5</f>
        <v>89</v>
      </c>
      <c r="W5">
        <f>'式(14)Axp'!W5</f>
        <v>1</v>
      </c>
      <c r="Y5" s="2">
        <f>-E5/2</f>
        <v>-1.05</v>
      </c>
      <c r="Z5">
        <f t="shared" ref="Z5:Z34" si="3">E5/2</f>
        <v>1.05</v>
      </c>
      <c r="AA5" s="2">
        <f>-L5/2</f>
        <v>-1.0249999999999999</v>
      </c>
      <c r="AB5">
        <f t="shared" ref="AB5:AB34" si="4">L5/2</f>
        <v>1.0249999999999999</v>
      </c>
      <c r="AD5" s="4">
        <f>IF(T5=0,0,IF(AND((G5+E5/2+Y5)&gt;=(T5*TAN(RADIANS(ABS(V5)))),(K5+L5/2-AA5)&gt;=(T5*TAN(RADIANS(W5))/COS(RADIANS(V5)))),((G5+E5/2+Y5)+((G5+E5/2+Y5)-(T5*TAN(RADIANS(ABS(V5))))))/2*(T5*TAN(RADIANS(W5))/COS(RADIANS(V5))),IF((K5+L5/2-AA5)/(G5+E5/2+Y5)&gt;=(T5*TAN(RADIANS(W5))/COS(RADIANS(V5)))/(T5*TAN(RADIANS(ABS(V5)))),(G5+E5/2+Y5)*(T5*TAN(RADIANS(W5))/COS(RADIANS(V5)))/(T5*TAN(RADIANS(ABS(V5))))*(G5+E5/2+Y5)/2,IF((K5+L5/2-AA5)/(G5+E5/2+Y5)&lt;(T5*TAN(RADIANS(W5))/COS(RADIANS(V5)))/(T5*TAN(RADIANS(ABS(V5)))),(K5+L5/2-AA5)*((G5+E5/2+Y5)+(G5+E5/2+Y5)-((T5*TAN(RADIANS(ABS(V5))))/(T5*TAN(RADIANS(W5))/COS(RADIANS(V5)))*(K5+L5/2-AA5)))/2,0)
)))</f>
        <v>6.7596306646970899E-3</v>
      </c>
      <c r="AE5" s="13">
        <f>IF(S5=0,0,IF(AND((O5+L5/2-AA5)&gt;=(S5*TAN(RADIANS(W5))/COS(RADIANS(V5))),(D5+E5/2+Y5)&gt;=(S5*TAN(RADIANS(ABS(V5))))),((O5+L5/2-AA5)+((O5+L5/2-AA5)-(S5*TAN(RADIANS(W5))/COS(RADIANS(V5)))))/2*(S5*TAN(RADIANS(ABS(V5)))),IF((D5+E5/2+Y5)/(O5+L5/2-AA5)&gt;=(S5*TAN(RADIANS(ABS(V5))))/(S5*TAN(RADIANS(W5))/COS(RADIANS(V5))),(O5+L5/2-AA5)*(S5*TAN(RADIANS(ABS(V5))))/(S5*TAN(RADIANS(W5))/COS(RADIANS(V5)))*(O5+L5/2-AA5)/2,IF((D5+E5/2+Y5)/(O5+L5/2-AA5)&lt;(S5*TAN(RADIANS(ABS(V5))))/(S5*TAN(RADIANS(W5))/COS(RADIANS(V5))),(D5+E5/2+Y5)*((O5+L5/2-AA5)+(O5+L5/2-AA5)-((S5*TAN(RADIANS(W5))/COS(RADIANS(V5)))/(S5*TAN(RADIANS(ABS(V5))))*(D5+E5/2+Y5)))/2,0)
)))</f>
        <v>2.7019296218512339</v>
      </c>
      <c r="AF5" s="4">
        <f t="shared" ref="AF5:AF34" si="5">IF(T5=0,0,IF(AND((G5+E5/2+Y5)&gt;=(T5*TAN(RADIANS(ABS(V5)))),(K5+L5/2-AB5)&gt;=(T5*TAN(RADIANS(W5))/COS(RADIANS(V5)))),((G5+E5/2+Y5)+((G5+E5/2+Y5)-(T5*TAN(RADIANS(ABS(V5))))))/2*(T5*TAN(RADIANS(W5))/COS(RADIANS(V5))),IF((K5+L5/2-AB5)/(G5+E5/2+Y5)&gt;=(T5*TAN(RADIANS(W5))/COS(RADIANS(V5)))/(T5*TAN(RADIANS(ABS(V5)))),(G5+E5/2+Y5)*(T5*TAN(RADIANS(W5))/COS(RADIANS(V5)))/(T5*TAN(RADIANS(ABS(V5))))*(G5+E5/2+Y5)/2,IF((K5+L5/2-AB5)/(G5+E5/2+Y5)&lt;(T5*TAN(RADIANS(W5))/COS(RADIANS(V5)))/(T5*TAN(RADIANS(ABS(V5)))),(K5+L5/2-AB5)*((G5+E5/2+Y5)+(G5+E5/2+Y5)-((T5*TAN(RADIANS(ABS(V5))))/(T5*TAN(RADIANS(W5))/COS(RADIANS(V5)))*(K5+L5/2-AB5)))/2,0)
)))</f>
        <v>6.7596306646970899E-3</v>
      </c>
      <c r="AG5" s="13">
        <f t="shared" ref="AG5:AG34" si="6">IF(S5=0,0,IF(AND((O5+L5/2-AB5)&gt;=(S5*TAN(RADIANS(W5))/COS(RADIANS(V5))),(D5+E5/2+Y5)&gt;=(S5*TAN(RADIANS(ABS(V5))))),((O5+L5/2-AB5)+((O5+L5/2-AB5)-(S5*TAN(RADIANS(W5))/COS(RADIANS(V5)))))/2*(S5*TAN(RADIANS(ABS(V5)))),IF((D5+E5/2+Y5)/(O5+L5/2-AB5)&gt;=(S5*TAN(RADIANS(ABS(V5))))/(S5*TAN(RADIANS(W5))/COS(RADIANS(V5))),(O5+L5/2-AB5)*(S5*TAN(RADIANS(ABS(V5))))/(S5*TAN(RADIANS(W5))/COS(RADIANS(V5)))*(O5+L5/2-AB5)/2,IF((D5+E5/2+Y5)/(O5+L5/2-AB5)&lt;(S5*TAN(RADIANS(ABS(V5))))/(S5*TAN(RADIANS(W5))/COS(RADIANS(V5))),(D5+E5/2+Y5)*((O5+L5/2-AB5)+(O5+L5/2-AB5)-((S5*TAN(RADIANS(W5))/COS(RADIANS(V5)))/(S5*TAN(RADIANS(ABS(V5))))*(D5+E5/2+Y5)))/2,0)
)))</f>
        <v>0.85692962185123378</v>
      </c>
      <c r="AH5" s="4">
        <f t="shared" ref="AH5:AH34" si="7">IF(T5=0,0,IF(AND((G5+E5/2+Z5)&gt;=(T5*TAN(RADIANS(ABS(V5)))),(K5+L5/2-AA5)&gt;=(T5*TAN(RADIANS(W5))/COS(RADIANS(V5)))),((G5+E5/2+Z5)+((G5+E5/2+Z5)-(T5*TAN(RADIANS(ABS(V5))))))/2*(T5*TAN(RADIANS(W5))/COS(RADIANS(V5))),IF((K5+L5/2-AA5)/(G5+E5/2+Z5)&gt;=(T5*TAN(RADIANS(W5))/COS(RADIANS(V5)))/(T5*TAN(RADIANS(ABS(V5)))),(G5+E5/2+Z5)*(T5*TAN(RADIANS(W5))/COS(RADIANS(V5)))/(T5*TAN(RADIANS(ABS(V5))))*(G5+E5/2+Z5)/2,IF((K5+L5/2-AA5)/(G5+E5/2+Z5)&lt;(T5*TAN(RADIANS(W5))/COS(RADIANS(V5)))/(T5*TAN(RADIANS(ABS(V5)))),(K5+L5/2-AA5)*((G5+E5/2+Z5)+(G5+E5/2+Z5)-((T5*TAN(RADIANS(ABS(V5))))/(T5*TAN(RADIANS(W5))/COS(RADIANS(V5)))*(K5+L5/2-AA5)))/2,0)
)))</f>
        <v>7.75157853238327E-2</v>
      </c>
      <c r="AI5" s="13">
        <f t="shared" ref="AI5:AI34" si="8">IF(S5=0,0,IF(AND((O5+L5/2-AA5)&gt;=(S5*TAN(RADIANS(W5))/COS(RADIANS(V5))),(D5+E5/2+Z5)&gt;=(S5*TAN(RADIANS(ABS(V5))))),((O5+L5/2-AA5)+((O5+L5/2-AA5)-(S5*TAN(RADIANS(W5))/COS(RADIANS(V5)))))/2*(S5*TAN(RADIANS(ABS(V5)))),IF((D5+E5/2+Z5)/(O5+L5/2-AA5)&gt;=(S5*TAN(RADIANS(ABS(V5))))/(S5*TAN(RADIANS(W5))/COS(RADIANS(V5))),(O5+L5/2-AA5)*(S5*TAN(RADIANS(ABS(V5))))/(S5*TAN(RADIANS(W5))/COS(RADIANS(V5)))*(O5+L5/2-AA5)/2,IF((D5+E5/2+Z5)/(O5+L5/2-AA5)&lt;(S5*TAN(RADIANS(ABS(V5))))/(S5*TAN(RADIANS(W5))/COS(RADIANS(V5))),(D5+E5/2+Z5)*((O5+L5/2-AA5)+(O5+L5/2-AA5)-((S5*TAN(RADIANS(W5))/COS(RADIANS(V5)))/(S5*TAN(RADIANS(ABS(V5))))*(D5+E5/2+Z5)))/2,0)
)))</f>
        <v>8.9514402427914845</v>
      </c>
      <c r="AJ5" s="4">
        <f t="shared" ref="AJ5:AJ34" si="9">IF(T5=0,0,IF(AND((G5+E5/2+Z5)&gt;=(T5*TAN(RADIANS(ABS(V5)))),(K5+L5/2-AB5)&gt;=(T5*TAN(RADIANS(W5))/COS(RADIANS(V5)))),((G5+E5/2+Z5)+((G5+E5/2+Z5)-(T5*TAN(RADIANS(ABS(V5))))))/2*(T5*TAN(RADIANS(W5))/COS(RADIANS(V5))),IF((K5+L5/2-AB5)/(G5+E5/2+Z5)&gt;=(T5*TAN(RADIANS(W5))/COS(RADIANS(V5)))/(T5*TAN(RADIANS(ABS(V5)))),(G5+E5/2+Z5)*(T5*TAN(RADIANS(W5))/COS(RADIANS(V5)))/(T5*TAN(RADIANS(ABS(V5))))*(G5+E5/2+Z5)/2,IF((K5+L5/2-AB5)/(G5+E5/2+Z5)&lt;(T5*TAN(RADIANS(W5))/COS(RADIANS(V5)))/(T5*TAN(RADIANS(ABS(V5)))),(K5+L5/2-AB5)*((G5+E5/2+Z5)+(G5+E5/2+Z5)-((T5*TAN(RADIANS(ABS(V5))))/(T5*TAN(RADIANS(W5))/COS(RADIANS(V5)))*(K5+L5/2-AB5)))/2,0)
)))</f>
        <v>7.75157853238327E-2</v>
      </c>
      <c r="AK5" s="13">
        <f t="shared" ref="AK5:AK34" si="10">IF(S5=0,0,IF(AND((O5+L5/2-AB5)&gt;=(S5*TAN(RADIANS(W5))/COS(RADIANS(V5))),(D5+E5/2+Z5)&gt;=(S5*TAN(RADIANS(ABS(V5))))),((O5+L5/2-AB5)+((O5+L5/2-AB5)-(S5*TAN(RADIANS(W5))/COS(RADIANS(V5)))))/2*(S5*TAN(RADIANS(ABS(V5)))),IF((D5+E5/2+Z5)/(O5+L5/2-AB5)&gt;=(S5*TAN(RADIANS(ABS(V5))))/(S5*TAN(RADIANS(W5))/COS(RADIANS(V5))),(O5+L5/2-AB5)*(S5*TAN(RADIANS(ABS(V5))))/(S5*TAN(RADIANS(W5))/COS(RADIANS(V5)))*(O5+L5/2-AB5)/2,IF((D5+E5/2+Z5)/(O5+L5/2-AB5)&lt;(S5*TAN(RADIANS(ABS(V5))))/(S5*TAN(RADIANS(W5))/COS(RADIANS(V5))),(D5+E5/2+Z5)*((O5+L5/2-AB5)+(O5+L5/2-AB5)-((S5*TAN(RADIANS(W5))/COS(RADIANS(V5)))/(S5*TAN(RADIANS(ABS(V5))))*(D5+E5/2+Z5)))/2,0)
)))</f>
        <v>2.8014402427914851</v>
      </c>
      <c r="AL5" s="14">
        <f t="shared" ref="AL5:AL34" si="11">MAX(0,MIN(E5*L5,
(E5+D5)*(K5+L5)-AH5-AI5
-((E5+D5)*K5-AJ5-AK5)
-(D5*(K5+L5)-AD5-AE5)
+(D5*K5-AF5-AG5)
))</f>
        <v>6.6613381477509392E-16</v>
      </c>
      <c r="AM5">
        <f>'式(14)Axp'!AL5-'式(18)Axm'!AL5</f>
        <v>0</v>
      </c>
    </row>
    <row r="6" spans="1:39" x14ac:dyDescent="0.2">
      <c r="A6" t="str">
        <f t="shared" si="2"/>
        <v>[3, 0.9, 2.1, 1.1, 0.88, 0.85, 1.05, 1.07, 0.98, 2.05, 1.02, 0.92, 0.96, 0.97, 1.01, 0.28, 0.24, 0.21, 0.2, 85, 1, 0.526414267041419]</v>
      </c>
      <c r="D6">
        <f>'式(14)Axp'!F6</f>
        <v>0.9</v>
      </c>
      <c r="E6">
        <f>'式(14)Axp'!E6</f>
        <v>2.1</v>
      </c>
      <c r="F6">
        <f>'式(14)Axp'!D6</f>
        <v>1.1000000000000001</v>
      </c>
      <c r="G6" s="1">
        <f>'式(14)Axp'!I6</f>
        <v>0.88</v>
      </c>
      <c r="H6" s="1">
        <f>'式(14)Axp'!J6</f>
        <v>0.85</v>
      </c>
      <c r="I6" s="1">
        <f>'式(14)Axp'!G6</f>
        <v>1.05</v>
      </c>
      <c r="J6" s="1">
        <f>'式(14)Axp'!H6</f>
        <v>1.07</v>
      </c>
      <c r="K6">
        <f>'式(14)Axp'!K6</f>
        <v>0.98</v>
      </c>
      <c r="L6">
        <f>'式(14)Axp'!L6</f>
        <v>2.0499999999999998</v>
      </c>
      <c r="M6">
        <f>'式(14)Axp'!M6</f>
        <v>1.02</v>
      </c>
      <c r="N6" s="1">
        <f>'式(14)Axp'!O6</f>
        <v>0.92</v>
      </c>
      <c r="O6" s="1">
        <f>'式(14)Axp'!N6</f>
        <v>0.96</v>
      </c>
      <c r="P6" s="1">
        <f>'式(14)Axp'!Q6</f>
        <v>0.97</v>
      </c>
      <c r="Q6" s="1">
        <f>'式(14)Axp'!P6</f>
        <v>1.01</v>
      </c>
      <c r="R6">
        <f>'式(14)Axp'!S6</f>
        <v>0.28000000000000003</v>
      </c>
      <c r="S6">
        <f>'式(14)Axp'!R6</f>
        <v>0.24</v>
      </c>
      <c r="T6">
        <f>'式(14)Axp'!T6</f>
        <v>0.21</v>
      </c>
      <c r="U6">
        <f>'式(14)Axp'!U6</f>
        <v>0.2</v>
      </c>
      <c r="V6">
        <f>-'式(14)Axp'!V6</f>
        <v>85</v>
      </c>
      <c r="W6">
        <f>'式(14)Axp'!W6</f>
        <v>1</v>
      </c>
      <c r="Y6" s="2">
        <f>-E6/2</f>
        <v>-1.05</v>
      </c>
      <c r="Z6">
        <f t="shared" si="3"/>
        <v>1.05</v>
      </c>
      <c r="AA6" s="2">
        <f>-L6/2</f>
        <v>-1.0249999999999999</v>
      </c>
      <c r="AB6">
        <f t="shared" si="4"/>
        <v>1.0249999999999999</v>
      </c>
      <c r="AD6" s="4">
        <f>IF(T6=0,0,IF(AND((G6+E6/2+Y6)&gt;=(T6*TAN(RADIANS(ABS(V6)))),(K6+L6/2-AA6)&gt;=(T6*TAN(RADIANS(W6))/COS(RADIANS(V6)))),((G6+E6/2+Y6)+((G6+E6/2+Y6)-(T6*TAN(RADIANS(ABS(V6))))))/2*(T6*TAN(RADIANS(W6))/COS(RADIANS(V6))),IF((K6+L6/2-AA6)/(G6+E6/2+Y6)&gt;=(T6*TAN(RADIANS(W6))/COS(RADIANS(V6)))/(T6*TAN(RADIANS(ABS(V6)))),(G6+E6/2+Y6)*(T6*TAN(RADIANS(W6))/COS(RADIANS(V6)))/(T6*TAN(RADIANS(ABS(V6))))*(G6+E6/2+Y6)/2,IF((K6+L6/2-AA6)/(G6+E6/2+Y6)&lt;(T6*TAN(RADIANS(W6))/COS(RADIANS(V6)))/(T6*TAN(RADIANS(ABS(V6)))),(K6+L6/2-AA6)*((G6+E6/2+Y6)+(G6+E6/2+Y6)-((T6*TAN(RADIANS(ABS(V6))))/(T6*TAN(RADIANS(W6))/COS(RADIANS(V6)))*(K6+L6/2-AA6)))/2,0)
)))</f>
        <v>6.7844178985817195E-3</v>
      </c>
      <c r="AE6" s="13">
        <f>IF(S6=0,0,IF(AND((O6+L6/2-AA6)&gt;=(S6*TAN(RADIANS(W6))/COS(RADIANS(V6))),(D6+E6/2+Y6)&gt;=(S6*TAN(RADIANS(ABS(V6))))),((O6+L6/2-AA6)+((O6+L6/2-AA6)-(S6*TAN(RADIANS(W6))/COS(RADIANS(V6)))))/2*(S6*TAN(RADIANS(ABS(V6)))),IF((D6+E6/2+Y6)/(O6+L6/2-AA6)&gt;=(S6*TAN(RADIANS(ABS(V6))))/(S6*TAN(RADIANS(W6))/COS(RADIANS(V6))),(O6+L6/2-AA6)*(S6*TAN(RADIANS(ABS(V6))))/(S6*TAN(RADIANS(W6))/COS(RADIANS(V6)))*(O6+L6/2-AA6)/2,IF((D6+E6/2+Y6)/(O6+L6/2-AA6)&lt;(S6*TAN(RADIANS(ABS(V6))))/(S6*TAN(RADIANS(W6))/COS(RADIANS(V6))),(D6+E6/2+Y6)*((O6+L6/2-AA6)+(O6+L6/2-AA6)-((S6*TAN(RADIANS(W6))/COS(RADIANS(V6)))/(S6*TAN(RADIANS(ABS(V6))))*(D6+E6/2+Y6)))/2,0)
)))</f>
        <v>2.7019036951215769</v>
      </c>
      <c r="AF6" s="4">
        <f t="shared" si="5"/>
        <v>6.7844178985817195E-3</v>
      </c>
      <c r="AG6" s="13">
        <f t="shared" si="6"/>
        <v>0.8569036951215766</v>
      </c>
      <c r="AH6" s="4">
        <f t="shared" si="7"/>
        <v>7.4856034719436748E-2</v>
      </c>
      <c r="AI6" s="13">
        <f t="shared" si="8"/>
        <v>8.1911423505644301</v>
      </c>
      <c r="AJ6" s="4">
        <f t="shared" si="9"/>
        <v>7.4856034719436748E-2</v>
      </c>
      <c r="AK6" s="13">
        <f t="shared" si="10"/>
        <v>2.5675566176058489</v>
      </c>
      <c r="AL6" s="14">
        <f t="shared" si="11"/>
        <v>0.52641426704141903</v>
      </c>
      <c r="AM6">
        <f>'式(14)Axp'!AL6-'式(18)Axm'!AL6</f>
        <v>0</v>
      </c>
    </row>
    <row r="7" spans="1:39" x14ac:dyDescent="0.2">
      <c r="A7" t="str">
        <f t="shared" si="2"/>
        <v>[4, 0.9, 2.1, 1.1, 0.88, 0.85, 1.05, 1.07, 0.98, 2.05, 1.02, 0.92, 0.96, 0.97, 1.01, 0.28, 0.24, 0.21, 0.2, 45, 1, 4.305]</v>
      </c>
      <c r="D7">
        <f>'式(14)Axp'!F7</f>
        <v>0.9</v>
      </c>
      <c r="E7">
        <f>'式(14)Axp'!E7</f>
        <v>2.1</v>
      </c>
      <c r="F7">
        <f>'式(14)Axp'!D7</f>
        <v>1.1000000000000001</v>
      </c>
      <c r="G7" s="1">
        <f>'式(14)Axp'!I7</f>
        <v>0.88</v>
      </c>
      <c r="H7" s="1">
        <f>'式(14)Axp'!J7</f>
        <v>0.85</v>
      </c>
      <c r="I7" s="1">
        <f>'式(14)Axp'!G7</f>
        <v>1.05</v>
      </c>
      <c r="J7" s="1">
        <f>'式(14)Axp'!H7</f>
        <v>1.07</v>
      </c>
      <c r="K7">
        <f>'式(14)Axp'!K7</f>
        <v>0.98</v>
      </c>
      <c r="L7">
        <f>'式(14)Axp'!L7</f>
        <v>2.0499999999999998</v>
      </c>
      <c r="M7">
        <f>'式(14)Axp'!M7</f>
        <v>1.02</v>
      </c>
      <c r="N7" s="1">
        <f>'式(14)Axp'!O7</f>
        <v>0.92</v>
      </c>
      <c r="O7" s="1">
        <f>'式(14)Axp'!N7</f>
        <v>0.96</v>
      </c>
      <c r="P7" s="1">
        <f>'式(14)Axp'!Q7</f>
        <v>0.97</v>
      </c>
      <c r="Q7" s="1">
        <f>'式(14)Axp'!P7</f>
        <v>1.01</v>
      </c>
      <c r="R7">
        <f>'式(14)Axp'!S7</f>
        <v>0.28000000000000003</v>
      </c>
      <c r="S7">
        <f>'式(14)Axp'!R7</f>
        <v>0.24</v>
      </c>
      <c r="T7">
        <f>'式(14)Axp'!T7</f>
        <v>0.21</v>
      </c>
      <c r="U7">
        <f>'式(14)Axp'!U7</f>
        <v>0.2</v>
      </c>
      <c r="V7">
        <f>-'式(14)Axp'!V7</f>
        <v>45</v>
      </c>
      <c r="W7">
        <f>'式(14)Axp'!W7</f>
        <v>1</v>
      </c>
      <c r="Y7" s="2">
        <f>-E7/2</f>
        <v>-1.05</v>
      </c>
      <c r="Z7">
        <f t="shared" si="3"/>
        <v>1.05</v>
      </c>
      <c r="AA7" s="2">
        <f>-L7/2</f>
        <v>-1.0249999999999999</v>
      </c>
      <c r="AB7">
        <f t="shared" si="4"/>
        <v>1.0249999999999999</v>
      </c>
      <c r="AD7" s="4">
        <f>IF(T7=0,0,IF(AND((G7+E7/2+Y7)&gt;=(T7*TAN(RADIANS(ABS(V7)))),(K7+L7/2-AA7)&gt;=(T7*TAN(RADIANS(W7))/COS(RADIANS(V7)))),((G7+E7/2+Y7)+((G7+E7/2+Y7)-(T7*TAN(RADIANS(ABS(V7))))))/2*(T7*TAN(RADIANS(W7))/COS(RADIANS(V7))),IF((K7+L7/2-AA7)/(G7+E7/2+Y7)&gt;=(T7*TAN(RADIANS(W7))/COS(RADIANS(V7)))/(T7*TAN(RADIANS(ABS(V7)))),(G7+E7/2+Y7)*(T7*TAN(RADIANS(W7))/COS(RADIANS(V7)))/(T7*TAN(RADIANS(ABS(V7))))*(G7+E7/2+Y7)/2,IF((K7+L7/2-AA7)/(G7+E7/2+Y7)&lt;(T7*TAN(RADIANS(W7))/COS(RADIANS(V7)))/(T7*TAN(RADIANS(ABS(V7)))),(K7+L7/2-AA7)*((G7+E7/2+Y7)+(G7+E7/2+Y7)-((T7*TAN(RADIANS(ABS(V7))))/(T7*TAN(RADIANS(W7))/COS(RADIANS(V7)))*(K7+L7/2-AA7)))/2,0)
)))</f>
        <v>4.01751459984649E-3</v>
      </c>
      <c r="AE7" s="13">
        <f>IF(S7=0,0,IF(AND((O7+L7/2-AA7)&gt;=(S7*TAN(RADIANS(W7))/COS(RADIANS(V7))),(D7+E7/2+Y7)&gt;=(S7*TAN(RADIANS(ABS(V7))))),((O7+L7/2-AA7)+((O7+L7/2-AA7)-(S7*TAN(RADIANS(W7))/COS(RADIANS(V7)))))/2*(S7*TAN(RADIANS(ABS(V7)))),IF((D7+E7/2+Y7)/(O7+L7/2-AA7)&gt;=(S7*TAN(RADIANS(ABS(V7))))/(S7*TAN(RADIANS(W7))/COS(RADIANS(V7))),(O7+L7/2-AA7)*(S7*TAN(RADIANS(ABS(V7))))/(S7*TAN(RADIANS(W7))/COS(RADIANS(V7)))*(O7+L7/2-AA7)/2,IF((D7+E7/2+Y7)/(O7+L7/2-AA7)&lt;(S7*TAN(RADIANS(ABS(V7))))/(S7*TAN(RADIANS(W7))/COS(RADIANS(V7))),(D7+E7/2+Y7)*((O7+L7/2-AA7)+(O7+L7/2-AA7)-((S7*TAN(RADIANS(W7))/COS(RADIANS(V7)))/(S7*TAN(RADIANS(ABS(V7))))*(D7+E7/2+Y7)))/2,0)
)))</f>
        <v>0.72168906654085652</v>
      </c>
      <c r="AF7" s="4">
        <f t="shared" si="5"/>
        <v>4.01751459984649E-3</v>
      </c>
      <c r="AG7" s="13">
        <f t="shared" si="6"/>
        <v>0.22968906654085663</v>
      </c>
      <c r="AH7" s="4">
        <f t="shared" si="7"/>
        <v>1.4903683192978915E-2</v>
      </c>
      <c r="AI7" s="13">
        <f t="shared" si="8"/>
        <v>0.72168906654085652</v>
      </c>
      <c r="AJ7" s="4">
        <f t="shared" si="9"/>
        <v>1.4903683192978915E-2</v>
      </c>
      <c r="AK7" s="13">
        <f t="shared" si="10"/>
        <v>0.22968906654085663</v>
      </c>
      <c r="AL7" s="14">
        <f t="shared" si="11"/>
        <v>4.3049999999999997</v>
      </c>
      <c r="AM7">
        <f>'式(14)Axp'!AL7-'式(18)Axm'!AL7</f>
        <v>0</v>
      </c>
    </row>
    <row r="8" spans="1:39" x14ac:dyDescent="0.2">
      <c r="A8" t="str">
        <f t="shared" si="2"/>
        <v>[5, 0.9, 2.1, 1.1, 0.88, 0.85, 1.05, 1.07, 0.98, 2.05, 1.02, 0.92, 0.96, 0.97, 1.01, 0.28, 0.24, 0.21, 0.2, 30, 1, 4.305]</v>
      </c>
      <c r="D8">
        <f>'式(14)Axp'!F8</f>
        <v>0.9</v>
      </c>
      <c r="E8">
        <f>'式(14)Axp'!E8</f>
        <v>2.1</v>
      </c>
      <c r="F8">
        <f>'式(14)Axp'!D8</f>
        <v>1.1000000000000001</v>
      </c>
      <c r="G8" s="1">
        <f>'式(14)Axp'!I8</f>
        <v>0.88</v>
      </c>
      <c r="H8" s="1">
        <f>'式(14)Axp'!J8</f>
        <v>0.85</v>
      </c>
      <c r="I8" s="1">
        <f>'式(14)Axp'!G8</f>
        <v>1.05</v>
      </c>
      <c r="J8" s="1">
        <f>'式(14)Axp'!H8</f>
        <v>1.07</v>
      </c>
      <c r="K8">
        <f>'式(14)Axp'!K8</f>
        <v>0.98</v>
      </c>
      <c r="L8">
        <f>'式(14)Axp'!L8</f>
        <v>2.0499999999999998</v>
      </c>
      <c r="M8">
        <f>'式(14)Axp'!M8</f>
        <v>1.02</v>
      </c>
      <c r="N8" s="1">
        <f>'式(14)Axp'!O8</f>
        <v>0.92</v>
      </c>
      <c r="O8" s="1">
        <f>'式(14)Axp'!N8</f>
        <v>0.96</v>
      </c>
      <c r="P8" s="1">
        <f>'式(14)Axp'!Q8</f>
        <v>0.97</v>
      </c>
      <c r="Q8" s="1">
        <f>'式(14)Axp'!P8</f>
        <v>1.01</v>
      </c>
      <c r="R8">
        <f>'式(14)Axp'!S8</f>
        <v>0.28000000000000003</v>
      </c>
      <c r="S8">
        <f>'式(14)Axp'!R8</f>
        <v>0.24</v>
      </c>
      <c r="T8">
        <f>'式(14)Axp'!T8</f>
        <v>0.21</v>
      </c>
      <c r="U8">
        <f>'式(14)Axp'!U8</f>
        <v>0.2</v>
      </c>
      <c r="V8">
        <f>-'式(14)Axp'!V8</f>
        <v>30</v>
      </c>
      <c r="W8">
        <f>'式(14)Axp'!W8</f>
        <v>1</v>
      </c>
      <c r="Y8" s="2">
        <f>-E8/2</f>
        <v>-1.05</v>
      </c>
      <c r="Z8">
        <f t="shared" si="3"/>
        <v>1.05</v>
      </c>
      <c r="AA8" s="2">
        <f>-L8/2</f>
        <v>-1.0249999999999999</v>
      </c>
      <c r="AB8">
        <f t="shared" si="4"/>
        <v>1.0249999999999999</v>
      </c>
      <c r="AD8" s="4">
        <f>IF(T8=0,0,IF(AND((G8+E8/2+Y8)&gt;=(T8*TAN(RADIANS(ABS(V8)))),(K8+L8/2-AA8)&gt;=(T8*TAN(RADIANS(W8))/COS(RADIANS(V8)))),((G8+E8/2+Y8)+((G8+E8/2+Y8)-(T8*TAN(RADIANS(ABS(V8))))))/2*(T8*TAN(RADIANS(W8))/COS(RADIANS(V8))),IF((K8+L8/2-AA8)/(G8+E8/2+Y8)&gt;=(T8*TAN(RADIANS(W8))/COS(RADIANS(V8)))/(T8*TAN(RADIANS(ABS(V8)))),(G8+E8/2+Y8)*(T8*TAN(RADIANS(W8))/COS(RADIANS(V8)))/(T8*TAN(RADIANS(ABS(V8))))*(G8+E8/2+Y8)/2,IF((K8+L8/2-AA8)/(G8+E8/2+Y8)&lt;(T8*TAN(RADIANS(W8))/COS(RADIANS(V8)))/(T8*TAN(RADIANS(ABS(V8)))),(K8+L8/2-AA8)*((G8+E8/2+Y8)+(G8+E8/2+Y8)-((T8*TAN(RADIANS(ABS(V8))))/(T8*TAN(RADIANS(W8))/COS(RADIANS(V8)))*(K8+L8/2-AA8)))/2,0)
)))</f>
        <v>3.4681234519418525E-3</v>
      </c>
      <c r="AE8" s="13">
        <f>IF(S8=0,0,IF(AND((O8+L8/2-AA8)&gt;=(S8*TAN(RADIANS(W8))/COS(RADIANS(V8))),(D8+E8/2+Y8)&gt;=(S8*TAN(RADIANS(ABS(V8))))),((O8+L8/2-AA8)+((O8+L8/2-AA8)-(S8*TAN(RADIANS(W8))/COS(RADIANS(V8)))))/2*(S8*TAN(RADIANS(ABS(V8)))),IF((D8+E8/2+Y8)/(O8+L8/2-AA8)&gt;=(S8*TAN(RADIANS(ABS(V8))))/(S8*TAN(RADIANS(W8))/COS(RADIANS(V8))),(O8+L8/2-AA8)*(S8*TAN(RADIANS(ABS(V8))))/(S8*TAN(RADIANS(W8))/COS(RADIANS(V8)))*(O8+L8/2-AA8)/2,IF((D8+E8/2+Y8)/(O8+L8/2-AA8)&lt;(S8*TAN(RADIANS(ABS(V8))))/(S8*TAN(RADIANS(W8))/COS(RADIANS(V8))),(D8+E8/2+Y8)*((O8+L8/2-AA8)+(O8+L8/2-AA8)-((S8*TAN(RADIANS(W8))/COS(RADIANS(V8)))/(S8*TAN(RADIANS(ABS(V8))))*(D8+E8/2+Y8)))/2,0)
)))</f>
        <v>0.4167426972159638</v>
      </c>
      <c r="AF8" s="4">
        <f t="shared" si="5"/>
        <v>3.4681234519418525E-3</v>
      </c>
      <c r="AG8" s="13">
        <f t="shared" si="6"/>
        <v>0.13268636477466797</v>
      </c>
      <c r="AH8" s="4">
        <f t="shared" si="7"/>
        <v>1.2356642887637272E-2</v>
      </c>
      <c r="AI8" s="13">
        <f t="shared" si="8"/>
        <v>0.4167426972159638</v>
      </c>
      <c r="AJ8" s="4">
        <f t="shared" si="9"/>
        <v>1.2356642887637272E-2</v>
      </c>
      <c r="AK8" s="13">
        <f t="shared" si="10"/>
        <v>0.13268636477466797</v>
      </c>
      <c r="AL8" s="14">
        <f t="shared" si="11"/>
        <v>4.3049999999999997</v>
      </c>
      <c r="AM8">
        <f>'式(14)Axp'!AL8-'式(18)Axm'!AL8</f>
        <v>0</v>
      </c>
    </row>
    <row r="9" spans="1:39" x14ac:dyDescent="0.2">
      <c r="A9" t="str">
        <f t="shared" si="2"/>
        <v>[6, 0.9, 2.1, 1.1, 0.88, 0.85, 1.05, 1.07, 0.98, 2.05, 1.02, 0.92, 0.96, 0.97, 1.01, 0.28, 0.24, 0.21, 0.2, 1, 1, 4.305]</v>
      </c>
      <c r="D9">
        <f>'式(14)Axp'!F9</f>
        <v>0.9</v>
      </c>
      <c r="E9">
        <f>'式(14)Axp'!E9</f>
        <v>2.1</v>
      </c>
      <c r="F9">
        <f>'式(14)Axp'!D9</f>
        <v>1.1000000000000001</v>
      </c>
      <c r="G9" s="1">
        <f>'式(14)Axp'!I9</f>
        <v>0.88</v>
      </c>
      <c r="H9" s="1">
        <f>'式(14)Axp'!J9</f>
        <v>0.85</v>
      </c>
      <c r="I9" s="1">
        <f>'式(14)Axp'!G9</f>
        <v>1.05</v>
      </c>
      <c r="J9" s="1">
        <f>'式(14)Axp'!H9</f>
        <v>1.07</v>
      </c>
      <c r="K9">
        <f>'式(14)Axp'!K9</f>
        <v>0.98</v>
      </c>
      <c r="L9">
        <f>'式(14)Axp'!L9</f>
        <v>2.0499999999999998</v>
      </c>
      <c r="M9">
        <f>'式(14)Axp'!M9</f>
        <v>1.02</v>
      </c>
      <c r="N9" s="1">
        <f>'式(14)Axp'!O9</f>
        <v>0.92</v>
      </c>
      <c r="O9" s="1">
        <f>'式(14)Axp'!N9</f>
        <v>0.96</v>
      </c>
      <c r="P9" s="1">
        <f>'式(14)Axp'!Q9</f>
        <v>0.97</v>
      </c>
      <c r="Q9" s="1">
        <f>'式(14)Axp'!P9</f>
        <v>1.01</v>
      </c>
      <c r="R9">
        <f>'式(14)Axp'!S9</f>
        <v>0.28000000000000003</v>
      </c>
      <c r="S9">
        <f>'式(14)Axp'!R9</f>
        <v>0.24</v>
      </c>
      <c r="T9">
        <f>'式(14)Axp'!T9</f>
        <v>0.21</v>
      </c>
      <c r="U9">
        <f>'式(14)Axp'!U9</f>
        <v>0.2</v>
      </c>
      <c r="V9">
        <f>-'式(14)Axp'!V9</f>
        <v>1</v>
      </c>
      <c r="W9">
        <f>'式(14)Axp'!W9</f>
        <v>1</v>
      </c>
      <c r="Y9" s="2">
        <f>-E9/2</f>
        <v>-1.05</v>
      </c>
      <c r="Z9">
        <f t="shared" si="3"/>
        <v>1.05</v>
      </c>
      <c r="AA9" s="2">
        <f>-L9/2</f>
        <v>-1.0249999999999999</v>
      </c>
      <c r="AB9">
        <f t="shared" si="4"/>
        <v>1.0249999999999999</v>
      </c>
      <c r="AD9" s="4">
        <f>IF(T9=0,0,IF(AND((G9+E9/2+Y9)&gt;=(T9*TAN(RADIANS(ABS(V9)))),(K9+L9/2-AA9)&gt;=(T9*TAN(RADIANS(W9))/COS(RADIANS(V9)))),((G9+E9/2+Y9)+((G9+E9/2+Y9)-(T9*TAN(RADIANS(ABS(V9))))))/2*(T9*TAN(RADIANS(W9))/COS(RADIANS(V9))),IF((K9+L9/2-AA9)/(G9+E9/2+Y9)&gt;=(T9*TAN(RADIANS(W9))/COS(RADIANS(V9)))/(T9*TAN(RADIANS(ABS(V9)))),(G9+E9/2+Y9)*(T9*TAN(RADIANS(W9))/COS(RADIANS(V9)))/(T9*TAN(RADIANS(ABS(V9))))*(G9+E9/2+Y9)/2,IF((K9+L9/2-AA9)/(G9+E9/2+Y9)&lt;(T9*TAN(RADIANS(W9))/COS(RADIANS(V9)))/(T9*TAN(RADIANS(ABS(V9)))),(K9+L9/2-AA9)*((G9+E9/2+Y9)+(G9+E9/2+Y9)-((T9*TAN(RADIANS(ABS(V9))))/(T9*TAN(RADIANS(W9))/COS(RADIANS(V9)))*(K9+L9/2-AA9)))/2,0)
)))</f>
        <v>3.2194681609485219E-3</v>
      </c>
      <c r="AE9" s="13">
        <f>IF(S9=0,0,IF(AND((O9+L9/2-AA9)&gt;=(S9*TAN(RADIANS(W9))/COS(RADIANS(V9))),(D9+E9/2+Y9)&gt;=(S9*TAN(RADIANS(ABS(V9))))),((O9+L9/2-AA9)+((O9+L9/2-AA9)-(S9*TAN(RADIANS(W9))/COS(RADIANS(V9)))))/2*(S9*TAN(RADIANS(ABS(V9)))),IF((D9+E9/2+Y9)/(O9+L9/2-AA9)&gt;=(S9*TAN(RADIANS(ABS(V9))))/(S9*TAN(RADIANS(W9))/COS(RADIANS(V9))),(O9+L9/2-AA9)*(S9*TAN(RADIANS(ABS(V9))))/(S9*TAN(RADIANS(W9))/COS(RADIANS(V9)))*(O9+L9/2-AA9)/2,IF((D9+E9/2+Y9)/(O9+L9/2-AA9)&lt;(S9*TAN(RADIANS(ABS(V9))))/(S9*TAN(RADIANS(W9))/COS(RADIANS(V9))),(D9+E9/2+Y9)*((O9+L9/2-AA9)+(O9+L9/2-AA9)-((S9*TAN(RADIANS(W9))/COS(RADIANS(V9)))/(S9*TAN(RADIANS(ABS(V9))))*(D9+E9/2+Y9)))/2,0)
)))</f>
        <v>1.2600762803902339E-2</v>
      </c>
      <c r="AF9" s="4">
        <f t="shared" si="5"/>
        <v>3.2194681609485219E-3</v>
      </c>
      <c r="AG9" s="13">
        <f t="shared" si="6"/>
        <v>4.012870859219286E-3</v>
      </c>
      <c r="AH9" s="4">
        <f t="shared" si="7"/>
        <v>1.0918324367382966E-2</v>
      </c>
      <c r="AI9" s="13">
        <f t="shared" si="8"/>
        <v>1.2600762803902339E-2</v>
      </c>
      <c r="AJ9" s="4">
        <f t="shared" si="9"/>
        <v>1.0918324367382966E-2</v>
      </c>
      <c r="AK9" s="13">
        <f t="shared" si="10"/>
        <v>4.012870859219286E-3</v>
      </c>
      <c r="AL9" s="14">
        <f t="shared" si="11"/>
        <v>4.3049999999999997</v>
      </c>
      <c r="AM9">
        <f>'式(14)Axp'!AL9-'式(18)Axm'!AL9</f>
        <v>0</v>
      </c>
    </row>
    <row r="10" spans="1:39" x14ac:dyDescent="0.2">
      <c r="A10" t="str">
        <f t="shared" si="2"/>
        <v>[7, 0.9, 2.1, 1.1, 0.88, 0.85, 1.05, 1.07, 0.98, 2.05, 1.02, 0.92, 0.96, 0.97, 1.01, 0.28, 0.24, 0.21, 0.2, 89, 10, 1.88737914186277E-15]</v>
      </c>
      <c r="D10">
        <f>'式(14)Axp'!F10</f>
        <v>0.9</v>
      </c>
      <c r="E10">
        <f>'式(14)Axp'!E10</f>
        <v>2.1</v>
      </c>
      <c r="F10">
        <f>'式(14)Axp'!D10</f>
        <v>1.1000000000000001</v>
      </c>
      <c r="G10" s="1">
        <f>'式(14)Axp'!I10</f>
        <v>0.88</v>
      </c>
      <c r="H10" s="1">
        <f>'式(14)Axp'!J10</f>
        <v>0.85</v>
      </c>
      <c r="I10" s="1">
        <f>'式(14)Axp'!G10</f>
        <v>1.05</v>
      </c>
      <c r="J10" s="1">
        <f>'式(14)Axp'!H10</f>
        <v>1.07</v>
      </c>
      <c r="K10">
        <f>'式(14)Axp'!K10</f>
        <v>0.98</v>
      </c>
      <c r="L10">
        <f>'式(14)Axp'!L10</f>
        <v>2.0499999999999998</v>
      </c>
      <c r="M10">
        <f>'式(14)Axp'!M10</f>
        <v>1.02</v>
      </c>
      <c r="N10" s="1">
        <f>'式(14)Axp'!O10</f>
        <v>0.92</v>
      </c>
      <c r="O10" s="1">
        <f>'式(14)Axp'!N10</f>
        <v>0.96</v>
      </c>
      <c r="P10" s="1">
        <f>'式(14)Axp'!Q10</f>
        <v>0.97</v>
      </c>
      <c r="Q10" s="1">
        <f>'式(14)Axp'!P10</f>
        <v>1.01</v>
      </c>
      <c r="R10">
        <f>'式(14)Axp'!S10</f>
        <v>0.28000000000000003</v>
      </c>
      <c r="S10">
        <f>'式(14)Axp'!R10</f>
        <v>0.24</v>
      </c>
      <c r="T10">
        <f>'式(14)Axp'!T10</f>
        <v>0.21</v>
      </c>
      <c r="U10">
        <f>'式(14)Axp'!U10</f>
        <v>0.2</v>
      </c>
      <c r="V10">
        <f>-'式(14)Axp'!V10</f>
        <v>89</v>
      </c>
      <c r="W10">
        <f>'式(14)Axp'!W10</f>
        <v>10</v>
      </c>
      <c r="Y10" s="2">
        <f>-E10/2</f>
        <v>-1.05</v>
      </c>
      <c r="Z10">
        <f t="shared" si="3"/>
        <v>1.05</v>
      </c>
      <c r="AA10" s="2">
        <f>-L10/2</f>
        <v>-1.0249999999999999</v>
      </c>
      <c r="AB10">
        <f t="shared" si="4"/>
        <v>1.0249999999999999</v>
      </c>
      <c r="AD10" s="4">
        <f>IF(T10=0,0,IF(AND((G10+E10/2+Y10)&gt;=(T10*TAN(RADIANS(ABS(V10)))),(K10+L10/2-AA10)&gt;=(T10*TAN(RADIANS(W10))/COS(RADIANS(V10)))),((G10+E10/2+Y10)+((G10+E10/2+Y10)-(T10*TAN(RADIANS(ABS(V10))))))/2*(T10*TAN(RADIANS(W10))/COS(RADIANS(V10))),IF((K10+L10/2-AA10)/(G10+E10/2+Y10)&gt;=(T10*TAN(RADIANS(W10))/COS(RADIANS(V10)))/(T10*TAN(RADIANS(ABS(V10)))),(G10+E10/2+Y10)*(T10*TAN(RADIANS(W10))/COS(RADIANS(V10)))/(T10*TAN(RADIANS(ABS(V10))))*(G10+E10/2+Y10)/2,IF((K10+L10/2-AA10)/(G10+E10/2+Y10)&lt;(T10*TAN(RADIANS(W10))/COS(RADIANS(V10)))/(T10*TAN(RADIANS(ABS(V10)))),(K10+L10/2-AA10)*((G10+E10/2+Y10)+(G10+E10/2+Y10)-((T10*TAN(RADIANS(ABS(V10))))/(T10*TAN(RADIANS(W10))/COS(RADIANS(V10)))*(K10+L10/2-AA10)))/2,0)
)))</f>
        <v>6.8284206945777498E-2</v>
      </c>
      <c r="AE10" s="13">
        <f>IF(S10=0,0,IF(AND((O10+L10/2-AA10)&gt;=(S10*TAN(RADIANS(W10))/COS(RADIANS(V10))),(D10+E10/2+Y10)&gt;=(S10*TAN(RADIANS(ABS(V10))))),((O10+L10/2-AA10)+((O10+L10/2-AA10)-(S10*TAN(RADIANS(W10))/COS(RADIANS(V10)))))/2*(S10*TAN(RADIANS(ABS(V10)))),IF((D10+E10/2+Y10)/(O10+L10/2-AA10)&gt;=(S10*TAN(RADIANS(ABS(V10))))/(S10*TAN(RADIANS(W10))/COS(RADIANS(V10))),(O10+L10/2-AA10)*(S10*TAN(RADIANS(ABS(V10))))/(S10*TAN(RADIANS(W10))/COS(RADIANS(V10)))*(O10+L10/2-AA10)/2,IF((D10+E10/2+Y10)/(O10+L10/2-AA10)&lt;(S10*TAN(RADIANS(ABS(V10))))/(S10*TAN(RADIANS(W10))/COS(RADIANS(V10))),(D10+E10/2+Y10)*((O10+L10/2-AA10)+(O10+L10/2-AA10)-((S10*TAN(RADIANS(W10))/COS(RADIANS(V10)))/(S10*TAN(RADIANS(ABS(V10))))*(D10+E10/2+Y10)))/2,0)
)))</f>
        <v>2.6375766946977275</v>
      </c>
      <c r="AF10" s="4">
        <f t="shared" si="5"/>
        <v>6.8284206945777498E-2</v>
      </c>
      <c r="AG10" s="13">
        <f t="shared" si="6"/>
        <v>0.79257669469772762</v>
      </c>
      <c r="AH10" s="4">
        <f t="shared" si="7"/>
        <v>0.78304632148925923</v>
      </c>
      <c r="AI10" s="13">
        <f t="shared" si="8"/>
        <v>8.2364077188636386</v>
      </c>
      <c r="AJ10" s="4">
        <f t="shared" si="9"/>
        <v>0.78304632148925923</v>
      </c>
      <c r="AK10" s="13">
        <f t="shared" si="10"/>
        <v>2.0864077188636401</v>
      </c>
      <c r="AL10" s="14">
        <f t="shared" si="11"/>
        <v>1.8873791418627661E-15</v>
      </c>
      <c r="AM10">
        <f>'式(14)Axp'!AL10-'式(18)Axm'!AL10</f>
        <v>0</v>
      </c>
    </row>
    <row r="11" spans="1:39" x14ac:dyDescent="0.2">
      <c r="A11" t="str">
        <f t="shared" si="2"/>
        <v>[8, 0.9, 2.1, 1.1, 0.88, 0.85, 1.05, 1.07, 0.98, 2.05, 1.02, 0.92, 0.96, 0.97, 1.01, 0.28, 0.24, 0.21, 0.2, 85, 10, 0.526414267041418]</v>
      </c>
      <c r="D11">
        <f>'式(14)Axp'!F11</f>
        <v>0.9</v>
      </c>
      <c r="E11">
        <f>'式(14)Axp'!E11</f>
        <v>2.1</v>
      </c>
      <c r="F11">
        <f>'式(14)Axp'!D11</f>
        <v>1.1000000000000001</v>
      </c>
      <c r="G11" s="1">
        <f>'式(14)Axp'!I11</f>
        <v>0.88</v>
      </c>
      <c r="H11" s="1">
        <f>'式(14)Axp'!J11</f>
        <v>0.85</v>
      </c>
      <c r="I11" s="1">
        <f>'式(14)Axp'!G11</f>
        <v>1.05</v>
      </c>
      <c r="J11" s="1">
        <f>'式(14)Axp'!H11</f>
        <v>1.07</v>
      </c>
      <c r="K11">
        <f>'式(14)Axp'!K11</f>
        <v>0.98</v>
      </c>
      <c r="L11">
        <f>'式(14)Axp'!L11</f>
        <v>2.0499999999999998</v>
      </c>
      <c r="M11">
        <f>'式(14)Axp'!M11</f>
        <v>1.02</v>
      </c>
      <c r="N11" s="1">
        <f>'式(14)Axp'!O11</f>
        <v>0.92</v>
      </c>
      <c r="O11" s="1">
        <f>'式(14)Axp'!N11</f>
        <v>0.96</v>
      </c>
      <c r="P11" s="1">
        <f>'式(14)Axp'!Q11</f>
        <v>0.97</v>
      </c>
      <c r="Q11" s="1">
        <f>'式(14)Axp'!P11</f>
        <v>1.01</v>
      </c>
      <c r="R11">
        <f>'式(14)Axp'!S11</f>
        <v>0.28000000000000003</v>
      </c>
      <c r="S11">
        <f>'式(14)Axp'!R11</f>
        <v>0.24</v>
      </c>
      <c r="T11">
        <f>'式(14)Axp'!T11</f>
        <v>0.21</v>
      </c>
      <c r="U11">
        <f>'式(14)Axp'!U11</f>
        <v>0.2</v>
      </c>
      <c r="V11">
        <f>-'式(14)Axp'!V11</f>
        <v>85</v>
      </c>
      <c r="W11">
        <f>'式(14)Axp'!W11</f>
        <v>10</v>
      </c>
      <c r="Y11" s="2">
        <f>-E11/2</f>
        <v>-1.05</v>
      </c>
      <c r="Z11">
        <f t="shared" si="3"/>
        <v>1.05</v>
      </c>
      <c r="AA11" s="2">
        <f>-L11/2</f>
        <v>-1.0249999999999999</v>
      </c>
      <c r="AB11">
        <f t="shared" si="4"/>
        <v>1.0249999999999999</v>
      </c>
      <c r="AD11" s="4">
        <f>IF(T11=0,0,IF(AND((G11+E11/2+Y11)&gt;=(T11*TAN(RADIANS(ABS(V11)))),(K11+L11/2-AA11)&gt;=(T11*TAN(RADIANS(W11))/COS(RADIANS(V11)))),((G11+E11/2+Y11)+((G11+E11/2+Y11)-(T11*TAN(RADIANS(ABS(V11))))))/2*(T11*TAN(RADIANS(W11))/COS(RADIANS(V11))),IF((K11+L11/2-AA11)/(G11+E11/2+Y11)&gt;=(T11*TAN(RADIANS(W11))/COS(RADIANS(V11)))/(T11*TAN(RADIANS(ABS(V11)))),(G11+E11/2+Y11)*(T11*TAN(RADIANS(W11))/COS(RADIANS(V11)))/(T11*TAN(RADIANS(ABS(V11))))*(G11+E11/2+Y11)/2,IF((K11+L11/2-AA11)/(G11+E11/2+Y11)&lt;(T11*TAN(RADIANS(W11))/COS(RADIANS(V11)))/(T11*TAN(RADIANS(ABS(V11)))),(K11+L11/2-AA11)*((G11+E11/2+Y11)+(G11+E11/2+Y11)-((T11*TAN(RADIANS(ABS(V11))))/(T11*TAN(RADIANS(W11))/COS(RADIANS(V11)))*(K11+L11/2-AA11)))/2,0)
)))</f>
        <v>6.8534601781257323E-2</v>
      </c>
      <c r="AE11" s="13">
        <f>IF(S11=0,0,IF(AND((O11+L11/2-AA11)&gt;=(S11*TAN(RADIANS(W11))/COS(RADIANS(V11))),(D11+E11/2+Y11)&gt;=(S11*TAN(RADIANS(ABS(V11))))),((O11+L11/2-AA11)+((O11+L11/2-AA11)-(S11*TAN(RADIANS(W11))/COS(RADIANS(V11)))))/2*(S11*TAN(RADIANS(ABS(V11)))),IF((D11+E11/2+Y11)/(O11+L11/2-AA11)&gt;=(S11*TAN(RADIANS(ABS(V11))))/(S11*TAN(RADIANS(W11))/COS(RADIANS(V11))),(O11+L11/2-AA11)*(S11*TAN(RADIANS(ABS(V11))))/(S11*TAN(RADIANS(W11))/COS(RADIANS(V11)))*(O11+L11/2-AA11)/2,IF((D11+E11/2+Y11)/(O11+L11/2-AA11)&lt;(S11*TAN(RADIANS(ABS(V11))))/(S11*TAN(RADIANS(W11))/COS(RADIANS(V11))),(D11+E11/2+Y11)*((O11+L11/2-AA11)+(O11+L11/2-AA11)-((S11*TAN(RADIANS(W11))/COS(RADIANS(V11)))/(S11*TAN(RADIANS(ABS(V11))))*(D11+E11/2+Y11)))/2,0)
)))</f>
        <v>2.6373147889426418</v>
      </c>
      <c r="AF11" s="4">
        <f t="shared" si="5"/>
        <v>6.8534601781257323E-2</v>
      </c>
      <c r="AG11" s="13">
        <f t="shared" si="6"/>
        <v>0.79231478894264162</v>
      </c>
      <c r="AH11" s="4">
        <f t="shared" si="7"/>
        <v>0.75617814337366274</v>
      </c>
      <c r="AI11" s="13">
        <f t="shared" si="8"/>
        <v>7.5910862855556891</v>
      </c>
      <c r="AJ11" s="4">
        <f t="shared" si="9"/>
        <v>0.75617814337366274</v>
      </c>
      <c r="AK11" s="13">
        <f t="shared" si="10"/>
        <v>1.967500552597107</v>
      </c>
      <c r="AL11" s="14">
        <f t="shared" si="11"/>
        <v>0.52641426704141769</v>
      </c>
      <c r="AM11">
        <f>'式(14)Axp'!AL11-'式(18)Axm'!AL11</f>
        <v>0</v>
      </c>
    </row>
    <row r="12" spans="1:39" x14ac:dyDescent="0.2">
      <c r="A12" t="str">
        <f t="shared" si="2"/>
        <v>[9, 0.9, 2.1, 1.1, 0.88, 0.85, 1.05, 1.07, 0.98, 2.05, 1.02, 0.92, 0.96, 0.97, 1.01, 0.28, 0.24, 0.21, 0.2, 45, 10, 4.305]</v>
      </c>
      <c r="D12">
        <f>'式(14)Axp'!F12</f>
        <v>0.9</v>
      </c>
      <c r="E12">
        <f>'式(14)Axp'!E12</f>
        <v>2.1</v>
      </c>
      <c r="F12">
        <f>'式(14)Axp'!D12</f>
        <v>1.1000000000000001</v>
      </c>
      <c r="G12" s="1">
        <f>'式(14)Axp'!I12</f>
        <v>0.88</v>
      </c>
      <c r="H12" s="1">
        <f>'式(14)Axp'!J12</f>
        <v>0.85</v>
      </c>
      <c r="I12" s="1">
        <f>'式(14)Axp'!G12</f>
        <v>1.05</v>
      </c>
      <c r="J12" s="1">
        <f>'式(14)Axp'!H12</f>
        <v>1.07</v>
      </c>
      <c r="K12">
        <f>'式(14)Axp'!K12</f>
        <v>0.98</v>
      </c>
      <c r="L12">
        <f>'式(14)Axp'!L12</f>
        <v>2.0499999999999998</v>
      </c>
      <c r="M12">
        <f>'式(14)Axp'!M12</f>
        <v>1.02</v>
      </c>
      <c r="N12" s="1">
        <f>'式(14)Axp'!O12</f>
        <v>0.92</v>
      </c>
      <c r="O12" s="1">
        <f>'式(14)Axp'!N12</f>
        <v>0.96</v>
      </c>
      <c r="P12" s="1">
        <f>'式(14)Axp'!Q12</f>
        <v>0.97</v>
      </c>
      <c r="Q12" s="1">
        <f>'式(14)Axp'!P12</f>
        <v>1.01</v>
      </c>
      <c r="R12">
        <f>'式(14)Axp'!S12</f>
        <v>0.28000000000000003</v>
      </c>
      <c r="S12">
        <f>'式(14)Axp'!R12</f>
        <v>0.24</v>
      </c>
      <c r="T12">
        <f>'式(14)Axp'!T12</f>
        <v>0.21</v>
      </c>
      <c r="U12">
        <f>'式(14)Axp'!U12</f>
        <v>0.2</v>
      </c>
      <c r="V12">
        <f>-'式(14)Axp'!V12</f>
        <v>45</v>
      </c>
      <c r="W12">
        <f>'式(14)Axp'!W12</f>
        <v>10</v>
      </c>
      <c r="Y12" s="2">
        <f>-E12/2</f>
        <v>-1.05</v>
      </c>
      <c r="Z12">
        <f t="shared" si="3"/>
        <v>1.05</v>
      </c>
      <c r="AA12" s="2">
        <f>-L12/2</f>
        <v>-1.0249999999999999</v>
      </c>
      <c r="AB12">
        <f t="shared" si="4"/>
        <v>1.0249999999999999</v>
      </c>
      <c r="AD12" s="4">
        <f>IF(T12=0,0,IF(AND((G12+E12/2+Y12)&gt;=(T12*TAN(RADIANS(ABS(V12)))),(K12+L12/2-AA12)&gt;=(T12*TAN(RADIANS(W12))/COS(RADIANS(V12)))),((G12+E12/2+Y12)+((G12+E12/2+Y12)-(T12*TAN(RADIANS(ABS(V12))))))/2*(T12*TAN(RADIANS(W12))/COS(RADIANS(V12))),IF((K12+L12/2-AA12)/(G12+E12/2+Y12)&gt;=(T12*TAN(RADIANS(W12))/COS(RADIANS(V12)))/(T12*TAN(RADIANS(ABS(V12)))),(G12+E12/2+Y12)*(T12*TAN(RADIANS(W12))/COS(RADIANS(V12)))/(T12*TAN(RADIANS(ABS(V12))))*(G12+E12/2+Y12)/2,IF((K12+L12/2-AA12)/(G12+E12/2+Y12)&lt;(T12*TAN(RADIANS(W12))/COS(RADIANS(V12)))/(T12*TAN(RADIANS(ABS(V12)))),(K12+L12/2-AA12)*((G12+E12/2+Y12)+(G12+E12/2+Y12)-((T12*TAN(RADIANS(ABS(V12))))/(T12*TAN(RADIANS(W12))/COS(RADIANS(V12)))*(K12+L12/2-AA12)))/2,0)
)))</f>
        <v>4.0583992225541723E-2</v>
      </c>
      <c r="AE12" s="13">
        <f>IF(S12=0,0,IF(AND((O12+L12/2-AA12)&gt;=(S12*TAN(RADIANS(W12))/COS(RADIANS(V12))),(D12+E12/2+Y12)&gt;=(S12*TAN(RADIANS(ABS(V12))))),((O12+L12/2-AA12)+((O12+L12/2-AA12)-(S12*TAN(RADIANS(W12))/COS(RADIANS(V12)))))/2*(S12*TAN(RADIANS(ABS(V12)))),IF((D12+E12/2+Y12)/(O12+L12/2-AA12)&gt;=(S12*TAN(RADIANS(ABS(V12))))/(S12*TAN(RADIANS(W12))/COS(RADIANS(V12))),(O12+L12/2-AA12)*(S12*TAN(RADIANS(ABS(V12))))/(S12*TAN(RADIANS(W12))/COS(RADIANS(V12)))*(O12+L12/2-AA12)/2,IF((D12+E12/2+Y12)/(O12+L12/2-AA12)&lt;(S12*TAN(RADIANS(ABS(V12))))/(S12*TAN(RADIANS(W12))/COS(RADIANS(V12))),(D12+E12/2+Y12)*((O12+L12/2-AA12)+(O12+L12/2-AA12)-((S12*TAN(RADIANS(W12))/COS(RADIANS(V12)))/(S12*TAN(RADIANS(ABS(V12))))*(D12+E12/2+Y12)))/2,0)
)))</f>
        <v>0.71521831658312984</v>
      </c>
      <c r="AF12" s="4">
        <f t="shared" si="5"/>
        <v>4.0583992225541723E-2</v>
      </c>
      <c r="AG12" s="13">
        <f t="shared" si="6"/>
        <v>0.22321831658312991</v>
      </c>
      <c r="AH12" s="4">
        <f t="shared" si="7"/>
        <v>0.15055351954636445</v>
      </c>
      <c r="AI12" s="13">
        <f t="shared" si="8"/>
        <v>0.71521831658312984</v>
      </c>
      <c r="AJ12" s="4">
        <f t="shared" si="9"/>
        <v>0.15055351954636445</v>
      </c>
      <c r="AK12" s="13">
        <f t="shared" si="10"/>
        <v>0.22321831658312991</v>
      </c>
      <c r="AL12" s="14">
        <f t="shared" si="11"/>
        <v>4.3049999999999997</v>
      </c>
      <c r="AM12">
        <f>'式(14)Axp'!AL12-'式(18)Axm'!AL12</f>
        <v>0</v>
      </c>
    </row>
    <row r="13" spans="1:39" x14ac:dyDescent="0.2">
      <c r="A13" t="str">
        <f t="shared" si="2"/>
        <v>[10, 0.9, 2.1, 1.1, 0.88, 0.85, 1.05, 1.07, 0.98, 2.05, 1.02, 0.92, 0.96, 0.97, 1.01, 0.28, 0.24, 0.21, 0.2, 30, 10, 4.305]</v>
      </c>
      <c r="D13">
        <f>'式(14)Axp'!F13</f>
        <v>0.9</v>
      </c>
      <c r="E13">
        <f>'式(14)Axp'!E13</f>
        <v>2.1</v>
      </c>
      <c r="F13">
        <f>'式(14)Axp'!D13</f>
        <v>1.1000000000000001</v>
      </c>
      <c r="G13" s="1">
        <f>'式(14)Axp'!I13</f>
        <v>0.88</v>
      </c>
      <c r="H13" s="1">
        <f>'式(14)Axp'!J13</f>
        <v>0.85</v>
      </c>
      <c r="I13" s="1">
        <f>'式(14)Axp'!G13</f>
        <v>1.05</v>
      </c>
      <c r="J13" s="1">
        <f>'式(14)Axp'!H13</f>
        <v>1.07</v>
      </c>
      <c r="K13">
        <f>'式(14)Axp'!K13</f>
        <v>0.98</v>
      </c>
      <c r="L13">
        <f>'式(14)Axp'!L13</f>
        <v>2.0499999999999998</v>
      </c>
      <c r="M13">
        <f>'式(14)Axp'!M13</f>
        <v>1.02</v>
      </c>
      <c r="N13" s="1">
        <f>'式(14)Axp'!O13</f>
        <v>0.92</v>
      </c>
      <c r="O13" s="1">
        <f>'式(14)Axp'!N13</f>
        <v>0.96</v>
      </c>
      <c r="P13" s="1">
        <f>'式(14)Axp'!Q13</f>
        <v>0.97</v>
      </c>
      <c r="Q13" s="1">
        <f>'式(14)Axp'!P13</f>
        <v>1.01</v>
      </c>
      <c r="R13">
        <f>'式(14)Axp'!S13</f>
        <v>0.28000000000000003</v>
      </c>
      <c r="S13">
        <f>'式(14)Axp'!R13</f>
        <v>0.24</v>
      </c>
      <c r="T13">
        <f>'式(14)Axp'!T13</f>
        <v>0.21</v>
      </c>
      <c r="U13">
        <f>'式(14)Axp'!U13</f>
        <v>0.2</v>
      </c>
      <c r="V13">
        <f>-'式(14)Axp'!V13</f>
        <v>30</v>
      </c>
      <c r="W13">
        <f>'式(14)Axp'!W13</f>
        <v>10</v>
      </c>
      <c r="Y13" s="2">
        <f>-E13/2</f>
        <v>-1.05</v>
      </c>
      <c r="Z13">
        <f t="shared" si="3"/>
        <v>1.05</v>
      </c>
      <c r="AA13" s="2">
        <f>-L13/2</f>
        <v>-1.0249999999999999</v>
      </c>
      <c r="AB13">
        <f t="shared" si="4"/>
        <v>1.0249999999999999</v>
      </c>
      <c r="AD13" s="4">
        <f>IF(T13=0,0,IF(AND((G13+E13/2+Y13)&gt;=(T13*TAN(RADIANS(ABS(V13)))),(K13+L13/2-AA13)&gt;=(T13*TAN(RADIANS(W13))/COS(RADIANS(V13)))),((G13+E13/2+Y13)+((G13+E13/2+Y13)-(T13*TAN(RADIANS(ABS(V13))))))/2*(T13*TAN(RADIANS(W13))/COS(RADIANS(V13))),IF((K13+L13/2-AA13)/(G13+E13/2+Y13)&gt;=(T13*TAN(RADIANS(W13))/COS(RADIANS(V13)))/(T13*TAN(RADIANS(ABS(V13)))),(G13+E13/2+Y13)*(T13*TAN(RADIANS(W13))/COS(RADIANS(V13)))/(T13*TAN(RADIANS(ABS(V13))))*(G13+E13/2+Y13)/2,IF((K13+L13/2-AA13)/(G13+E13/2+Y13)&lt;(T13*TAN(RADIANS(W13))/COS(RADIANS(V13)))/(T13*TAN(RADIANS(ABS(V13)))),(K13+L13/2-AA13)*((G13+E13/2+Y13)+(G13+E13/2+Y13)-((T13*TAN(RADIANS(ABS(V13))))/(T13*TAN(RADIANS(W13))/COS(RADIANS(V13)))*(K13+L13/2-AA13)))/2,0)
)))</f>
        <v>3.5034171429322289E-2</v>
      </c>
      <c r="AE13" s="13">
        <f>IF(S13=0,0,IF(AND((O13+L13/2-AA13)&gt;=(S13*TAN(RADIANS(W13))/COS(RADIANS(V13))),(D13+E13/2+Y13)&gt;=(S13*TAN(RADIANS(ABS(V13))))),((O13+L13/2-AA13)+((O13+L13/2-AA13)-(S13*TAN(RADIANS(W13))/COS(RADIANS(V13)))))/2*(S13*TAN(RADIANS(ABS(V13)))),IF((D13+E13/2+Y13)/(O13+L13/2-AA13)&gt;=(S13*TAN(RADIANS(ABS(V13))))/(S13*TAN(RADIANS(W13))/COS(RADIANS(V13))),(O13+L13/2-AA13)*(S13*TAN(RADIANS(ABS(V13))))/(S13*TAN(RADIANS(W13))/COS(RADIANS(V13)))*(O13+L13/2-AA13)/2,IF((D13+E13/2+Y13)/(O13+L13/2-AA13)&lt;(S13*TAN(RADIANS(ABS(V13))))/(S13*TAN(RADIANS(W13))/COS(RADIANS(V13))),(D13+E13/2+Y13)*((O13+L13/2-AA13)+(O13+L13/2-AA13)-((S13*TAN(RADIANS(W13))/COS(RADIANS(V13)))/(S13*TAN(RADIANS(ABS(V13))))*(D13+E13/2+Y13)))/2,0)
)))</f>
        <v>0.41369235643298297</v>
      </c>
      <c r="AF13" s="4">
        <f t="shared" si="5"/>
        <v>3.5034171429322289E-2</v>
      </c>
      <c r="AG13" s="13">
        <f t="shared" si="6"/>
        <v>0.12963602399168722</v>
      </c>
      <c r="AH13" s="4">
        <f t="shared" si="7"/>
        <v>0.12482391449301221</v>
      </c>
      <c r="AI13" s="13">
        <f t="shared" si="8"/>
        <v>0.41369235643298297</v>
      </c>
      <c r="AJ13" s="4">
        <f t="shared" si="9"/>
        <v>0.12482391449301221</v>
      </c>
      <c r="AK13" s="13">
        <f t="shared" si="10"/>
        <v>0.12963602399168722</v>
      </c>
      <c r="AL13" s="14">
        <f t="shared" si="11"/>
        <v>4.3049999999999988</v>
      </c>
      <c r="AM13">
        <f>'式(14)Axp'!AL13-'式(18)Axm'!AL13</f>
        <v>0</v>
      </c>
    </row>
    <row r="14" spans="1:39" x14ac:dyDescent="0.2">
      <c r="A14" t="str">
        <f t="shared" si="2"/>
        <v>[11, 0.9, 2.1, 1.1, 0.88, 0.85, 1.05, 1.07, 0.98, 2.05, 1.02, 0.92, 0.96, 0.97, 1.01, 0.28, 0.24, 0.21, 0.2, 1, 10, 4.305]</v>
      </c>
      <c r="D14">
        <f>'式(14)Axp'!F14</f>
        <v>0.9</v>
      </c>
      <c r="E14">
        <f>'式(14)Axp'!E14</f>
        <v>2.1</v>
      </c>
      <c r="F14">
        <f>'式(14)Axp'!D14</f>
        <v>1.1000000000000001</v>
      </c>
      <c r="G14" s="1">
        <f>'式(14)Axp'!I14</f>
        <v>0.88</v>
      </c>
      <c r="H14" s="1">
        <f>'式(14)Axp'!J14</f>
        <v>0.85</v>
      </c>
      <c r="I14" s="1">
        <f>'式(14)Axp'!G14</f>
        <v>1.05</v>
      </c>
      <c r="J14" s="1">
        <f>'式(14)Axp'!H14</f>
        <v>1.07</v>
      </c>
      <c r="K14">
        <f>'式(14)Axp'!K14</f>
        <v>0.98</v>
      </c>
      <c r="L14">
        <f>'式(14)Axp'!L14</f>
        <v>2.0499999999999998</v>
      </c>
      <c r="M14">
        <f>'式(14)Axp'!M14</f>
        <v>1.02</v>
      </c>
      <c r="N14" s="1">
        <f>'式(14)Axp'!O14</f>
        <v>0.92</v>
      </c>
      <c r="O14" s="1">
        <f>'式(14)Axp'!N14</f>
        <v>0.96</v>
      </c>
      <c r="P14" s="1">
        <f>'式(14)Axp'!Q14</f>
        <v>0.97</v>
      </c>
      <c r="Q14" s="1">
        <f>'式(14)Axp'!P14</f>
        <v>1.01</v>
      </c>
      <c r="R14">
        <f>'式(14)Axp'!S14</f>
        <v>0.28000000000000003</v>
      </c>
      <c r="S14">
        <f>'式(14)Axp'!R14</f>
        <v>0.24</v>
      </c>
      <c r="T14">
        <f>'式(14)Axp'!T14</f>
        <v>0.21</v>
      </c>
      <c r="U14">
        <f>'式(14)Axp'!U14</f>
        <v>0.2</v>
      </c>
      <c r="V14">
        <f>-'式(14)Axp'!V14</f>
        <v>1</v>
      </c>
      <c r="W14">
        <f>'式(14)Axp'!W14</f>
        <v>10</v>
      </c>
      <c r="Y14" s="2">
        <f>-E14/2</f>
        <v>-1.05</v>
      </c>
      <c r="Z14">
        <f t="shared" si="3"/>
        <v>1.05</v>
      </c>
      <c r="AA14" s="2">
        <f>-L14/2</f>
        <v>-1.0249999999999999</v>
      </c>
      <c r="AB14">
        <f t="shared" si="4"/>
        <v>1.0249999999999999</v>
      </c>
      <c r="AD14" s="4">
        <f>IF(T14=0,0,IF(AND((G14+E14/2+Y14)&gt;=(T14*TAN(RADIANS(ABS(V14)))),(K14+L14/2-AA14)&gt;=(T14*TAN(RADIANS(W14))/COS(RADIANS(V14)))),((G14+E14/2+Y14)+((G14+E14/2+Y14)-(T14*TAN(RADIANS(ABS(V14))))))/2*(T14*TAN(RADIANS(W14))/COS(RADIANS(V14))),IF((K14+L14/2-AA14)/(G14+E14/2+Y14)&gt;=(T14*TAN(RADIANS(W14))/COS(RADIANS(V14)))/(T14*TAN(RADIANS(ABS(V14)))),(G14+E14/2+Y14)*(T14*TAN(RADIANS(W14))/COS(RADIANS(V14)))/(T14*TAN(RADIANS(ABS(V14))))*(G14+E14/2+Y14)/2,IF((K14+L14/2-AA14)/(G14+E14/2+Y14)&lt;(T14*TAN(RADIANS(W14))/COS(RADIANS(V14)))/(T14*TAN(RADIANS(ABS(V14)))),(K14+L14/2-AA14)*((G14+E14/2+Y14)+(G14+E14/2+Y14)-((T14*TAN(RADIANS(ABS(V14))))/(T14*TAN(RADIANS(W14))/COS(RADIANS(V14)))*(K14+L14/2-AA14)))/2,0)
)))</f>
        <v>3.252231387517706E-2</v>
      </c>
      <c r="AE14" s="13">
        <f>IF(S14=0,0,IF(AND((O14+L14/2-AA14)&gt;=(S14*TAN(RADIANS(W14))/COS(RADIANS(V14))),(D14+E14/2+Y14)&gt;=(S14*TAN(RADIANS(ABS(V14))))),((O14+L14/2-AA14)+((O14+L14/2-AA14)-(S14*TAN(RADIANS(W14))/COS(RADIANS(V14)))))/2*(S14*TAN(RADIANS(ABS(V14)))),IF((D14+E14/2+Y14)/(O14+L14/2-AA14)&gt;=(S14*TAN(RADIANS(ABS(V14))))/(S14*TAN(RADIANS(W14))/COS(RADIANS(V14))),(O14+L14/2-AA14)*(S14*TAN(RADIANS(ABS(V14))))/(S14*TAN(RADIANS(W14))/COS(RADIANS(V14)))*(O14+L14/2-AA14)/2,IF((D14+E14/2+Y14)/(O14+L14/2-AA14)&lt;(S14*TAN(RADIANS(ABS(V14))))/(S14*TAN(RADIANS(W14))/COS(RADIANS(V14))),(D14+E14/2+Y14)*((O14+L14/2-AA14)+(O14+L14/2-AA14)-((S14*TAN(RADIANS(W14))/COS(RADIANS(V14)))/(S14*TAN(RADIANS(ABS(V14))))*(D14+E14/2+Y14)))/2,0)
)))</f>
        <v>1.2520884793464271E-2</v>
      </c>
      <c r="AF14" s="4">
        <f t="shared" si="5"/>
        <v>3.252231387517706E-2</v>
      </c>
      <c r="AG14" s="13">
        <f t="shared" si="6"/>
        <v>3.9329928487812195E-3</v>
      </c>
      <c r="AH14" s="4">
        <f t="shared" si="7"/>
        <v>0.11029435742654035</v>
      </c>
      <c r="AI14" s="13">
        <f t="shared" si="8"/>
        <v>1.2520884793464271E-2</v>
      </c>
      <c r="AJ14" s="4">
        <f t="shared" si="9"/>
        <v>0.11029435742654035</v>
      </c>
      <c r="AK14" s="13">
        <f t="shared" si="10"/>
        <v>3.9329928487812195E-3</v>
      </c>
      <c r="AL14" s="14">
        <f t="shared" si="11"/>
        <v>4.3049999999999997</v>
      </c>
      <c r="AM14">
        <f>'式(14)Axp'!AL14-'式(18)Axm'!AL14</f>
        <v>0</v>
      </c>
    </row>
    <row r="15" spans="1:39" x14ac:dyDescent="0.2">
      <c r="A15" t="str">
        <f t="shared" si="2"/>
        <v>[12, 0.9, 2.1, 1.1, 0.88, 0.85, 1.05, 1.07, 0.98, 2.05, 1.02, 0.92, 0.96, 0.97, 1.01, 0.28, 0.24, 0.21, 0.2, 89, 30, 0.0413341373543166]</v>
      </c>
      <c r="D15">
        <f>'式(14)Axp'!F15</f>
        <v>0.9</v>
      </c>
      <c r="E15">
        <f>'式(14)Axp'!E15</f>
        <v>2.1</v>
      </c>
      <c r="F15">
        <f>'式(14)Axp'!D15</f>
        <v>1.1000000000000001</v>
      </c>
      <c r="G15" s="1">
        <f>'式(14)Axp'!I15</f>
        <v>0.88</v>
      </c>
      <c r="H15" s="1">
        <f>'式(14)Axp'!J15</f>
        <v>0.85</v>
      </c>
      <c r="I15" s="1">
        <f>'式(14)Axp'!G15</f>
        <v>1.05</v>
      </c>
      <c r="J15" s="1">
        <f>'式(14)Axp'!H15</f>
        <v>1.07</v>
      </c>
      <c r="K15">
        <f>'式(14)Axp'!K15</f>
        <v>0.98</v>
      </c>
      <c r="L15">
        <f>'式(14)Axp'!L15</f>
        <v>2.0499999999999998</v>
      </c>
      <c r="M15">
        <f>'式(14)Axp'!M15</f>
        <v>1.02</v>
      </c>
      <c r="N15" s="1">
        <f>'式(14)Axp'!O15</f>
        <v>0.92</v>
      </c>
      <c r="O15" s="1">
        <f>'式(14)Axp'!N15</f>
        <v>0.96</v>
      </c>
      <c r="P15" s="1">
        <f>'式(14)Axp'!Q15</f>
        <v>0.97</v>
      </c>
      <c r="Q15" s="1">
        <f>'式(14)Axp'!P15</f>
        <v>1.01</v>
      </c>
      <c r="R15">
        <f>'式(14)Axp'!S15</f>
        <v>0.28000000000000003</v>
      </c>
      <c r="S15">
        <f>'式(14)Axp'!R15</f>
        <v>0.24</v>
      </c>
      <c r="T15">
        <f>'式(14)Axp'!T15</f>
        <v>0.21</v>
      </c>
      <c r="U15">
        <f>'式(14)Axp'!U15</f>
        <v>0.2</v>
      </c>
      <c r="V15">
        <f>-'式(14)Axp'!V15</f>
        <v>89</v>
      </c>
      <c r="W15">
        <f>'式(14)Axp'!W15</f>
        <v>30</v>
      </c>
      <c r="Y15" s="2">
        <f>-E15/2</f>
        <v>-1.05</v>
      </c>
      <c r="Z15">
        <f t="shared" si="3"/>
        <v>1.05</v>
      </c>
      <c r="AA15" s="2">
        <f>-L15/2</f>
        <v>-1.0249999999999999</v>
      </c>
      <c r="AB15">
        <f t="shared" si="4"/>
        <v>1.0249999999999999</v>
      </c>
      <c r="AD15" s="4">
        <f>IF(T15=0,0,IF(AND((G15+E15/2+Y15)&gt;=(T15*TAN(RADIANS(ABS(V15)))),(K15+L15/2-AA15)&gt;=(T15*TAN(RADIANS(W15))/COS(RADIANS(V15)))),((G15+E15/2+Y15)+((G15+E15/2+Y15)-(T15*TAN(RADIANS(ABS(V15))))))/2*(T15*TAN(RADIANS(W15))/COS(RADIANS(V15))),IF((K15+L15/2-AA15)/(G15+E15/2+Y15)&gt;=(T15*TAN(RADIANS(W15))/COS(RADIANS(V15)))/(T15*TAN(RADIANS(ABS(V15)))),(G15+E15/2+Y15)*(T15*TAN(RADIANS(W15))/COS(RADIANS(V15)))/(T15*TAN(RADIANS(ABS(V15))))*(G15+E15/2+Y15)/2,IF((K15+L15/2-AA15)/(G15+E15/2+Y15)&lt;(T15*TAN(RADIANS(W15))/COS(RADIANS(V15)))/(T15*TAN(RADIANS(ABS(V15)))),(K15+L15/2-AA15)*((G15+E15/2+Y15)+(G15+E15/2+Y15)-((T15*TAN(RADIANS(ABS(V15))))/(T15*TAN(RADIANS(W15))/COS(RADIANS(V15)))*(K15+L15/2-AA15)))/2,0)
)))</f>
        <v>0.22358407716812964</v>
      </c>
      <c r="AE15" s="13">
        <f>IF(S15=0,0,IF(AND((O15+L15/2-AA15)&gt;=(S15*TAN(RADIANS(W15))/COS(RADIANS(V15))),(D15+E15/2+Y15)&gt;=(S15*TAN(RADIANS(ABS(V15))))),((O15+L15/2-AA15)+((O15+L15/2-AA15)-(S15*TAN(RADIANS(W15))/COS(RADIANS(V15)))))/2*(S15*TAN(RADIANS(ABS(V15)))),IF((D15+E15/2+Y15)/(O15+L15/2-AA15)&gt;=(S15*TAN(RADIANS(ABS(V15))))/(S15*TAN(RADIANS(W15))/COS(RADIANS(V15))),(O15+L15/2-AA15)*(S15*TAN(RADIANS(ABS(V15))))/(S15*TAN(RADIANS(W15))/COS(RADIANS(V15)))*(O15+L15/2-AA15)/2,IF((D15+E15/2+Y15)/(O15+L15/2-AA15)&lt;(S15*TAN(RADIANS(ABS(V15))))/(S15*TAN(RADIANS(W15))/COS(RADIANS(V15))),(D15+E15/2+Y15)*((O15+L15/2-AA15)+(O15+L15/2-AA15)-((S15*TAN(RADIANS(W15))/COS(RADIANS(V15)))/(S15*TAN(RADIANS(ABS(V15))))*(D15+E15/2+Y15)))/2,0)
)))</f>
        <v>2.475137522590154</v>
      </c>
      <c r="AF15" s="4">
        <f t="shared" si="5"/>
        <v>0.22358407716812964</v>
      </c>
      <c r="AG15" s="13">
        <f t="shared" si="6"/>
        <v>0.63013752259015365</v>
      </c>
      <c r="AH15" s="4">
        <f t="shared" si="7"/>
        <v>2.5639411659140734</v>
      </c>
      <c r="AI15" s="13">
        <f t="shared" si="8"/>
        <v>6.4315280287794856</v>
      </c>
      <c r="AJ15" s="4">
        <f t="shared" si="9"/>
        <v>2.0887958788345085</v>
      </c>
      <c r="AK15" s="13">
        <f t="shared" si="10"/>
        <v>0.79800745321336697</v>
      </c>
      <c r="AL15" s="14">
        <f t="shared" si="11"/>
        <v>4.1334137354316569E-2</v>
      </c>
      <c r="AM15">
        <f>'式(14)Axp'!AL15-'式(18)Axm'!AL15</f>
        <v>0</v>
      </c>
    </row>
    <row r="16" spans="1:39" x14ac:dyDescent="0.2">
      <c r="A16" t="str">
        <f t="shared" si="2"/>
        <v>[13, 0.9, 2.1, 1.1, 0.88, 0.85, 1.05, 1.07, 0.98, 2.05, 1.02, 0.92, 0.96, 0.97, 1.01, 0.28, 0.24, 0.21, 0.2, 85, 30, 0.484530517477109]</v>
      </c>
      <c r="D16">
        <f>'式(14)Axp'!F16</f>
        <v>0.9</v>
      </c>
      <c r="E16">
        <f>'式(14)Axp'!E16</f>
        <v>2.1</v>
      </c>
      <c r="F16">
        <f>'式(14)Axp'!D16</f>
        <v>1.1000000000000001</v>
      </c>
      <c r="G16" s="1">
        <f>'式(14)Axp'!I16</f>
        <v>0.88</v>
      </c>
      <c r="H16" s="1">
        <f>'式(14)Axp'!J16</f>
        <v>0.85</v>
      </c>
      <c r="I16" s="1">
        <f>'式(14)Axp'!G16</f>
        <v>1.05</v>
      </c>
      <c r="J16" s="1">
        <f>'式(14)Axp'!H16</f>
        <v>1.07</v>
      </c>
      <c r="K16">
        <f>'式(14)Axp'!K16</f>
        <v>0.98</v>
      </c>
      <c r="L16">
        <f>'式(14)Axp'!L16</f>
        <v>2.0499999999999998</v>
      </c>
      <c r="M16">
        <f>'式(14)Axp'!M16</f>
        <v>1.02</v>
      </c>
      <c r="N16" s="1">
        <f>'式(14)Axp'!O16</f>
        <v>0.92</v>
      </c>
      <c r="O16" s="1">
        <f>'式(14)Axp'!N16</f>
        <v>0.96</v>
      </c>
      <c r="P16" s="1">
        <f>'式(14)Axp'!Q16</f>
        <v>0.97</v>
      </c>
      <c r="Q16" s="1">
        <f>'式(14)Axp'!P16</f>
        <v>1.01</v>
      </c>
      <c r="R16">
        <f>'式(14)Axp'!S16</f>
        <v>0.28000000000000003</v>
      </c>
      <c r="S16">
        <f>'式(14)Axp'!R16</f>
        <v>0.24</v>
      </c>
      <c r="T16">
        <f>'式(14)Axp'!T16</f>
        <v>0.21</v>
      </c>
      <c r="U16">
        <f>'式(14)Axp'!U16</f>
        <v>0.2</v>
      </c>
      <c r="V16">
        <f>-'式(14)Axp'!V16</f>
        <v>85</v>
      </c>
      <c r="W16">
        <f>'式(14)Axp'!W16</f>
        <v>30</v>
      </c>
      <c r="Y16" s="2">
        <f>-E16/2</f>
        <v>-1.05</v>
      </c>
      <c r="Z16">
        <f t="shared" si="3"/>
        <v>1.05</v>
      </c>
      <c r="AA16" s="2">
        <f>-L16/2</f>
        <v>-1.0249999999999999</v>
      </c>
      <c r="AB16">
        <f t="shared" si="4"/>
        <v>1.0249999999999999</v>
      </c>
      <c r="AD16" s="4">
        <f>IF(T16=0,0,IF(AND((G16+E16/2+Y16)&gt;=(T16*TAN(RADIANS(ABS(V16)))),(K16+L16/2-AA16)&gt;=(T16*TAN(RADIANS(W16))/COS(RADIANS(V16)))),((G16+E16/2+Y16)+((G16+E16/2+Y16)-(T16*TAN(RADIANS(ABS(V16))))))/2*(T16*TAN(RADIANS(W16))/COS(RADIANS(V16))),IF((K16+L16/2-AA16)/(G16+E16/2+Y16)&gt;=(T16*TAN(RADIANS(W16))/COS(RADIANS(V16)))/(T16*TAN(RADIANS(ABS(V16)))),(G16+E16/2+Y16)*(T16*TAN(RADIANS(W16))/COS(RADIANS(V16)))/(T16*TAN(RADIANS(ABS(V16))))*(G16+E16/2+Y16)/2,IF((K16+L16/2-AA16)/(G16+E16/2+Y16)&lt;(T16*TAN(RADIANS(W16))/COS(RADIANS(V16)))/(T16*TAN(RADIANS(ABS(V16)))),(K16+L16/2-AA16)*((G16+E16/2+Y16)+(G16+E16/2+Y16)-((T16*TAN(RADIANS(ABS(V16))))/(T16*TAN(RADIANS(W16))/COS(RADIANS(V16)))*(K16+L16/2-AA16)))/2,0)
)))</f>
        <v>0.22440394900559396</v>
      </c>
      <c r="AE16" s="13">
        <f>IF(S16=0,0,IF(AND((O16+L16/2-AA16)&gt;=(S16*TAN(RADIANS(W16))/COS(RADIANS(V16))),(D16+E16/2+Y16)&gt;=(S16*TAN(RADIANS(ABS(V16))))),((O16+L16/2-AA16)+((O16+L16/2-AA16)-(S16*TAN(RADIANS(W16))/COS(RADIANS(V16)))))/2*(S16*TAN(RADIANS(ABS(V16)))),IF((D16+E16/2+Y16)/(O16+L16/2-AA16)&gt;=(S16*TAN(RADIANS(ABS(V16))))/(S16*TAN(RADIANS(W16))/COS(RADIANS(V16))),(O16+L16/2-AA16)*(S16*TAN(RADIANS(ABS(V16))))/(S16*TAN(RADIANS(W16))/COS(RADIANS(V16)))*(O16+L16/2-AA16)/2,IF((D16+E16/2+Y16)/(O16+L16/2-AA16)&lt;(S16*TAN(RADIANS(ABS(V16))))/(S16*TAN(RADIANS(W16))/COS(RADIANS(V16))),(D16+E16/2+Y16)*((O16+L16/2-AA16)+(O16+L16/2-AA16)-((S16*TAN(RADIANS(W16))/COS(RADIANS(V16)))/(S16*TAN(RADIANS(ABS(V16))))*(D16+E16/2+Y16)))/2,0)
)))</f>
        <v>2.4742799603634671</v>
      </c>
      <c r="AF16" s="4">
        <f t="shared" si="5"/>
        <v>0.22440394900559396</v>
      </c>
      <c r="AG16" s="13">
        <f t="shared" si="6"/>
        <v>0.62927996036346723</v>
      </c>
      <c r="AH16" s="4">
        <f t="shared" si="7"/>
        <v>2.4759662581299819</v>
      </c>
      <c r="AI16" s="13">
        <f t="shared" si="8"/>
        <v>6.0764293036651917</v>
      </c>
      <c r="AJ16" s="4">
        <f t="shared" si="9"/>
        <v>2.0918341889974275</v>
      </c>
      <c r="AK16" s="13">
        <f t="shared" si="10"/>
        <v>0.79509189027485583</v>
      </c>
      <c r="AL16" s="14">
        <f t="shared" si="11"/>
        <v>0.4845305174771094</v>
      </c>
      <c r="AM16">
        <f>'式(14)Axp'!AL16-'式(18)Axm'!AL16</f>
        <v>0</v>
      </c>
    </row>
    <row r="17" spans="1:39" x14ac:dyDescent="0.2">
      <c r="A17" t="str">
        <f t="shared" si="2"/>
        <v>[14, 0.9, 2.1, 1.1, 0.88, 0.85, 1.05, 1.07, 0.98, 2.05, 1.02, 0.92, 0.96, 0.97, 1.01, 0.28, 0.24, 0.21, 0.2, 45, 30, 4.305]</v>
      </c>
      <c r="D17">
        <f>'式(14)Axp'!F17</f>
        <v>0.9</v>
      </c>
      <c r="E17">
        <f>'式(14)Axp'!E17</f>
        <v>2.1</v>
      </c>
      <c r="F17">
        <f>'式(14)Axp'!D17</f>
        <v>1.1000000000000001</v>
      </c>
      <c r="G17" s="1">
        <f>'式(14)Axp'!I17</f>
        <v>0.88</v>
      </c>
      <c r="H17" s="1">
        <f>'式(14)Axp'!J17</f>
        <v>0.85</v>
      </c>
      <c r="I17" s="1">
        <f>'式(14)Axp'!G17</f>
        <v>1.05</v>
      </c>
      <c r="J17" s="1">
        <f>'式(14)Axp'!H17</f>
        <v>1.07</v>
      </c>
      <c r="K17">
        <f>'式(14)Axp'!K17</f>
        <v>0.98</v>
      </c>
      <c r="L17">
        <f>'式(14)Axp'!L17</f>
        <v>2.0499999999999998</v>
      </c>
      <c r="M17">
        <f>'式(14)Axp'!M17</f>
        <v>1.02</v>
      </c>
      <c r="N17" s="1">
        <f>'式(14)Axp'!O17</f>
        <v>0.92</v>
      </c>
      <c r="O17" s="1">
        <f>'式(14)Axp'!N17</f>
        <v>0.96</v>
      </c>
      <c r="P17" s="1">
        <f>'式(14)Axp'!Q17</f>
        <v>0.97</v>
      </c>
      <c r="Q17" s="1">
        <f>'式(14)Axp'!P17</f>
        <v>1.01</v>
      </c>
      <c r="R17">
        <f>'式(14)Axp'!S17</f>
        <v>0.28000000000000003</v>
      </c>
      <c r="S17">
        <f>'式(14)Axp'!R17</f>
        <v>0.24</v>
      </c>
      <c r="T17">
        <f>'式(14)Axp'!T17</f>
        <v>0.21</v>
      </c>
      <c r="U17">
        <f>'式(14)Axp'!U17</f>
        <v>0.2</v>
      </c>
      <c r="V17">
        <f>-'式(14)Axp'!V17</f>
        <v>45</v>
      </c>
      <c r="W17">
        <f>'式(14)Axp'!W17</f>
        <v>30</v>
      </c>
      <c r="Y17" s="2">
        <f>-E17/2</f>
        <v>-1.05</v>
      </c>
      <c r="Z17">
        <f t="shared" si="3"/>
        <v>1.05</v>
      </c>
      <c r="AA17" s="2">
        <f>-L17/2</f>
        <v>-1.0249999999999999</v>
      </c>
      <c r="AB17">
        <f t="shared" si="4"/>
        <v>1.0249999999999999</v>
      </c>
      <c r="AD17" s="4">
        <f>IF(T17=0,0,IF(AND((G17+E17/2+Y17)&gt;=(T17*TAN(RADIANS(ABS(V17)))),(K17+L17/2-AA17)&gt;=(T17*TAN(RADIANS(W17))/COS(RADIANS(V17)))),((G17+E17/2+Y17)+((G17+E17/2+Y17)-(T17*TAN(RADIANS(ABS(V17))))))/2*(T17*TAN(RADIANS(W17))/COS(RADIANS(V17))),IF((K17+L17/2-AA17)/(G17+E17/2+Y17)&gt;=(T17*TAN(RADIANS(W17))/COS(RADIANS(V17)))/(T17*TAN(RADIANS(ABS(V17)))),(G17+E17/2+Y17)*(T17*TAN(RADIANS(W17))/COS(RADIANS(V17)))/(T17*TAN(RADIANS(ABS(V17))))*(G17+E17/2+Y17)/2,IF((K17+L17/2-AA17)/(G17+E17/2+Y17)&lt;(T17*TAN(RADIANS(W17))/COS(RADIANS(V17)))/(T17*TAN(RADIANS(ABS(V17)))),(K17+L17/2-AA17)*((G17+E17/2+Y17)+(G17+E17/2+Y17)-((T17*TAN(RADIANS(ABS(V17))))/(T17*TAN(RADIANS(W17))/COS(RADIANS(V17)))*(K17+L17/2-AA17)))/2,0)
)))</f>
        <v>0.13288481854598741</v>
      </c>
      <c r="AE17" s="13">
        <f>IF(S17=0,0,IF(AND((O17+L17/2-AA17)&gt;=(S17*TAN(RADIANS(W17))/COS(RADIANS(V17))),(D17+E17/2+Y17)&gt;=(S17*TAN(RADIANS(ABS(V17))))),((O17+L17/2-AA17)+((O17+L17/2-AA17)-(S17*TAN(RADIANS(W17))/COS(RADIANS(V17)))))/2*(S17*TAN(RADIANS(ABS(V17)))),IF((D17+E17/2+Y17)/(O17+L17/2-AA17)&gt;=(S17*TAN(RADIANS(ABS(V17))))/(S17*TAN(RADIANS(W17))/COS(RADIANS(V17))),(O17+L17/2-AA17)*(S17*TAN(RADIANS(ABS(V17))))/(S17*TAN(RADIANS(W17))/COS(RADIANS(V17)))*(O17+L17/2-AA17)/2,IF((D17+E17/2+Y17)/(O17+L17/2-AA17)&lt;(S17*TAN(RADIANS(ABS(V17))))/(S17*TAN(RADIANS(W17))/COS(RADIANS(V17))),(D17+E17/2+Y17)*((O17+L17/2-AA17)+(O17+L17/2-AA17)-((S17*TAN(RADIANS(W17))/COS(RADIANS(V17)))/(S17*TAN(RADIANS(ABS(V17))))*(D17+E17/2+Y17)))/2,0)
)))</f>
        <v>0.69888489846928126</v>
      </c>
      <c r="AF17" s="4">
        <f t="shared" si="5"/>
        <v>0.13288481854598741</v>
      </c>
      <c r="AG17" s="13">
        <f t="shared" si="6"/>
        <v>0.20688489846928146</v>
      </c>
      <c r="AH17" s="4">
        <f t="shared" si="7"/>
        <v>0.49295981073511458</v>
      </c>
      <c r="AI17" s="13">
        <f t="shared" si="8"/>
        <v>0.69888489846928126</v>
      </c>
      <c r="AJ17" s="4">
        <f t="shared" si="9"/>
        <v>0.49295981073511458</v>
      </c>
      <c r="AK17" s="13">
        <f t="shared" si="10"/>
        <v>0.20688489846928146</v>
      </c>
      <c r="AL17" s="14">
        <f t="shared" si="11"/>
        <v>4.3049999999999988</v>
      </c>
      <c r="AM17">
        <f>'式(14)Axp'!AL17-'式(18)Axm'!AL17</f>
        <v>0</v>
      </c>
    </row>
    <row r="18" spans="1:39" x14ac:dyDescent="0.2">
      <c r="A18" t="str">
        <f t="shared" si="2"/>
        <v>[15, 0.9, 2.1, 1.1, 0.88, 0.85, 1.05, 1.07, 0.98, 2.05, 1.02, 0.92, 0.96, 0.97, 1.01, 0.28, 0.24, 0.21, 0.2, 30, 30, 4.305]</v>
      </c>
      <c r="D18">
        <f>'式(14)Axp'!F18</f>
        <v>0.9</v>
      </c>
      <c r="E18">
        <f>'式(14)Axp'!E18</f>
        <v>2.1</v>
      </c>
      <c r="F18">
        <f>'式(14)Axp'!D18</f>
        <v>1.1000000000000001</v>
      </c>
      <c r="G18" s="1">
        <f>'式(14)Axp'!I18</f>
        <v>0.88</v>
      </c>
      <c r="H18" s="1">
        <f>'式(14)Axp'!J18</f>
        <v>0.85</v>
      </c>
      <c r="I18" s="1">
        <f>'式(14)Axp'!G18</f>
        <v>1.05</v>
      </c>
      <c r="J18" s="1">
        <f>'式(14)Axp'!H18</f>
        <v>1.07</v>
      </c>
      <c r="K18">
        <f>'式(14)Axp'!K18</f>
        <v>0.98</v>
      </c>
      <c r="L18">
        <f>'式(14)Axp'!L18</f>
        <v>2.0499999999999998</v>
      </c>
      <c r="M18">
        <f>'式(14)Axp'!M18</f>
        <v>1.02</v>
      </c>
      <c r="N18" s="1">
        <f>'式(14)Axp'!O18</f>
        <v>0.92</v>
      </c>
      <c r="O18" s="1">
        <f>'式(14)Axp'!N18</f>
        <v>0.96</v>
      </c>
      <c r="P18" s="1">
        <f>'式(14)Axp'!Q18</f>
        <v>0.97</v>
      </c>
      <c r="Q18" s="1">
        <f>'式(14)Axp'!P18</f>
        <v>1.01</v>
      </c>
      <c r="R18">
        <f>'式(14)Axp'!S18</f>
        <v>0.28000000000000003</v>
      </c>
      <c r="S18">
        <f>'式(14)Axp'!R18</f>
        <v>0.24</v>
      </c>
      <c r="T18">
        <f>'式(14)Axp'!T18</f>
        <v>0.21</v>
      </c>
      <c r="U18">
        <f>'式(14)Axp'!U18</f>
        <v>0.2</v>
      </c>
      <c r="V18">
        <f>-'式(14)Axp'!V18</f>
        <v>30</v>
      </c>
      <c r="W18">
        <f>'式(14)Axp'!W18</f>
        <v>30</v>
      </c>
      <c r="Y18" s="2">
        <f>-E18/2</f>
        <v>-1.05</v>
      </c>
      <c r="Z18">
        <f t="shared" si="3"/>
        <v>1.05</v>
      </c>
      <c r="AA18" s="2">
        <f>-L18/2</f>
        <v>-1.0249999999999999</v>
      </c>
      <c r="AB18">
        <f t="shared" si="4"/>
        <v>1.0249999999999999</v>
      </c>
      <c r="AD18" s="4">
        <f>IF(T18=0,0,IF(AND((G18+E18/2+Y18)&gt;=(T18*TAN(RADIANS(ABS(V18)))),(K18+L18/2-AA18)&gt;=(T18*TAN(RADIANS(W18))/COS(RADIANS(V18)))),((G18+E18/2+Y18)+((G18+E18/2+Y18)-(T18*TAN(RADIANS(ABS(V18))))))/2*(T18*TAN(RADIANS(W18))/COS(RADIANS(V18))),IF((K18+L18/2-AA18)/(G18+E18/2+Y18)&gt;=(T18*TAN(RADIANS(W18))/COS(RADIANS(V18)))/(T18*TAN(RADIANS(ABS(V18)))),(G18+E18/2+Y18)*(T18*TAN(RADIANS(W18))/COS(RADIANS(V18)))/(T18*TAN(RADIANS(ABS(V18))))*(G18+E18/2+Y18)/2,IF((K18+L18/2-AA18)/(G18+E18/2+Y18)&lt;(T18*TAN(RADIANS(W18))/COS(RADIANS(V18)))/(T18*TAN(RADIANS(ABS(V18)))),(K18+L18/2-AA18)*((G18+E18/2+Y18)+(G18+E18/2+Y18)-((T18*TAN(RADIANS(ABS(V18))))/(T18*TAN(RADIANS(W18))/COS(RADIANS(V18)))*(K18+L18/2-AA18)))/2,0)
)))</f>
        <v>0.1147129510429125</v>
      </c>
      <c r="AE18" s="13">
        <f>IF(S18=0,0,IF(AND((O18+L18/2-AA18)&gt;=(S18*TAN(RADIANS(W18))/COS(RADIANS(V18))),(D18+E18/2+Y18)&gt;=(S18*TAN(RADIANS(ABS(V18))))),((O18+L18/2-AA18)+((O18+L18/2-AA18)-(S18*TAN(RADIANS(W18))/COS(RADIANS(V18)))))/2*(S18*TAN(RADIANS(ABS(V18)))),IF((D18+E18/2+Y18)/(O18+L18/2-AA18)&gt;=(S18*TAN(RADIANS(ABS(V18))))/(S18*TAN(RADIANS(W18))/COS(RADIANS(V18))),(O18+L18/2-AA18)*(S18*TAN(RADIANS(ABS(V18))))/(S18*TAN(RADIANS(W18))/COS(RADIANS(V18)))*(O18+L18/2-AA18)/2,IF((D18+E18/2+Y18)/(O18+L18/2-AA18)&lt;(S18*TAN(RADIANS(ABS(V18))))/(S18*TAN(RADIANS(W18))/COS(RADIANS(V18))),(D18+E18/2+Y18)*((O18+L18/2-AA18)+(O18+L18/2-AA18)-((S18*TAN(RADIANS(W18))/COS(RADIANS(V18)))/(S18*TAN(RADIANS(ABS(V18))))*(D18+E18/2+Y18)))/2,0)
)))</f>
        <v>0.40599270929414472</v>
      </c>
      <c r="AF18" s="4">
        <f t="shared" si="5"/>
        <v>0.1147129510429125</v>
      </c>
      <c r="AG18" s="13">
        <f t="shared" si="6"/>
        <v>0.12193637685284894</v>
      </c>
      <c r="AH18" s="4">
        <f t="shared" si="7"/>
        <v>0.40871295104291255</v>
      </c>
      <c r="AI18" s="13">
        <f t="shared" si="8"/>
        <v>0.40599270929414472</v>
      </c>
      <c r="AJ18" s="4">
        <f t="shared" si="9"/>
        <v>0.40871295104291255</v>
      </c>
      <c r="AK18" s="13">
        <f t="shared" si="10"/>
        <v>0.12193637685284894</v>
      </c>
      <c r="AL18" s="14">
        <f t="shared" si="11"/>
        <v>4.3049999999999988</v>
      </c>
      <c r="AM18">
        <f>'式(14)Axp'!AL18-'式(18)Axm'!AL18</f>
        <v>0</v>
      </c>
    </row>
    <row r="19" spans="1:39" x14ac:dyDescent="0.2">
      <c r="A19" t="str">
        <f t="shared" si="2"/>
        <v>[16, 0.9, 2.1, 1.1, 0.88, 0.85, 1.05, 1.07, 0.98, 2.05, 1.02, 0.92, 0.96, 0.97, 1.01, 0.28, 0.24, 0.21, 0.2, 1, 30, 4.305]</v>
      </c>
      <c r="D19">
        <f>'式(14)Axp'!F19</f>
        <v>0.9</v>
      </c>
      <c r="E19">
        <f>'式(14)Axp'!E19</f>
        <v>2.1</v>
      </c>
      <c r="F19">
        <f>'式(14)Axp'!D19</f>
        <v>1.1000000000000001</v>
      </c>
      <c r="G19" s="1">
        <f>'式(14)Axp'!I19</f>
        <v>0.88</v>
      </c>
      <c r="H19" s="1">
        <f>'式(14)Axp'!J19</f>
        <v>0.85</v>
      </c>
      <c r="I19" s="1">
        <f>'式(14)Axp'!G19</f>
        <v>1.05</v>
      </c>
      <c r="J19" s="1">
        <f>'式(14)Axp'!H19</f>
        <v>1.07</v>
      </c>
      <c r="K19">
        <f>'式(14)Axp'!K19</f>
        <v>0.98</v>
      </c>
      <c r="L19">
        <f>'式(14)Axp'!L19</f>
        <v>2.0499999999999998</v>
      </c>
      <c r="M19">
        <f>'式(14)Axp'!M19</f>
        <v>1.02</v>
      </c>
      <c r="N19" s="1">
        <f>'式(14)Axp'!O19</f>
        <v>0.92</v>
      </c>
      <c r="O19" s="1">
        <f>'式(14)Axp'!N19</f>
        <v>0.96</v>
      </c>
      <c r="P19" s="1">
        <f>'式(14)Axp'!Q19</f>
        <v>0.97</v>
      </c>
      <c r="Q19" s="1">
        <f>'式(14)Axp'!P19</f>
        <v>1.01</v>
      </c>
      <c r="R19">
        <f>'式(14)Axp'!S19</f>
        <v>0.28000000000000003</v>
      </c>
      <c r="S19">
        <f>'式(14)Axp'!R19</f>
        <v>0.24</v>
      </c>
      <c r="T19">
        <f>'式(14)Axp'!T19</f>
        <v>0.21</v>
      </c>
      <c r="U19">
        <f>'式(14)Axp'!U19</f>
        <v>0.2</v>
      </c>
      <c r="V19">
        <f>-'式(14)Axp'!V19</f>
        <v>1</v>
      </c>
      <c r="W19">
        <f>'式(14)Axp'!W19</f>
        <v>30</v>
      </c>
      <c r="Y19" s="2">
        <f>-E19/2</f>
        <v>-1.05</v>
      </c>
      <c r="Z19">
        <f t="shared" si="3"/>
        <v>1.05</v>
      </c>
      <c r="AA19" s="2">
        <f>-L19/2</f>
        <v>-1.0249999999999999</v>
      </c>
      <c r="AB19">
        <f t="shared" si="4"/>
        <v>1.0249999999999999</v>
      </c>
      <c r="AD19" s="4">
        <f>IF(T19=0,0,IF(AND((G19+E19/2+Y19)&gt;=(T19*TAN(RADIANS(ABS(V19)))),(K19+L19/2-AA19)&gt;=(T19*TAN(RADIANS(W19))/COS(RADIANS(V19)))),((G19+E19/2+Y19)+((G19+E19/2+Y19)-(T19*TAN(RADIANS(ABS(V19))))))/2*(T19*TAN(RADIANS(W19))/COS(RADIANS(V19))),IF((K19+L19/2-AA19)/(G19+E19/2+Y19)&gt;=(T19*TAN(RADIANS(W19))/COS(RADIANS(V19)))/(T19*TAN(RADIANS(ABS(V19)))),(G19+E19/2+Y19)*(T19*TAN(RADIANS(W19))/COS(RADIANS(V19)))/(T19*TAN(RADIANS(ABS(V19))))*(G19+E19/2+Y19)/2,IF((K19+L19/2-AA19)/(G19+E19/2+Y19)&lt;(T19*TAN(RADIANS(W19))/COS(RADIANS(V19)))/(T19*TAN(RADIANS(ABS(V19)))),(K19+L19/2-AA19)*((G19+E19/2+Y19)+(G19+E19/2+Y19)-((T19*TAN(RADIANS(ABS(V19))))/(T19*TAN(RADIANS(W19))/COS(RADIANS(V19)))*(K19+L19/2-AA19)))/2,0)
)))</f>
        <v>0.10648833544962727</v>
      </c>
      <c r="AE19" s="13">
        <f>IF(S19=0,0,IF(AND((O19+L19/2-AA19)&gt;=(S19*TAN(RADIANS(W19))/COS(RADIANS(V19))),(D19+E19/2+Y19)&gt;=(S19*TAN(RADIANS(ABS(V19))))),((O19+L19/2-AA19)+((O19+L19/2-AA19)-(S19*TAN(RADIANS(W19))/COS(RADIANS(V19)))))/2*(S19*TAN(RADIANS(ABS(V19)))),IF((D19+E19/2+Y19)/(O19+L19/2-AA19)&gt;=(S19*TAN(RADIANS(ABS(V19))))/(S19*TAN(RADIANS(W19))/COS(RADIANS(V19))),(O19+L19/2-AA19)*(S19*TAN(RADIANS(ABS(V19))))/(S19*TAN(RADIANS(W19))/COS(RADIANS(V19)))*(O19+L19/2-AA19)/2,IF((D19+E19/2+Y19)/(O19+L19/2-AA19)&lt;(S19*TAN(RADIANS(ABS(V19))))/(S19*TAN(RADIANS(W19))/COS(RADIANS(V19))),(D19+E19/2+Y19)*((O19+L19/2-AA19)+(O19+L19/2-AA19)-((S19*TAN(RADIANS(W19))/COS(RADIANS(V19)))/(S19*TAN(RADIANS(ABS(V19))))*(D19+E19/2+Y19)))/2,0)
)))</f>
        <v>1.2319257323524816E-2</v>
      </c>
      <c r="AF19" s="4">
        <f t="shared" si="5"/>
        <v>0.10648833544962727</v>
      </c>
      <c r="AG19" s="13">
        <f t="shared" si="6"/>
        <v>3.731365378841763E-3</v>
      </c>
      <c r="AH19" s="4">
        <f t="shared" si="7"/>
        <v>0.3611385886292377</v>
      </c>
      <c r="AI19" s="13">
        <f t="shared" si="8"/>
        <v>1.2319257323524816E-2</v>
      </c>
      <c r="AJ19" s="4">
        <f t="shared" si="9"/>
        <v>0.3611385886292377</v>
      </c>
      <c r="AK19" s="13">
        <f t="shared" si="10"/>
        <v>3.731365378841763E-3</v>
      </c>
      <c r="AL19" s="14">
        <f t="shared" si="11"/>
        <v>4.3049999999999997</v>
      </c>
      <c r="AM19">
        <f>'式(14)Axp'!AL19-'式(18)Axm'!AL19</f>
        <v>0</v>
      </c>
    </row>
    <row r="20" spans="1:39" x14ac:dyDescent="0.2">
      <c r="A20" t="str">
        <f t="shared" si="2"/>
        <v>[17, 0.9, 2.1, 1.1, 0.88, 0.85, 1.05, 1.07, 0.98, 2.05, 1.02, 0.92, 0.96, 0.97, 1.01, 0.28, 0.24, 0.21, 0.2, 89, 60, 0.0466314443660587]</v>
      </c>
      <c r="D20">
        <f>'式(14)Axp'!F20</f>
        <v>0.9</v>
      </c>
      <c r="E20">
        <f>'式(14)Axp'!E20</f>
        <v>2.1</v>
      </c>
      <c r="F20">
        <f>'式(14)Axp'!D20</f>
        <v>1.1000000000000001</v>
      </c>
      <c r="G20" s="1">
        <f>'式(14)Axp'!I20</f>
        <v>0.88</v>
      </c>
      <c r="H20" s="1">
        <f>'式(14)Axp'!J20</f>
        <v>0.85</v>
      </c>
      <c r="I20" s="1">
        <f>'式(14)Axp'!G20</f>
        <v>1.05</v>
      </c>
      <c r="J20" s="1">
        <f>'式(14)Axp'!H20</f>
        <v>1.07</v>
      </c>
      <c r="K20">
        <f>'式(14)Axp'!K20</f>
        <v>0.98</v>
      </c>
      <c r="L20">
        <f>'式(14)Axp'!L20</f>
        <v>2.0499999999999998</v>
      </c>
      <c r="M20">
        <f>'式(14)Axp'!M20</f>
        <v>1.02</v>
      </c>
      <c r="N20" s="1">
        <f>'式(14)Axp'!O20</f>
        <v>0.92</v>
      </c>
      <c r="O20" s="1">
        <f>'式(14)Axp'!N20</f>
        <v>0.96</v>
      </c>
      <c r="P20" s="1">
        <f>'式(14)Axp'!Q20</f>
        <v>0.97</v>
      </c>
      <c r="Q20" s="1">
        <f>'式(14)Axp'!P20</f>
        <v>1.01</v>
      </c>
      <c r="R20">
        <f>'式(14)Axp'!S20</f>
        <v>0.28000000000000003</v>
      </c>
      <c r="S20">
        <f>'式(14)Axp'!R20</f>
        <v>0.24</v>
      </c>
      <c r="T20">
        <f>'式(14)Axp'!T20</f>
        <v>0.21</v>
      </c>
      <c r="U20">
        <f>'式(14)Axp'!U20</f>
        <v>0.2</v>
      </c>
      <c r="V20">
        <f>-'式(14)Axp'!V20</f>
        <v>89</v>
      </c>
      <c r="W20">
        <f>'式(14)Axp'!W20</f>
        <v>60</v>
      </c>
      <c r="Y20" s="2">
        <f>-E20/2</f>
        <v>-1.05</v>
      </c>
      <c r="Z20">
        <f t="shared" si="3"/>
        <v>1.05</v>
      </c>
      <c r="AA20" s="2">
        <f>-L20/2</f>
        <v>-1.0249999999999999</v>
      </c>
      <c r="AB20">
        <f t="shared" si="4"/>
        <v>1.0249999999999999</v>
      </c>
      <c r="AD20" s="4">
        <f>IF(T20=0,0,IF(AND((G20+E20/2+Y20)&gt;=(T20*TAN(RADIANS(ABS(V20)))),(K20+L20/2-AA20)&gt;=(T20*TAN(RADIANS(W20))/COS(RADIANS(V20)))),((G20+E20/2+Y20)+((G20+E20/2+Y20)-(T20*TAN(RADIANS(ABS(V20))))))/2*(T20*TAN(RADIANS(W20))/COS(RADIANS(V20))),IF((K20+L20/2-AA20)/(G20+E20/2+Y20)&gt;=(T20*TAN(RADIANS(W20))/COS(RADIANS(V20)))/(T20*TAN(RADIANS(ABS(V20)))),(G20+E20/2+Y20)*(T20*TAN(RADIANS(W20))/COS(RADIANS(V20)))/(T20*TAN(RADIANS(ABS(V20))))*(G20+E20/2+Y20)/2,IF((K20+L20/2-AA20)/(G20+E20/2+Y20)&lt;(T20*TAN(RADIANS(W20))/COS(RADIANS(V20)))/(T20*TAN(RADIANS(ABS(V20)))),(K20+L20/2-AA20)*((G20+E20/2+Y20)+(G20+E20/2+Y20)-((T20*TAN(RADIANS(ABS(V20))))/(T20*TAN(RADIANS(W20))/COS(RADIANS(V20)))*(K20+L20/2-AA20)))/2,0)
)))</f>
        <v>0.67075223150438867</v>
      </c>
      <c r="AE20" s="13">
        <f>IF(S20=0,0,IF(AND((O20+L20/2-AA20)&gt;=(S20*TAN(RADIANS(W20))/COS(RADIANS(V20))),(D20+E20/2+Y20)&gt;=(S20*TAN(RADIANS(ABS(V20))))),((O20+L20/2-AA20)+((O20+L20/2-AA20)-(S20*TAN(RADIANS(W20))/COS(RADIANS(V20)))))/2*(S20*TAN(RADIANS(ABS(V20)))),IF((D20+E20/2+Y20)/(O20+L20/2-AA20)&gt;=(S20*TAN(RADIANS(ABS(V20))))/(S20*TAN(RADIANS(W20))/COS(RADIANS(V20))),(O20+L20/2-AA20)*(S20*TAN(RADIANS(ABS(V20))))/(S20*TAN(RADIANS(W20))/COS(RADIANS(V20)))*(O20+L20/2-AA20)/2,IF((D20+E20/2+Y20)/(O20+L20/2-AA20)&lt;(S20*TAN(RADIANS(ABS(V20))))/(S20*TAN(RADIANS(W20))/COS(RADIANS(V20))),(D20+E20/2+Y20)*((O20+L20/2-AA20)+(O20+L20/2-AA20)-((S20*TAN(RADIANS(W20))/COS(RADIANS(V20)))/(S20*TAN(RADIANS(ABS(V20))))*(D20+E20/2+Y20)))/2,0)
)))</f>
        <v>2.0074125677704613</v>
      </c>
      <c r="AF20" s="4">
        <f t="shared" si="5"/>
        <v>0.58519862627816932</v>
      </c>
      <c r="AG20" s="13">
        <f t="shared" si="6"/>
        <v>0.26600248440445573</v>
      </c>
      <c r="AH20" s="4">
        <f t="shared" si="7"/>
        <v>6.3795061099513166</v>
      </c>
      <c r="AI20" s="13">
        <f t="shared" si="8"/>
        <v>2.6150272449574752</v>
      </c>
      <c r="AJ20" s="4">
        <f t="shared" si="9"/>
        <v>2.6431986262781697</v>
      </c>
      <c r="AK20" s="13">
        <f t="shared" si="10"/>
        <v>0.26600248440445573</v>
      </c>
      <c r="AL20" s="14">
        <f t="shared" si="11"/>
        <v>4.6631444366058705E-2</v>
      </c>
      <c r="AM20">
        <f>'式(14)Axp'!AL20-'式(18)Axm'!AL20</f>
        <v>0</v>
      </c>
    </row>
    <row r="21" spans="1:39" x14ac:dyDescent="0.2">
      <c r="A21" t="str">
        <f t="shared" si="2"/>
        <v>[18, 0.9, 2.1, 1.1, 0.88, 0.85, 1.05, 1.07, 0.98, 2.05, 1.02, 0.92, 0.96, 0.97, 1.01, 0.28, 0.24, 0.21, 0.2, 85, 60, 0.0463909860445386]</v>
      </c>
      <c r="D21">
        <f>'式(14)Axp'!F21</f>
        <v>0.9</v>
      </c>
      <c r="E21">
        <f>'式(14)Axp'!E21</f>
        <v>2.1</v>
      </c>
      <c r="F21">
        <f>'式(14)Axp'!D21</f>
        <v>1.1000000000000001</v>
      </c>
      <c r="G21" s="1">
        <f>'式(14)Axp'!I21</f>
        <v>0.88</v>
      </c>
      <c r="H21" s="1">
        <f>'式(14)Axp'!J21</f>
        <v>0.85</v>
      </c>
      <c r="I21" s="1">
        <f>'式(14)Axp'!G21</f>
        <v>1.05</v>
      </c>
      <c r="J21" s="1">
        <f>'式(14)Axp'!H21</f>
        <v>1.07</v>
      </c>
      <c r="K21">
        <f>'式(14)Axp'!K21</f>
        <v>0.98</v>
      </c>
      <c r="L21">
        <f>'式(14)Axp'!L21</f>
        <v>2.0499999999999998</v>
      </c>
      <c r="M21">
        <f>'式(14)Axp'!M21</f>
        <v>1.02</v>
      </c>
      <c r="N21" s="1">
        <f>'式(14)Axp'!O21</f>
        <v>0.92</v>
      </c>
      <c r="O21" s="1">
        <f>'式(14)Axp'!N21</f>
        <v>0.96</v>
      </c>
      <c r="P21" s="1">
        <f>'式(14)Axp'!Q21</f>
        <v>0.97</v>
      </c>
      <c r="Q21" s="1">
        <f>'式(14)Axp'!P21</f>
        <v>1.01</v>
      </c>
      <c r="R21">
        <f>'式(14)Axp'!S21</f>
        <v>0.28000000000000003</v>
      </c>
      <c r="S21">
        <f>'式(14)Axp'!R21</f>
        <v>0.24</v>
      </c>
      <c r="T21">
        <f>'式(14)Axp'!T21</f>
        <v>0.21</v>
      </c>
      <c r="U21">
        <f>'式(14)Axp'!U21</f>
        <v>0.2</v>
      </c>
      <c r="V21">
        <f>-'式(14)Axp'!V21</f>
        <v>85</v>
      </c>
      <c r="W21">
        <f>'式(14)Axp'!W21</f>
        <v>60</v>
      </c>
      <c r="Y21" s="2">
        <f>-E21/2</f>
        <v>-1.05</v>
      </c>
      <c r="Z21">
        <f t="shared" si="3"/>
        <v>1.05</v>
      </c>
      <c r="AA21" s="2">
        <f>-L21/2</f>
        <v>-1.0249999999999999</v>
      </c>
      <c r="AB21">
        <f t="shared" si="4"/>
        <v>1.0249999999999999</v>
      </c>
      <c r="AD21" s="4">
        <f>IF(T21=0,0,IF(AND((G21+E21/2+Y21)&gt;=(T21*TAN(RADIANS(ABS(V21)))),(K21+L21/2-AA21)&gt;=(T21*TAN(RADIANS(W21))/COS(RADIANS(V21)))),((G21+E21/2+Y21)+((G21+E21/2+Y21)-(T21*TAN(RADIANS(ABS(V21))))))/2*(T21*TAN(RADIANS(W21))/COS(RADIANS(V21))),IF((K21+L21/2-AA21)/(G21+E21/2+Y21)&gt;=(T21*TAN(RADIANS(W21))/COS(RADIANS(V21)))/(T21*TAN(RADIANS(ABS(V21)))),(G21+E21/2+Y21)*(T21*TAN(RADIANS(W21))/COS(RADIANS(V21)))/(T21*TAN(RADIANS(ABS(V21))))*(G21+E21/2+Y21)/2,IF((K21+L21/2-AA21)/(G21+E21/2+Y21)&lt;(T21*TAN(RADIANS(W21))/COS(RADIANS(V21)))/(T21*TAN(RADIANS(ABS(V21)))),(K21+L21/2-AA21)*((G21+E21/2+Y21)+(G21+E21/2+Y21)-((T21*TAN(RADIANS(ABS(V21))))/(T21*TAN(RADIANS(W21))/COS(RADIANS(V21)))*(K21+L21/2-AA21)))/2,0)
)))</f>
        <v>0.67321184701678172</v>
      </c>
      <c r="AE21" s="13">
        <f>IF(S21=0,0,IF(AND((O21+L21/2-AA21)&gt;=(S21*TAN(RADIANS(W21))/COS(RADIANS(V21))),(D21+E21/2+Y21)&gt;=(S21*TAN(RADIANS(ABS(V21))))),((O21+L21/2-AA21)+((O21+L21/2-AA21)-(S21*TAN(RADIANS(W21))/COS(RADIANS(V21)))))/2*(S21*TAN(RADIANS(ABS(V21)))),IF((D21+E21/2+Y21)/(O21+L21/2-AA21)&gt;=(S21*TAN(RADIANS(ABS(V21))))/(S21*TAN(RADIANS(W21))/COS(RADIANS(V21))),(O21+L21/2-AA21)*(S21*TAN(RADIANS(ABS(V21))))/(S21*TAN(RADIANS(W21))/COS(RADIANS(V21)))*(O21+L21/2-AA21)/2,IF((D21+E21/2+Y21)/(O21+L21/2-AA21)&lt;(S21*TAN(RADIANS(ABS(V21))))/(S21*TAN(RADIANS(W21))/COS(RADIANS(V21))),(D21+E21/2+Y21)*((O21+L21/2-AA21)+(O21+L21/2-AA21)-((S21*TAN(RADIANS(W21))/COS(RADIANS(V21)))/(S21*TAN(RADIANS(ABS(V21))))*(D21+E21/2+Y21)))/2,0)
)))</f>
        <v>2.0048398810904016</v>
      </c>
      <c r="AF21" s="4">
        <f t="shared" si="5"/>
        <v>0.58621139633247565</v>
      </c>
      <c r="AG21" s="13">
        <f t="shared" si="6"/>
        <v>0.26503063009161865</v>
      </c>
      <c r="AH21" s="4">
        <f t="shared" si="7"/>
        <v>6.3891876390970692</v>
      </c>
      <c r="AI21" s="13">
        <f t="shared" si="8"/>
        <v>2.6054731029655755</v>
      </c>
      <c r="AJ21" s="4">
        <f t="shared" si="9"/>
        <v>2.6442113963324756</v>
      </c>
      <c r="AK21" s="13">
        <f t="shared" si="10"/>
        <v>0.26503063009161865</v>
      </c>
      <c r="AL21" s="14">
        <f t="shared" si="11"/>
        <v>4.6390986044538618E-2</v>
      </c>
      <c r="AM21">
        <f>'式(14)Axp'!AL21-'式(18)Axm'!AL21</f>
        <v>0</v>
      </c>
    </row>
    <row r="22" spans="1:39" x14ac:dyDescent="0.2">
      <c r="A22" t="str">
        <f t="shared" si="2"/>
        <v>[19, 0.9, 2.1, 1.1, 0.88, 0.85, 1.05, 1.07, 0.98, 2.05, 1.02, 0.92, 0.96, 0.97, 1.01, 0.28, 0.24, 0.21, 0.2, 45, 60, 4.305]</v>
      </c>
      <c r="D22">
        <f>'式(14)Axp'!F22</f>
        <v>0.9</v>
      </c>
      <c r="E22">
        <f>'式(14)Axp'!E22</f>
        <v>2.1</v>
      </c>
      <c r="F22">
        <f>'式(14)Axp'!D22</f>
        <v>1.1000000000000001</v>
      </c>
      <c r="G22" s="1">
        <f>'式(14)Axp'!I22</f>
        <v>0.88</v>
      </c>
      <c r="H22" s="1">
        <f>'式(14)Axp'!J22</f>
        <v>0.85</v>
      </c>
      <c r="I22" s="1">
        <f>'式(14)Axp'!G22</f>
        <v>1.05</v>
      </c>
      <c r="J22" s="1">
        <f>'式(14)Axp'!H22</f>
        <v>1.07</v>
      </c>
      <c r="K22">
        <f>'式(14)Axp'!K22</f>
        <v>0.98</v>
      </c>
      <c r="L22">
        <f>'式(14)Axp'!L22</f>
        <v>2.0499999999999998</v>
      </c>
      <c r="M22">
        <f>'式(14)Axp'!M22</f>
        <v>1.02</v>
      </c>
      <c r="N22" s="1">
        <f>'式(14)Axp'!O22</f>
        <v>0.92</v>
      </c>
      <c r="O22" s="1">
        <f>'式(14)Axp'!N22</f>
        <v>0.96</v>
      </c>
      <c r="P22" s="1">
        <f>'式(14)Axp'!Q22</f>
        <v>0.97</v>
      </c>
      <c r="Q22" s="1">
        <f>'式(14)Axp'!P22</f>
        <v>1.01</v>
      </c>
      <c r="R22">
        <f>'式(14)Axp'!S22</f>
        <v>0.28000000000000003</v>
      </c>
      <c r="S22">
        <f>'式(14)Axp'!R22</f>
        <v>0.24</v>
      </c>
      <c r="T22">
        <f>'式(14)Axp'!T22</f>
        <v>0.21</v>
      </c>
      <c r="U22">
        <f>'式(14)Axp'!U22</f>
        <v>0.2</v>
      </c>
      <c r="V22">
        <f>-'式(14)Axp'!V22</f>
        <v>45</v>
      </c>
      <c r="W22">
        <f>'式(14)Axp'!W22</f>
        <v>60</v>
      </c>
      <c r="Y22" s="2">
        <f>-E22/2</f>
        <v>-1.05</v>
      </c>
      <c r="Z22">
        <f t="shared" si="3"/>
        <v>1.05</v>
      </c>
      <c r="AA22" s="2">
        <f>-L22/2</f>
        <v>-1.0249999999999999</v>
      </c>
      <c r="AB22">
        <f t="shared" si="4"/>
        <v>1.0249999999999999</v>
      </c>
      <c r="AD22" s="4">
        <f>IF(T22=0,0,IF(AND((G22+E22/2+Y22)&gt;=(T22*TAN(RADIANS(ABS(V22)))),(K22+L22/2-AA22)&gt;=(T22*TAN(RADIANS(W22))/COS(RADIANS(V22)))),((G22+E22/2+Y22)+((G22+E22/2+Y22)-(T22*TAN(RADIANS(ABS(V22))))))/2*(T22*TAN(RADIANS(W22))/COS(RADIANS(V22))),IF((K22+L22/2-AA22)/(G22+E22/2+Y22)&gt;=(T22*TAN(RADIANS(W22))/COS(RADIANS(V22)))/(T22*TAN(RADIANS(ABS(V22)))),(G22+E22/2+Y22)*(T22*TAN(RADIANS(W22))/COS(RADIANS(V22)))/(T22*TAN(RADIANS(ABS(V22))))*(G22+E22/2+Y22)/2,IF((K22+L22/2-AA22)/(G22+E22/2+Y22)&lt;(T22*TAN(RADIANS(W22))/COS(RADIANS(V22)))/(T22*TAN(RADIANS(ABS(V22)))),(K22+L22/2-AA22)*((G22+E22/2+Y22)+(G22+E22/2+Y22)-((T22*TAN(RADIANS(ABS(V22))))/(T22*TAN(RADIANS(W22))/COS(RADIANS(V22)))*(K22+L22/2-AA22)))/2,0)
)))</f>
        <v>0.39865445563796215</v>
      </c>
      <c r="AE22" s="13">
        <f>IF(S22=0,0,IF(AND((O22+L22/2-AA22)&gt;=(S22*TAN(RADIANS(W22))/COS(RADIANS(V22))),(D22+E22/2+Y22)&gt;=(S22*TAN(RADIANS(ABS(V22))))),((O22+L22/2-AA22)+((O22+L22/2-AA22)-(S22*TAN(RADIANS(W22))/COS(RADIANS(V22)))))/2*(S22*TAN(RADIANS(ABS(V22)))),IF((D22+E22/2+Y22)/(O22+L22/2-AA22)&gt;=(S22*TAN(RADIANS(ABS(V22))))/(S22*TAN(RADIANS(W22))/COS(RADIANS(V22))),(O22+L22/2-AA22)*(S22*TAN(RADIANS(ABS(V22))))/(S22*TAN(RADIANS(W22))/COS(RADIANS(V22)))*(O22+L22/2-AA22)/2,IF((D22+E22/2+Y22)/(O22+L22/2-AA22)&lt;(S22*TAN(RADIANS(ABS(V22))))/(S22*TAN(RADIANS(W22))/COS(RADIANS(V22))),(D22+E22/2+Y22)*((O22+L22/2-AA22)+(O22+L22/2-AA22)-((S22*TAN(RADIANS(W22))/COS(RADIANS(V22)))/(S22*TAN(RADIANS(ABS(V22))))*(D22+E22/2+Y22)))/2,0)
)))</f>
        <v>0.65185469540784435</v>
      </c>
      <c r="AF22" s="4">
        <f t="shared" si="5"/>
        <v>0.39865445563796215</v>
      </c>
      <c r="AG22" s="13">
        <f t="shared" si="6"/>
        <v>0.15985469540784447</v>
      </c>
      <c r="AH22" s="4">
        <f t="shared" si="7"/>
        <v>1.4788794322053436</v>
      </c>
      <c r="AI22" s="13">
        <f t="shared" si="8"/>
        <v>0.65185469540784435</v>
      </c>
      <c r="AJ22" s="4">
        <f t="shared" si="9"/>
        <v>1.4788794322053436</v>
      </c>
      <c r="AK22" s="13">
        <f t="shared" si="10"/>
        <v>0.15985469540784447</v>
      </c>
      <c r="AL22" s="14">
        <f t="shared" si="11"/>
        <v>4.3049999999999997</v>
      </c>
      <c r="AM22">
        <f>'式(14)Axp'!AL22-'式(18)Axm'!AL22</f>
        <v>0</v>
      </c>
    </row>
    <row r="23" spans="1:39" x14ac:dyDescent="0.2">
      <c r="A23" t="str">
        <f t="shared" si="2"/>
        <v>[20, 0.9, 2.1, 1.1, 0.88, 0.85, 1.05, 1.07, 0.98, 2.05, 1.02, 0.92, 0.96, 0.97, 1.01, 0.28, 0.24, 0.21, 0.2, 30, 60, 4.305]</v>
      </c>
      <c r="D23">
        <f>'式(14)Axp'!F23</f>
        <v>0.9</v>
      </c>
      <c r="E23">
        <f>'式(14)Axp'!E23</f>
        <v>2.1</v>
      </c>
      <c r="F23">
        <f>'式(14)Axp'!D23</f>
        <v>1.1000000000000001</v>
      </c>
      <c r="G23" s="1">
        <f>'式(14)Axp'!I23</f>
        <v>0.88</v>
      </c>
      <c r="H23" s="1">
        <f>'式(14)Axp'!J23</f>
        <v>0.85</v>
      </c>
      <c r="I23" s="1">
        <f>'式(14)Axp'!G23</f>
        <v>1.05</v>
      </c>
      <c r="J23" s="1">
        <f>'式(14)Axp'!H23</f>
        <v>1.07</v>
      </c>
      <c r="K23">
        <f>'式(14)Axp'!K23</f>
        <v>0.98</v>
      </c>
      <c r="L23">
        <f>'式(14)Axp'!L23</f>
        <v>2.0499999999999998</v>
      </c>
      <c r="M23">
        <f>'式(14)Axp'!M23</f>
        <v>1.02</v>
      </c>
      <c r="N23" s="1">
        <f>'式(14)Axp'!O23</f>
        <v>0.92</v>
      </c>
      <c r="O23" s="1">
        <f>'式(14)Axp'!N23</f>
        <v>0.96</v>
      </c>
      <c r="P23" s="1">
        <f>'式(14)Axp'!Q23</f>
        <v>0.97</v>
      </c>
      <c r="Q23" s="1">
        <f>'式(14)Axp'!P23</f>
        <v>1.01</v>
      </c>
      <c r="R23">
        <f>'式(14)Axp'!S23</f>
        <v>0.28000000000000003</v>
      </c>
      <c r="S23">
        <f>'式(14)Axp'!R23</f>
        <v>0.24</v>
      </c>
      <c r="T23">
        <f>'式(14)Axp'!T23</f>
        <v>0.21</v>
      </c>
      <c r="U23">
        <f>'式(14)Axp'!U23</f>
        <v>0.2</v>
      </c>
      <c r="V23">
        <f>-'式(14)Axp'!V23</f>
        <v>30</v>
      </c>
      <c r="W23">
        <f>'式(14)Axp'!W23</f>
        <v>60</v>
      </c>
      <c r="Y23" s="2">
        <f>-E23/2</f>
        <v>-1.05</v>
      </c>
      <c r="Z23">
        <f t="shared" si="3"/>
        <v>1.05</v>
      </c>
      <c r="AA23" s="2">
        <f>-L23/2</f>
        <v>-1.0249999999999999</v>
      </c>
      <c r="AB23">
        <f t="shared" si="4"/>
        <v>1.0249999999999999</v>
      </c>
      <c r="AD23" s="4">
        <f>IF(T23=0,0,IF(AND((G23+E23/2+Y23)&gt;=(T23*TAN(RADIANS(ABS(V23)))),(K23+L23/2-AA23)&gt;=(T23*TAN(RADIANS(W23))/COS(RADIANS(V23)))),((G23+E23/2+Y23)+((G23+E23/2+Y23)-(T23*TAN(RADIANS(ABS(V23))))))/2*(T23*TAN(RADIANS(W23))/COS(RADIANS(V23))),IF((K23+L23/2-AA23)/(G23+E23/2+Y23)&gt;=(T23*TAN(RADIANS(W23))/COS(RADIANS(V23)))/(T23*TAN(RADIANS(ABS(V23)))),(G23+E23/2+Y23)*(T23*TAN(RADIANS(W23))/COS(RADIANS(V23)))/(T23*TAN(RADIANS(ABS(V23))))*(G23+E23/2+Y23)/2,IF((K23+L23/2-AA23)/(G23+E23/2+Y23)&lt;(T23*TAN(RADIANS(W23))/COS(RADIANS(V23)))/(T23*TAN(RADIANS(ABS(V23)))),(K23+L23/2-AA23)*((G23+E23/2+Y23)+(G23+E23/2+Y23)-((T23*TAN(RADIANS(ABS(V23))))/(T23*TAN(RADIANS(W23))/COS(RADIANS(V23)))*(K23+L23/2-AA23)))/2,0)
)))</f>
        <v>0.34413885312873738</v>
      </c>
      <c r="AE23" s="13">
        <f>IF(S23=0,0,IF(AND((O23+L23/2-AA23)&gt;=(S23*TAN(RADIANS(W23))/COS(RADIANS(V23))),(D23+E23/2+Y23)&gt;=(S23*TAN(RADIANS(ABS(V23))))),((O23+L23/2-AA23)+((O23+L23/2-AA23)-(S23*TAN(RADIANS(W23))/COS(RADIANS(V23)))))/2*(S23*TAN(RADIANS(ABS(V23)))),IF((D23+E23/2+Y23)/(O23+L23/2-AA23)&gt;=(S23*TAN(RADIANS(ABS(V23))))/(S23*TAN(RADIANS(W23))/COS(RADIANS(V23))),(O23+L23/2-AA23)*(S23*TAN(RADIANS(ABS(V23))))/(S23*TAN(RADIANS(W23))/COS(RADIANS(V23)))*(O23+L23/2-AA23)/2,IF((D23+E23/2+Y23)/(O23+L23/2-AA23)&lt;(S23*TAN(RADIANS(ABS(V23))))/(S23*TAN(RADIANS(W23))/COS(RADIANS(V23))),(D23+E23/2+Y23)*((O23+L23/2-AA23)+(O23+L23/2-AA23)-((S23*TAN(RADIANS(W23))/COS(RADIANS(V23)))/(S23*TAN(RADIANS(ABS(V23))))*(D23+E23/2+Y23)))/2,0)
)))</f>
        <v>0.38382245895726314</v>
      </c>
      <c r="AF23" s="4">
        <f t="shared" si="5"/>
        <v>0.34413885312873738</v>
      </c>
      <c r="AG23" s="13">
        <f t="shared" si="6"/>
        <v>9.9766126515967321E-2</v>
      </c>
      <c r="AH23" s="4">
        <f t="shared" si="7"/>
        <v>1.2261388531287372</v>
      </c>
      <c r="AI23" s="13">
        <f t="shared" si="8"/>
        <v>0.38382245895726314</v>
      </c>
      <c r="AJ23" s="4">
        <f t="shared" si="9"/>
        <v>1.2261388531287372</v>
      </c>
      <c r="AK23" s="13">
        <f t="shared" si="10"/>
        <v>9.9766126515967321E-2</v>
      </c>
      <c r="AL23" s="14">
        <f t="shared" si="11"/>
        <v>4.3049999999999997</v>
      </c>
      <c r="AM23">
        <f>'式(14)Axp'!AL23-'式(18)Axm'!AL23</f>
        <v>0</v>
      </c>
    </row>
    <row r="24" spans="1:39" x14ac:dyDescent="0.2">
      <c r="A24" t="str">
        <f t="shared" si="2"/>
        <v>[21, 0.9, 2.1, 1.1, 0.88, 0.85, 1.05, 1.07, 0.98, 2.05, 1.02, 0.92, 0.96, 0.97, 1.01, 0.28, 0.24, 0.21, 0.2, 1, 60, 4.305]</v>
      </c>
      <c r="D24">
        <f>'式(14)Axp'!F24</f>
        <v>0.9</v>
      </c>
      <c r="E24">
        <f>'式(14)Axp'!E24</f>
        <v>2.1</v>
      </c>
      <c r="F24">
        <f>'式(14)Axp'!D24</f>
        <v>1.1000000000000001</v>
      </c>
      <c r="G24" s="1">
        <f>'式(14)Axp'!I24</f>
        <v>0.88</v>
      </c>
      <c r="H24" s="1">
        <f>'式(14)Axp'!J24</f>
        <v>0.85</v>
      </c>
      <c r="I24" s="1">
        <f>'式(14)Axp'!G24</f>
        <v>1.05</v>
      </c>
      <c r="J24" s="1">
        <f>'式(14)Axp'!H24</f>
        <v>1.07</v>
      </c>
      <c r="K24">
        <f>'式(14)Axp'!K24</f>
        <v>0.98</v>
      </c>
      <c r="L24">
        <f>'式(14)Axp'!L24</f>
        <v>2.0499999999999998</v>
      </c>
      <c r="M24">
        <f>'式(14)Axp'!M24</f>
        <v>1.02</v>
      </c>
      <c r="N24" s="1">
        <f>'式(14)Axp'!O24</f>
        <v>0.92</v>
      </c>
      <c r="O24" s="1">
        <f>'式(14)Axp'!N24</f>
        <v>0.96</v>
      </c>
      <c r="P24" s="1">
        <f>'式(14)Axp'!Q24</f>
        <v>0.97</v>
      </c>
      <c r="Q24" s="1">
        <f>'式(14)Axp'!P24</f>
        <v>1.01</v>
      </c>
      <c r="R24">
        <f>'式(14)Axp'!S24</f>
        <v>0.28000000000000003</v>
      </c>
      <c r="S24">
        <f>'式(14)Axp'!R24</f>
        <v>0.24</v>
      </c>
      <c r="T24">
        <f>'式(14)Axp'!T24</f>
        <v>0.21</v>
      </c>
      <c r="U24">
        <f>'式(14)Axp'!U24</f>
        <v>0.2</v>
      </c>
      <c r="V24">
        <f>-'式(14)Axp'!V24</f>
        <v>1</v>
      </c>
      <c r="W24">
        <f>'式(14)Axp'!W24</f>
        <v>60</v>
      </c>
      <c r="Y24" s="2">
        <f>-E24/2</f>
        <v>-1.05</v>
      </c>
      <c r="Z24">
        <f t="shared" si="3"/>
        <v>1.05</v>
      </c>
      <c r="AA24" s="2">
        <f>-L24/2</f>
        <v>-1.0249999999999999</v>
      </c>
      <c r="AB24">
        <f t="shared" si="4"/>
        <v>1.0249999999999999</v>
      </c>
      <c r="AD24" s="4">
        <f>IF(T24=0,0,IF(AND((G24+E24/2+Y24)&gt;=(T24*TAN(RADIANS(ABS(V24)))),(K24+L24/2-AA24)&gt;=(T24*TAN(RADIANS(W24))/COS(RADIANS(V24)))),((G24+E24/2+Y24)+((G24+E24/2+Y24)-(T24*TAN(RADIANS(ABS(V24))))))/2*(T24*TAN(RADIANS(W24))/COS(RADIANS(V24))),IF((K24+L24/2-AA24)/(G24+E24/2+Y24)&gt;=(T24*TAN(RADIANS(W24))/COS(RADIANS(V24)))/(T24*TAN(RADIANS(ABS(V24)))),(G24+E24/2+Y24)*(T24*TAN(RADIANS(W24))/COS(RADIANS(V24)))/(T24*TAN(RADIANS(ABS(V24))))*(G24+E24/2+Y24)/2,IF((K24+L24/2-AA24)/(G24+E24/2+Y24)&lt;(T24*TAN(RADIANS(W24))/COS(RADIANS(V24)))/(T24*TAN(RADIANS(ABS(V24)))),(K24+L24/2-AA24)*((G24+E24/2+Y24)+(G24+E24/2+Y24)-((T24*TAN(RADIANS(ABS(V24))))/(T24*TAN(RADIANS(W24))/COS(RADIANS(V24)))*(K24+L24/2-AA24)))/2,0)
)))</f>
        <v>0.3194650063488817</v>
      </c>
      <c r="AE24" s="13">
        <f>IF(S24=0,0,IF(AND((O24+L24/2-AA24)&gt;=(S24*TAN(RADIANS(W24))/COS(RADIANS(V24))),(D24+E24/2+Y24)&gt;=(S24*TAN(RADIANS(ABS(V24))))),((O24+L24/2-AA24)+((O24+L24/2-AA24)-(S24*TAN(RADIANS(W24))/COS(RADIANS(V24)))))/2*(S24*TAN(RADIANS(ABS(V24)))),IF((D24+E24/2+Y24)/(O24+L24/2-AA24)&gt;=(S24*TAN(RADIANS(ABS(V24))))/(S24*TAN(RADIANS(W24))/COS(RADIANS(V24))),(O24+L24/2-AA24)*(S24*TAN(RADIANS(ABS(V24))))/(S24*TAN(RADIANS(W24))/COS(RADIANS(V24)))*(O24+L24/2-AA24)/2,IF((D24+E24/2+Y24)/(O24+L24/2-AA24)&lt;(S24*TAN(RADIANS(ABS(V24))))/(S24*TAN(RADIANS(W24))/COS(RADIANS(V24))),(D24+E24/2+Y24)*((O24+L24/2-AA24)+(O24+L24/2-AA24)-((S24*TAN(RADIANS(W24))/COS(RADIANS(V24)))/(S24*TAN(RADIANS(ABS(V24))))*(D24+E24/2+Y24)))/2,0)
)))</f>
        <v>1.1738694162285679E-2</v>
      </c>
      <c r="AF24" s="4">
        <f t="shared" si="5"/>
        <v>0.3194650063488817</v>
      </c>
      <c r="AG24" s="13">
        <f t="shared" si="6"/>
        <v>3.1508022176026259E-3</v>
      </c>
      <c r="AH24" s="4">
        <f t="shared" si="7"/>
        <v>1.0834157658877128</v>
      </c>
      <c r="AI24" s="13">
        <f t="shared" si="8"/>
        <v>1.1738694162285679E-2</v>
      </c>
      <c r="AJ24" s="4">
        <f t="shared" si="9"/>
        <v>1.0834157658877128</v>
      </c>
      <c r="AK24" s="13">
        <f t="shared" si="10"/>
        <v>3.1508022176026259E-3</v>
      </c>
      <c r="AL24" s="14">
        <f t="shared" si="11"/>
        <v>4.3049999999999997</v>
      </c>
      <c r="AM24">
        <f>'式(14)Axp'!AL24-'式(18)Axm'!AL24</f>
        <v>0</v>
      </c>
    </row>
    <row r="25" spans="1:39" x14ac:dyDescent="0.2">
      <c r="A25" t="str">
        <f t="shared" si="2"/>
        <v>[22, 0.9, 2.1, 1.1, 0.88, 0.85, 1.05, 1.07, 0.98, 2.05, 1.02, 0.92, 0.96, 0.97, 1.01, 0.28, 0.24, 0.21, 0.2, 89, 85, 0]</v>
      </c>
      <c r="D25">
        <f>'式(14)Axp'!F25</f>
        <v>0.9</v>
      </c>
      <c r="E25">
        <f>'式(14)Axp'!E25</f>
        <v>2.1</v>
      </c>
      <c r="F25">
        <f>'式(14)Axp'!D25</f>
        <v>1.1000000000000001</v>
      </c>
      <c r="G25" s="1">
        <f>'式(14)Axp'!I25</f>
        <v>0.88</v>
      </c>
      <c r="H25" s="1">
        <f>'式(14)Axp'!J25</f>
        <v>0.85</v>
      </c>
      <c r="I25" s="1">
        <f>'式(14)Axp'!G25</f>
        <v>1.05</v>
      </c>
      <c r="J25" s="1">
        <f>'式(14)Axp'!H25</f>
        <v>1.07</v>
      </c>
      <c r="K25">
        <f>'式(14)Axp'!K25</f>
        <v>0.98</v>
      </c>
      <c r="L25">
        <f>'式(14)Axp'!L25</f>
        <v>2.0499999999999998</v>
      </c>
      <c r="M25">
        <f>'式(14)Axp'!M25</f>
        <v>1.02</v>
      </c>
      <c r="N25" s="1">
        <f>'式(14)Axp'!O25</f>
        <v>0.92</v>
      </c>
      <c r="O25" s="1">
        <f>'式(14)Axp'!N25</f>
        <v>0.96</v>
      </c>
      <c r="P25" s="1">
        <f>'式(14)Axp'!Q25</f>
        <v>0.97</v>
      </c>
      <c r="Q25" s="1">
        <f>'式(14)Axp'!P25</f>
        <v>1.01</v>
      </c>
      <c r="R25">
        <f>'式(14)Axp'!S25</f>
        <v>0.28000000000000003</v>
      </c>
      <c r="S25">
        <f>'式(14)Axp'!R25</f>
        <v>0.24</v>
      </c>
      <c r="T25">
        <f>'式(14)Axp'!T25</f>
        <v>0.21</v>
      </c>
      <c r="U25">
        <f>'式(14)Axp'!U25</f>
        <v>0.2</v>
      </c>
      <c r="V25">
        <f>-'式(14)Axp'!V25</f>
        <v>89</v>
      </c>
      <c r="W25">
        <f>'式(14)Axp'!W25</f>
        <v>85</v>
      </c>
      <c r="Y25" s="2">
        <f>-E25/2</f>
        <v>-1.05</v>
      </c>
      <c r="Z25">
        <f t="shared" si="3"/>
        <v>1.05</v>
      </c>
      <c r="AA25" s="2">
        <f>-L25/2</f>
        <v>-1.0249999999999999</v>
      </c>
      <c r="AB25">
        <f t="shared" si="4"/>
        <v>1.0249999999999999</v>
      </c>
      <c r="AD25" s="4">
        <f>IF(T25=0,0,IF(AND((G25+E25/2+Y25)&gt;=(T25*TAN(RADIANS(ABS(V25)))),(K25+L25/2-AA25)&gt;=(T25*TAN(RADIANS(W25))/COS(RADIANS(V25)))),((G25+E25/2+Y25)+((G25+E25/2+Y25)-(T25*TAN(RADIANS(ABS(V25))))))/2*(T25*TAN(RADIANS(W25))/COS(RADIANS(V25))),IF((K25+L25/2-AA25)/(G25+E25/2+Y25)&gt;=(T25*TAN(RADIANS(W25))/COS(RADIANS(V25)))/(T25*TAN(RADIANS(ABS(V25)))),(G25+E25/2+Y25)*(T25*TAN(RADIANS(W25))/COS(RADIANS(V25)))/(T25*TAN(RADIANS(ABS(V25))))*(G25+E25/2+Y25)/2,IF((K25+L25/2-AA25)/(G25+E25/2+Y25)&lt;(T25*TAN(RADIANS(W25))/COS(RADIANS(V25)))/(T25*TAN(RADIANS(ABS(V25)))),(K25+L25/2-AA25)*((G25+E25/2+Y25)+(G25+E25/2+Y25)-((T25*TAN(RADIANS(ABS(V25))))/(T25*TAN(RADIANS(W25))/COS(RADIANS(V25)))*(K25+L25/2-AA25)))/2,0)
)))</f>
        <v>2.2648488320213698</v>
      </c>
      <c r="AE25" s="13">
        <f>IF(S25=0,0,IF(AND((O25+L25/2-AA25)&gt;=(S25*TAN(RADIANS(W25))/COS(RADIANS(V25))),(D25+E25/2+Y25)&gt;=(S25*TAN(RADIANS(ABS(V25))))),((O25+L25/2-AA25)+((O25+L25/2-AA25)-(S25*TAN(RADIANS(W25))/COS(RADIANS(V25)))))/2*(S25*TAN(RADIANS(ABS(V25)))),IF((D25+E25/2+Y25)/(O25+L25/2-AA25)&gt;=(S25*TAN(RADIANS(ABS(V25))))/(S25*TAN(RADIANS(W25))/COS(RADIANS(V25))),(O25+L25/2-AA25)*(S25*TAN(RADIANS(ABS(V25))))/(S25*TAN(RADIANS(W25))/COS(RADIANS(V25)))*(O25+L25/2-AA25)/2,IF((D25+E25/2+Y25)/(O25+L25/2-AA25)&lt;(S25*TAN(RADIANS(ABS(V25))))/(S25*TAN(RADIANS(W25))/COS(RADIANS(V25))),(D25+E25/2+Y25)*((O25+L25/2-AA25)+(O25+L25/2-AA25)-((S25*TAN(RADIANS(W25))/COS(RADIANS(V25)))/(S25*TAN(RADIANS(ABS(V25))))*(D25+E25/2+Y25)))/2,0)
)))</f>
        <v>0.39626765752847676</v>
      </c>
      <c r="AF25" s="4">
        <f t="shared" si="5"/>
        <v>0.82039434241450448</v>
      </c>
      <c r="AG25" s="13">
        <f t="shared" si="6"/>
        <v>4.0308636017068702E-2</v>
      </c>
      <c r="AH25" s="4">
        <f t="shared" si="7"/>
        <v>8.6278488320213711</v>
      </c>
      <c r="AI25" s="13">
        <f t="shared" si="8"/>
        <v>0.39626765752847676</v>
      </c>
      <c r="AJ25" s="4">
        <f t="shared" si="9"/>
        <v>2.8783943424145044</v>
      </c>
      <c r="AK25" s="13">
        <f t="shared" si="10"/>
        <v>4.0308636017068702E-2</v>
      </c>
      <c r="AL25" s="14">
        <f t="shared" si="11"/>
        <v>0</v>
      </c>
      <c r="AM25">
        <f>'式(14)Axp'!AL25-'式(18)Axm'!AL25</f>
        <v>0</v>
      </c>
    </row>
    <row r="26" spans="1:39" x14ac:dyDescent="0.2">
      <c r="A26" t="str">
        <f t="shared" si="2"/>
        <v>[23, 0.9, 2.1, 1.1, 0.88, 0.85, 1.05, 1.07, 0.98, 2.05, 1.02, 0.92, 0.96, 0.97, 1.01, 0.28, 0.24, 0.21, 0.2, 85, 85, 9.99200722162641E-16]</v>
      </c>
      <c r="D26">
        <f>'式(14)Axp'!F26</f>
        <v>0.9</v>
      </c>
      <c r="E26">
        <f>'式(14)Axp'!E26</f>
        <v>2.1</v>
      </c>
      <c r="F26">
        <f>'式(14)Axp'!D26</f>
        <v>1.1000000000000001</v>
      </c>
      <c r="G26" s="1">
        <f>'式(14)Axp'!I26</f>
        <v>0.88</v>
      </c>
      <c r="H26" s="1">
        <f>'式(14)Axp'!J26</f>
        <v>0.85</v>
      </c>
      <c r="I26" s="1">
        <f>'式(14)Axp'!G26</f>
        <v>1.05</v>
      </c>
      <c r="J26" s="1">
        <f>'式(14)Axp'!H26</f>
        <v>1.07</v>
      </c>
      <c r="K26">
        <f>'式(14)Axp'!K26</f>
        <v>0.98</v>
      </c>
      <c r="L26">
        <f>'式(14)Axp'!L26</f>
        <v>2.0499999999999998</v>
      </c>
      <c r="M26">
        <f>'式(14)Axp'!M26</f>
        <v>1.02</v>
      </c>
      <c r="N26" s="1">
        <f>'式(14)Axp'!O26</f>
        <v>0.92</v>
      </c>
      <c r="O26" s="1">
        <f>'式(14)Axp'!N26</f>
        <v>0.96</v>
      </c>
      <c r="P26" s="1">
        <f>'式(14)Axp'!Q26</f>
        <v>0.97</v>
      </c>
      <c r="Q26" s="1">
        <f>'式(14)Axp'!P26</f>
        <v>1.01</v>
      </c>
      <c r="R26">
        <f>'式(14)Axp'!S26</f>
        <v>0.28000000000000003</v>
      </c>
      <c r="S26">
        <f>'式(14)Axp'!R26</f>
        <v>0.24</v>
      </c>
      <c r="T26">
        <f>'式(14)Axp'!T26</f>
        <v>0.21</v>
      </c>
      <c r="U26">
        <f>'式(14)Axp'!U26</f>
        <v>0.2</v>
      </c>
      <c r="V26">
        <f>-'式(14)Axp'!V26</f>
        <v>85</v>
      </c>
      <c r="W26">
        <f>'式(14)Axp'!W26</f>
        <v>85</v>
      </c>
      <c r="Y26" s="2">
        <f>-E26/2</f>
        <v>-1.05</v>
      </c>
      <c r="Z26">
        <f t="shared" si="3"/>
        <v>1.05</v>
      </c>
      <c r="AA26" s="2">
        <f>-L26/2</f>
        <v>-1.0249999999999999</v>
      </c>
      <c r="AB26">
        <f t="shared" si="4"/>
        <v>1.0249999999999999</v>
      </c>
      <c r="AD26" s="4">
        <f>IF(T26=0,0,IF(AND((G26+E26/2+Y26)&gt;=(T26*TAN(RADIANS(ABS(V26)))),(K26+L26/2-AA26)&gt;=(T26*TAN(RADIANS(W26))/COS(RADIANS(V26)))),((G26+E26/2+Y26)+((G26+E26/2+Y26)-(T26*TAN(RADIANS(ABS(V26))))))/2*(T26*TAN(RADIANS(W26))/COS(RADIANS(V26))),IF((K26+L26/2-AA26)/(G26+E26/2+Y26)&gt;=(T26*TAN(RADIANS(W26))/COS(RADIANS(V26)))/(T26*TAN(RADIANS(ABS(V26)))),(G26+E26/2+Y26)*(T26*TAN(RADIANS(W26))/COS(RADIANS(V26)))/(T26*TAN(RADIANS(ABS(V26))))*(G26+E26/2+Y26)/2,IF((K26+L26/2-AA26)/(G26+E26/2+Y26)&lt;(T26*TAN(RADIANS(W26))/COS(RADIANS(V26)))/(T26*TAN(RADIANS(ABS(V26)))),(K26+L26/2-AA26)*((G26+E26/2+Y26)+(G26+E26/2+Y26)-((T26*TAN(RADIANS(ABS(V26))))/(T26*TAN(RADIANS(W26))/COS(RADIANS(V26)))*(K26+L26/2-AA26)))/2,0)
)))</f>
        <v>2.2663159207040131</v>
      </c>
      <c r="AE26" s="13">
        <f>IF(S26=0,0,IF(AND((O26+L26/2-AA26)&gt;=(S26*TAN(RADIANS(W26))/COS(RADIANS(V26))),(D26+E26/2+Y26)&gt;=(S26*TAN(RADIANS(ABS(V26))))),((O26+L26/2-AA26)+((O26+L26/2-AA26)-(S26*TAN(RADIANS(W26))/COS(RADIANS(V26)))))/2*(S26*TAN(RADIANS(ABS(V26)))),IF((D26+E26/2+Y26)/(O26+L26/2-AA26)&gt;=(S26*TAN(RADIANS(ABS(V26))))/(S26*TAN(RADIANS(W26))/COS(RADIANS(V26))),(O26+L26/2-AA26)*(S26*TAN(RADIANS(ABS(V26))))/(S26*TAN(RADIANS(W26))/COS(RADIANS(V26)))*(O26+L26/2-AA26)/2,IF((D26+E26/2+Y26)/(O26+L26/2-AA26)&lt;(S26*TAN(RADIANS(ABS(V26))))/(S26*TAN(RADIANS(W26))/COS(RADIANS(V26))),(D26+E26/2+Y26)*((O26+L26/2-AA26)+(O26+L26/2-AA26)-((S26*TAN(RADIANS(W26))/COS(RADIANS(V26)))/(S26*TAN(RADIANS(ABS(V26))))*(D26+E26/2+Y26)))/2,0)
)))</f>
        <v>0.39481987243402872</v>
      </c>
      <c r="AF26" s="4">
        <f t="shared" si="5"/>
        <v>0.82054781233257468</v>
      </c>
      <c r="AG26" s="13">
        <f t="shared" si="6"/>
        <v>4.0161366258120869E-2</v>
      </c>
      <c r="AH26" s="4">
        <f t="shared" si="7"/>
        <v>8.6293159207040127</v>
      </c>
      <c r="AI26" s="13">
        <f t="shared" si="8"/>
        <v>0.39481987243402872</v>
      </c>
      <c r="AJ26" s="4">
        <f t="shared" si="9"/>
        <v>2.8785478123325752</v>
      </c>
      <c r="AK26" s="13">
        <f t="shared" si="10"/>
        <v>4.0161366258120869E-2</v>
      </c>
      <c r="AL26" s="14">
        <f t="shared" si="11"/>
        <v>9.9920072216264089E-16</v>
      </c>
      <c r="AM26">
        <f>'式(14)Axp'!AL26-'式(18)Axm'!AL26</f>
        <v>0</v>
      </c>
    </row>
    <row r="27" spans="1:39" x14ac:dyDescent="0.2">
      <c r="A27" t="str">
        <f t="shared" si="2"/>
        <v>[24, 0.9, 2.1, 1.1, 0.88, 0.85, 1.05, 1.07, 0.98, 2.05, 1.02, 0.92, 0.96, 0.97, 1.01, 0.28, 0.24, 0.21, 0.2, 45, 85, 9.95731275210687E-16]</v>
      </c>
      <c r="D27">
        <f>'式(14)Axp'!F27</f>
        <v>0.9</v>
      </c>
      <c r="E27">
        <f>'式(14)Axp'!E27</f>
        <v>2.1</v>
      </c>
      <c r="F27">
        <f>'式(14)Axp'!D27</f>
        <v>1.1000000000000001</v>
      </c>
      <c r="G27" s="1">
        <f>'式(14)Axp'!I27</f>
        <v>0.88</v>
      </c>
      <c r="H27" s="1">
        <f>'式(14)Axp'!J27</f>
        <v>0.85</v>
      </c>
      <c r="I27" s="1">
        <f>'式(14)Axp'!G27</f>
        <v>1.05</v>
      </c>
      <c r="J27" s="1">
        <f>'式(14)Axp'!H27</f>
        <v>1.07</v>
      </c>
      <c r="K27">
        <f>'式(14)Axp'!K27</f>
        <v>0.98</v>
      </c>
      <c r="L27">
        <f>'式(14)Axp'!L27</f>
        <v>2.0499999999999998</v>
      </c>
      <c r="M27">
        <f>'式(14)Axp'!M27</f>
        <v>1.02</v>
      </c>
      <c r="N27" s="1">
        <f>'式(14)Axp'!O27</f>
        <v>0.92</v>
      </c>
      <c r="O27" s="1">
        <f>'式(14)Axp'!N27</f>
        <v>0.96</v>
      </c>
      <c r="P27" s="1">
        <f>'式(14)Axp'!Q27</f>
        <v>0.97</v>
      </c>
      <c r="Q27" s="1">
        <f>'式(14)Axp'!P27</f>
        <v>1.01</v>
      </c>
      <c r="R27">
        <f>'式(14)Axp'!S27</f>
        <v>0.28000000000000003</v>
      </c>
      <c r="S27">
        <f>'式(14)Axp'!R27</f>
        <v>0.24</v>
      </c>
      <c r="T27">
        <f>'式(14)Axp'!T27</f>
        <v>0.21</v>
      </c>
      <c r="U27">
        <f>'式(14)Axp'!U27</f>
        <v>0.2</v>
      </c>
      <c r="V27">
        <f>-'式(14)Axp'!V27</f>
        <v>45</v>
      </c>
      <c r="W27">
        <f>'式(14)Axp'!W27</f>
        <v>85</v>
      </c>
      <c r="Y27" s="2">
        <f>-E27/2</f>
        <v>-1.05</v>
      </c>
      <c r="Z27">
        <f t="shared" si="3"/>
        <v>1.05</v>
      </c>
      <c r="AA27" s="2">
        <f>-L27/2</f>
        <v>-1.0249999999999999</v>
      </c>
      <c r="AB27">
        <f t="shared" si="4"/>
        <v>1.0249999999999999</v>
      </c>
      <c r="AD27" s="4">
        <f>IF(T27=0,0,IF(AND((G27+E27/2+Y27)&gt;=(T27*TAN(RADIANS(ABS(V27)))),(K27+L27/2-AA27)&gt;=(T27*TAN(RADIANS(W27))/COS(RADIANS(V27)))),((G27+E27/2+Y27)+((G27+E27/2+Y27)-(T27*TAN(RADIANS(ABS(V27))))))/2*(T27*TAN(RADIANS(W27))/COS(RADIANS(V27))),IF((K27+L27/2-AA27)/(G27+E27/2+Y27)&gt;=(T27*TAN(RADIANS(W27))/COS(RADIANS(V27)))/(T27*TAN(RADIANS(ABS(V27)))),(G27+E27/2+Y27)*(T27*TAN(RADIANS(W27))/COS(RADIANS(V27)))/(T27*TAN(RADIANS(ABS(V27))))*(G27+E27/2+Y27)/2,IF((K27+L27/2-AA27)/(G27+E27/2+Y27)&lt;(T27*TAN(RADIANS(W27))/COS(RADIANS(V27)))/(T27*TAN(RADIANS(ABS(V27)))),(K27+L27/2-AA27)*((G27+E27/2+Y27)+(G27+E27/2+Y27)-((T27*TAN(RADIANS(ABS(V27))))/(T27*TAN(RADIANS(W27))/COS(RADIANS(V27)))*(K27+L27/2-AA27)))/2,0)
)))</f>
        <v>2.3824171941721031</v>
      </c>
      <c r="AE27" s="13">
        <f>IF(S27=0,0,IF(AND((O27+L27/2-AA27)&gt;=(S27*TAN(RADIANS(W27))/COS(RADIANS(V27))),(D27+E27/2+Y27)&gt;=(S27*TAN(RADIANS(ABS(V27))))),((O27+L27/2-AA27)+((O27+L27/2-AA27)-(S27*TAN(RADIANS(W27))/COS(RADIANS(V27)))))/2*(S27*TAN(RADIANS(ABS(V27)))),IF((D27+E27/2+Y27)/(O27+L27/2-AA27)&gt;=(S27*TAN(RADIANS(ABS(V27))))/(S27*TAN(RADIANS(W27))/COS(RADIANS(V27))),(O27+L27/2-AA27)*(S27*TAN(RADIANS(ABS(V27))))/(S27*TAN(RADIANS(W27))/COS(RADIANS(V27)))*(O27+L27/2-AA27)/2,IF((D27+E27/2+Y27)/(O27+L27/2-AA27)&lt;(S27*TAN(RADIANS(ABS(V27))))/(S27*TAN(RADIANS(W27))/COS(RADIANS(V27))),(D27+E27/2+Y27)*((O27+L27/2-AA27)+(O27+L27/2-AA27)-((S27*TAN(RADIANS(W27))/COS(RADIANS(V27)))/(S27*TAN(RADIANS(ABS(V27))))*(D27+E27/2+Y27)))/2,0)
)))</f>
        <v>0.28024623066162713</v>
      </c>
      <c r="AF27" s="4">
        <f t="shared" si="5"/>
        <v>0.83269299015160692</v>
      </c>
      <c r="AG27" s="13">
        <f t="shared" si="6"/>
        <v>2.8506851599624242E-2</v>
      </c>
      <c r="AH27" s="4">
        <f t="shared" si="7"/>
        <v>8.7454171941721022</v>
      </c>
      <c r="AI27" s="13">
        <f t="shared" si="8"/>
        <v>0.28024623066162713</v>
      </c>
      <c r="AJ27" s="4">
        <f t="shared" si="9"/>
        <v>2.890692990151607</v>
      </c>
      <c r="AK27" s="13">
        <f t="shared" si="10"/>
        <v>2.8506851599624242E-2</v>
      </c>
      <c r="AL27" s="14">
        <f t="shared" si="11"/>
        <v>9.9573127521068727E-16</v>
      </c>
      <c r="AM27">
        <f>'式(14)Axp'!AL27-'式(18)Axm'!AL27</f>
        <v>0</v>
      </c>
    </row>
    <row r="28" spans="1:39" x14ac:dyDescent="0.2">
      <c r="A28" t="str">
        <f t="shared" si="2"/>
        <v>[25, 0.9, 2.1, 1.1, 0.88, 0.85, 1.05, 1.07, 0.98, 2.05, 1.02, 0.92, 0.96, 0.97, 1.01, 0.28, 0.24, 0.21, 0.2, 30, 85, 0.542555191463623]</v>
      </c>
      <c r="D28">
        <f>'式(14)Axp'!F28</f>
        <v>0.9</v>
      </c>
      <c r="E28">
        <f>'式(14)Axp'!E28</f>
        <v>2.1</v>
      </c>
      <c r="F28">
        <f>'式(14)Axp'!D28</f>
        <v>1.1000000000000001</v>
      </c>
      <c r="G28" s="1">
        <f>'式(14)Axp'!I28</f>
        <v>0.88</v>
      </c>
      <c r="H28" s="1">
        <f>'式(14)Axp'!J28</f>
        <v>0.85</v>
      </c>
      <c r="I28" s="1">
        <f>'式(14)Axp'!G28</f>
        <v>1.05</v>
      </c>
      <c r="J28" s="1">
        <f>'式(14)Axp'!H28</f>
        <v>1.07</v>
      </c>
      <c r="K28">
        <f>'式(14)Axp'!K28</f>
        <v>0.98</v>
      </c>
      <c r="L28">
        <f>'式(14)Axp'!L28</f>
        <v>2.0499999999999998</v>
      </c>
      <c r="M28">
        <f>'式(14)Axp'!M28</f>
        <v>1.02</v>
      </c>
      <c r="N28" s="1">
        <f>'式(14)Axp'!O28</f>
        <v>0.92</v>
      </c>
      <c r="O28" s="1">
        <f>'式(14)Axp'!N28</f>
        <v>0.96</v>
      </c>
      <c r="P28" s="1">
        <f>'式(14)Axp'!Q28</f>
        <v>0.97</v>
      </c>
      <c r="Q28" s="1">
        <f>'式(14)Axp'!P28</f>
        <v>1.01</v>
      </c>
      <c r="R28">
        <f>'式(14)Axp'!S28</f>
        <v>0.28000000000000003</v>
      </c>
      <c r="S28">
        <f>'式(14)Axp'!R28</f>
        <v>0.24</v>
      </c>
      <c r="T28">
        <f>'式(14)Axp'!T28</f>
        <v>0.21</v>
      </c>
      <c r="U28">
        <f>'式(14)Axp'!U28</f>
        <v>0.2</v>
      </c>
      <c r="V28">
        <f>-'式(14)Axp'!V28</f>
        <v>30</v>
      </c>
      <c r="W28">
        <f>'式(14)Axp'!W28</f>
        <v>85</v>
      </c>
      <c r="Y28" s="2">
        <f>-E28/2</f>
        <v>-1.05</v>
      </c>
      <c r="Z28">
        <f t="shared" si="3"/>
        <v>1.05</v>
      </c>
      <c r="AA28" s="2">
        <f>-L28/2</f>
        <v>-1.0249999999999999</v>
      </c>
      <c r="AB28">
        <f t="shared" si="4"/>
        <v>1.0249999999999999</v>
      </c>
      <c r="AD28" s="4">
        <f>IF(T28=0,0,IF(AND((G28+E28/2+Y28)&gt;=(T28*TAN(RADIANS(ABS(V28)))),(K28+L28/2-AA28)&gt;=(T28*TAN(RADIANS(W28))/COS(RADIANS(V28)))),((G28+E28/2+Y28)+((G28+E28/2+Y28)-(T28*TAN(RADIANS(ABS(V28))))))/2*(T28*TAN(RADIANS(W28))/COS(RADIANS(V28))),IF((K28+L28/2-AA28)/(G28+E28/2+Y28)&gt;=(T28*TAN(RADIANS(W28))/COS(RADIANS(V28)))/(T28*TAN(RADIANS(ABS(V28)))),(G28+E28/2+Y28)*(T28*TAN(RADIANS(W28))/COS(RADIANS(V28)))/(T28*TAN(RADIANS(ABS(V28))))*(G28+E28/2+Y28)/2,IF((K28+L28/2-AA28)/(G28+E28/2+Y28)&lt;(T28*TAN(RADIANS(W28))/COS(RADIANS(V28)))/(T28*TAN(RADIANS(ABS(V28)))),(K28+L28/2-AA28)*((G28+E28/2+Y28)+(G28+E28/2+Y28)-((T28*TAN(RADIANS(ABS(V28))))/(T28*TAN(RADIANS(W28))/COS(RADIANS(V28)))*(K28+L28/2-AA28)))/2,0)
)))</f>
        <v>2.2710217699646513</v>
      </c>
      <c r="AE28" s="13">
        <f>IF(S28=0,0,IF(AND((O28+L28/2-AA28)&gt;=(S28*TAN(RADIANS(W28))/COS(RADIANS(V28))),(D28+E28/2+Y28)&gt;=(S28*TAN(RADIANS(ABS(V28))))),((O28+L28/2-AA28)+((O28+L28/2-AA28)-(S28*TAN(RADIANS(W28))/COS(RADIANS(V28)))))/2*(S28*TAN(RADIANS(ABS(V28)))),IF((D28+E28/2+Y28)/(O28+L28/2-AA28)&gt;=(S28*TAN(RADIANS(ABS(V28))))/(S28*TAN(RADIANS(W28))/COS(RADIANS(V28))),(O28+L28/2-AA28)*(S28*TAN(RADIANS(ABS(V28))))/(S28*TAN(RADIANS(W28))/COS(RADIANS(V28)))*(O28+L28/2-AA28)/2,IF((D28+E28/2+Y28)/(O28+L28/2-AA28)&lt;(S28*TAN(RADIANS(ABS(V28))))/(S28*TAN(RADIANS(W28))/COS(RADIANS(V28))),(D28+E28/2+Y28)*((O28+L28/2-AA28)+(O28+L28/2-AA28)-((S28*TAN(RADIANS(W28))/COS(RADIANS(V28)))/(S28*TAN(RADIANS(ABS(V28))))*(D28+E28/2+Y28)))/2,0)
)))</f>
        <v>0.1981640101028059</v>
      </c>
      <c r="AF28" s="4">
        <f t="shared" si="5"/>
        <v>0.84139397188742571</v>
      </c>
      <c r="AG28" s="13">
        <f t="shared" si="6"/>
        <v>2.0157388076372879E-2</v>
      </c>
      <c r="AH28" s="4">
        <f t="shared" si="7"/>
        <v>8.0914665785010289</v>
      </c>
      <c r="AI28" s="13">
        <f t="shared" si="8"/>
        <v>0.1981640101028059</v>
      </c>
      <c r="AJ28" s="4">
        <f t="shared" si="9"/>
        <v>2.899393971887426</v>
      </c>
      <c r="AK28" s="13">
        <f t="shared" si="10"/>
        <v>2.0157388076372879E-2</v>
      </c>
      <c r="AL28" s="14">
        <f t="shared" si="11"/>
        <v>0.54255519146362274</v>
      </c>
      <c r="AM28">
        <f>'式(14)Axp'!AL28-'式(18)Axm'!AL28</f>
        <v>0</v>
      </c>
    </row>
    <row r="29" spans="1:39" x14ac:dyDescent="0.2">
      <c r="A29" t="str">
        <f t="shared" si="2"/>
        <v>[26, 0.9, 2.1, 1.1, 0.88, 0.85, 1.05, 1.07, 0.98, 2.05, 1.02, 0.92, 0.96, 0.97, 1.01, 0.28, 0.24, 0.21, 0.2, 1, 85, 1.32157910166076]</v>
      </c>
      <c r="D29">
        <f>'式(14)Axp'!F29</f>
        <v>0.9</v>
      </c>
      <c r="E29">
        <f>'式(14)Axp'!E29</f>
        <v>2.1</v>
      </c>
      <c r="F29">
        <f>'式(14)Axp'!D29</f>
        <v>1.1000000000000001</v>
      </c>
      <c r="G29" s="1">
        <f>'式(14)Axp'!I29</f>
        <v>0.88</v>
      </c>
      <c r="H29" s="1">
        <f>'式(14)Axp'!J29</f>
        <v>0.85</v>
      </c>
      <c r="I29" s="1">
        <f>'式(14)Axp'!G29</f>
        <v>1.05</v>
      </c>
      <c r="J29" s="1">
        <f>'式(14)Axp'!H29</f>
        <v>1.07</v>
      </c>
      <c r="K29">
        <f>'式(14)Axp'!K29</f>
        <v>0.98</v>
      </c>
      <c r="L29">
        <f>'式(14)Axp'!L29</f>
        <v>2.0499999999999998</v>
      </c>
      <c r="M29">
        <f>'式(14)Axp'!M29</f>
        <v>1.02</v>
      </c>
      <c r="N29" s="1">
        <f>'式(14)Axp'!O29</f>
        <v>0.92</v>
      </c>
      <c r="O29" s="1">
        <f>'式(14)Axp'!N29</f>
        <v>0.96</v>
      </c>
      <c r="P29" s="1">
        <f>'式(14)Axp'!Q29</f>
        <v>0.97</v>
      </c>
      <c r="Q29" s="1">
        <f>'式(14)Axp'!P29</f>
        <v>1.01</v>
      </c>
      <c r="R29">
        <f>'式(14)Axp'!S29</f>
        <v>0.28000000000000003</v>
      </c>
      <c r="S29">
        <f>'式(14)Axp'!R29</f>
        <v>0.24</v>
      </c>
      <c r="T29">
        <f>'式(14)Axp'!T29</f>
        <v>0.21</v>
      </c>
      <c r="U29">
        <f>'式(14)Axp'!U29</f>
        <v>0.2</v>
      </c>
      <c r="V29">
        <f>-'式(14)Axp'!V29</f>
        <v>1</v>
      </c>
      <c r="W29">
        <f>'式(14)Axp'!W29</f>
        <v>85</v>
      </c>
      <c r="Y29" s="2">
        <f>-E29/2</f>
        <v>-1.05</v>
      </c>
      <c r="Z29">
        <f t="shared" si="3"/>
        <v>1.05</v>
      </c>
      <c r="AA29" s="2">
        <f>-L29/2</f>
        <v>-1.0249999999999999</v>
      </c>
      <c r="AB29">
        <f t="shared" si="4"/>
        <v>1.0249999999999999</v>
      </c>
      <c r="AD29" s="4">
        <f>IF(T29=0,0,IF(AND((G29+E29/2+Y29)&gt;=(T29*TAN(RADIANS(ABS(V29)))),(K29+L29/2-AA29)&gt;=(T29*TAN(RADIANS(W29))/COS(RADIANS(V29)))),((G29+E29/2+Y29)+((G29+E29/2+Y29)-(T29*TAN(RADIANS(ABS(V29))))))/2*(T29*TAN(RADIANS(W29))/COS(RADIANS(V29))),IF((K29+L29/2-AA29)/(G29+E29/2+Y29)&gt;=(T29*TAN(RADIANS(W29))/COS(RADIANS(V29)))/(T29*TAN(RADIANS(ABS(V29)))),(G29+E29/2+Y29)*(T29*TAN(RADIANS(W29))/COS(RADIANS(V29)))/(T29*TAN(RADIANS(ABS(V29))))*(G29+E29/2+Y29)/2,IF((K29+L29/2-AA29)/(G29+E29/2+Y29)&lt;(T29*TAN(RADIANS(W29))/COS(RADIANS(V29)))/(T29*TAN(RADIANS(ABS(V29)))),(K29+L29/2-AA29)*((G29+E29/2+Y29)+(G29+E29/2+Y29)-((T29*TAN(RADIANS(ABS(V29))))/(T29*TAN(RADIANS(W29))/COS(RADIANS(V29)))*(K29+L29/2-AA29)))/2,0)
)))</f>
        <v>2.1081955076104189</v>
      </c>
      <c r="AE29" s="13">
        <f>IF(S29=0,0,IF(AND((O29+L29/2-AA29)&gt;=(S29*TAN(RADIANS(W29))/COS(RADIANS(V29))),(D29+E29/2+Y29)&gt;=(S29*TAN(RADIANS(ABS(V29))))),((O29+L29/2-AA29)+((O29+L29/2-AA29)-(S29*TAN(RADIANS(W29))/COS(RADIANS(V29)))))/2*(S29*TAN(RADIANS(ABS(V29)))),IF((D29+E29/2+Y29)/(O29+L29/2-AA29)&gt;=(S29*TAN(RADIANS(ABS(V29))))/(S29*TAN(RADIANS(W29))/COS(RADIANS(V29))),(O29+L29/2-AA29)*(S29*TAN(RADIANS(ABS(V29))))/(S29*TAN(RADIANS(W29))/COS(RADIANS(V29)))*(O29+L29/2-AA29)/2,IF((D29+E29/2+Y29)/(O29+L29/2-AA29)&lt;(S29*TAN(RADIANS(ABS(V29))))/(S29*TAN(RADIANS(W29))/COS(RADIANS(V29))),(D29+E29/2+Y29)*((O29+L29/2-AA29)+(O29+L29/2-AA29)-((S29*TAN(RADIANS(W29))/COS(RADIANS(V29)))/(S29*TAN(RADIANS(ABS(V29))))*(D29+E29/2+Y29)))/2,0)
)))</f>
        <v>6.8627092479168249E-3</v>
      </c>
      <c r="AF29" s="4">
        <f t="shared" si="5"/>
        <v>0.86166678851949285</v>
      </c>
      <c r="AG29" s="13">
        <f t="shared" si="6"/>
        <v>7.0358985884582412E-4</v>
      </c>
      <c r="AH29" s="4">
        <f t="shared" si="7"/>
        <v>7.1496164059496614</v>
      </c>
      <c r="AI29" s="13">
        <f t="shared" si="8"/>
        <v>6.8627092479168249E-3</v>
      </c>
      <c r="AJ29" s="4">
        <f t="shared" si="9"/>
        <v>2.9196667885194927</v>
      </c>
      <c r="AK29" s="13">
        <f t="shared" si="10"/>
        <v>7.0358985884582412E-4</v>
      </c>
      <c r="AL29" s="14">
        <f t="shared" si="11"/>
        <v>1.3215791016607574</v>
      </c>
      <c r="AM29">
        <f>'式(14)Axp'!AL29-'式(18)Axm'!AL29</f>
        <v>0</v>
      </c>
    </row>
    <row r="30" spans="1:39" x14ac:dyDescent="0.2">
      <c r="A30" t="str">
        <f t="shared" si="2"/>
        <v>[27, 0.9, 2.1, 1.1, 0.88, 0.85, 1.05, 1.07, 0.98, 2.05, 1.02, 0.92, 0.96, 0.97, 1.01, 0.28, 0.24, 0.21, 0.2, 89, 89, 0]</v>
      </c>
      <c r="D30">
        <f>'式(14)Axp'!F30</f>
        <v>0.9</v>
      </c>
      <c r="E30">
        <f>'式(14)Axp'!E30</f>
        <v>2.1</v>
      </c>
      <c r="F30">
        <f>'式(14)Axp'!D30</f>
        <v>1.1000000000000001</v>
      </c>
      <c r="G30" s="1">
        <f>'式(14)Axp'!I30</f>
        <v>0.88</v>
      </c>
      <c r="H30" s="1">
        <f>'式(14)Axp'!J30</f>
        <v>0.85</v>
      </c>
      <c r="I30" s="1">
        <f>'式(14)Axp'!G30</f>
        <v>1.05</v>
      </c>
      <c r="J30" s="1">
        <f>'式(14)Axp'!H30</f>
        <v>1.07</v>
      </c>
      <c r="K30">
        <f>'式(14)Axp'!K30</f>
        <v>0.98</v>
      </c>
      <c r="L30">
        <f>'式(14)Axp'!L30</f>
        <v>2.0499999999999998</v>
      </c>
      <c r="M30">
        <f>'式(14)Axp'!M30</f>
        <v>1.02</v>
      </c>
      <c r="N30" s="1">
        <f>'式(14)Axp'!O30</f>
        <v>0.92</v>
      </c>
      <c r="O30" s="1">
        <f>'式(14)Axp'!N30</f>
        <v>0.96</v>
      </c>
      <c r="P30" s="1">
        <f>'式(14)Axp'!Q30</f>
        <v>0.97</v>
      </c>
      <c r="Q30" s="1">
        <f>'式(14)Axp'!P30</f>
        <v>1.01</v>
      </c>
      <c r="R30">
        <f>'式(14)Axp'!S30</f>
        <v>0.28000000000000003</v>
      </c>
      <c r="S30">
        <f>'式(14)Axp'!R30</f>
        <v>0.24</v>
      </c>
      <c r="T30">
        <f>'式(14)Axp'!T30</f>
        <v>0.21</v>
      </c>
      <c r="U30">
        <f>'式(14)Axp'!U30</f>
        <v>0.2</v>
      </c>
      <c r="V30">
        <f>-'式(14)Axp'!V30</f>
        <v>89</v>
      </c>
      <c r="W30">
        <f>'式(14)Axp'!W30</f>
        <v>89</v>
      </c>
      <c r="Y30" s="2">
        <f>-E30/2</f>
        <v>-1.05</v>
      </c>
      <c r="Z30">
        <f t="shared" si="3"/>
        <v>1.05</v>
      </c>
      <c r="AA30" s="2">
        <f>-L30/2</f>
        <v>-1.0249999999999999</v>
      </c>
      <c r="AB30">
        <f t="shared" si="4"/>
        <v>1.0249999999999999</v>
      </c>
      <c r="AD30" s="4">
        <f>IF(T30=0,0,IF(AND((G30+E30/2+Y30)&gt;=(T30*TAN(RADIANS(ABS(V30)))),(K30+L30/2-AA30)&gt;=(T30*TAN(RADIANS(W30))/COS(RADIANS(V30)))),((G30+E30/2+Y30)+((G30+E30/2+Y30)-(T30*TAN(RADIANS(ABS(V30))))))/2*(T30*TAN(RADIANS(W30))/COS(RADIANS(V30))),IF((K30+L30/2-AA30)/(G30+E30/2+Y30)&gt;=(T30*TAN(RADIANS(W30))/COS(RADIANS(V30)))/(T30*TAN(RADIANS(ABS(V30)))),(G30+E30/2+Y30)*(T30*TAN(RADIANS(W30))/COS(RADIANS(V30)))/(T30*TAN(RADIANS(ABS(V30))))*(G30+E30/2+Y30)/2,IF((K30+L30/2-AA30)/(G30+E30/2+Y30)&lt;(T30*TAN(RADIANS(W30))/COS(RADIANS(V30)))/(T30*TAN(RADIANS(ABS(V30)))),(K30+L30/2-AA30)*((G30+E30/2+Y30)+(G30+E30/2+Y30)-((T30*TAN(RADIANS(ABS(V30))))/(T30*TAN(RADIANS(W30))/COS(RADIANS(V30)))*(K30+L30/2-AA30)))/2,0)
)))</f>
        <v>2.5862856008699717</v>
      </c>
      <c r="AE30" s="13">
        <f>IF(S30=0,0,IF(AND((O30+L30/2-AA30)&gt;=(S30*TAN(RADIANS(W30))/COS(RADIANS(V30))),(D30+E30/2+Y30)&gt;=(S30*TAN(RADIANS(ABS(V30))))),((O30+L30/2-AA30)+((O30+L30/2-AA30)-(S30*TAN(RADIANS(W30))/COS(RADIANS(V30)))))/2*(S30*TAN(RADIANS(ABS(V30)))),IF((D30+E30/2+Y30)/(O30+L30/2-AA30)&gt;=(S30*TAN(RADIANS(ABS(V30))))/(S30*TAN(RADIANS(W30))/COS(RADIANS(V30))),(O30+L30/2-AA30)*(S30*TAN(RADIANS(ABS(V30))))/(S30*TAN(RADIANS(W30))/COS(RADIANS(V30)))*(O30+L30/2-AA30)/2,IF((D30+E30/2+Y30)/(O30+L30/2-AA30)&lt;(S30*TAN(RADIANS(ABS(V30))))/(S30*TAN(RADIANS(W30))/COS(RADIANS(V30))),(D30+E30/2+Y30)*((O30+L30/2-AA30)+(O30+L30/2-AA30)-((S30*TAN(RADIANS(W30))/COS(RADIANS(V30)))/(S30*TAN(RADIANS(ABS(V30))))*(D30+E30/2+Y30)))/2,0)
)))</f>
        <v>7.906027378121655E-2</v>
      </c>
      <c r="AF30" s="4">
        <f t="shared" si="5"/>
        <v>0.8540193544288166</v>
      </c>
      <c r="AG30" s="13">
        <f t="shared" si="6"/>
        <v>8.0420688863002809E-3</v>
      </c>
      <c r="AH30" s="4">
        <f t="shared" si="7"/>
        <v>8.9492856008699722</v>
      </c>
      <c r="AI30" s="13">
        <f t="shared" si="8"/>
        <v>7.906027378121655E-2</v>
      </c>
      <c r="AJ30" s="4">
        <f t="shared" si="9"/>
        <v>2.9120193544288169</v>
      </c>
      <c r="AK30" s="13">
        <f t="shared" si="10"/>
        <v>8.0420688863002809E-3</v>
      </c>
      <c r="AL30" s="14">
        <f t="shared" si="11"/>
        <v>0</v>
      </c>
      <c r="AM30">
        <f>'式(14)Axp'!AL30-'式(18)Axm'!AL30</f>
        <v>0</v>
      </c>
    </row>
    <row r="31" spans="1:39" x14ac:dyDescent="0.2">
      <c r="A31" t="str">
        <f t="shared" si="2"/>
        <v>[28, 0.9, 2.1, 1.1, 0.88, 0.85, 1.05, 1.07, 0.98, 2.05, 1.02, 0.92, 0.96, 0.97, 1.01, 0.28, 0.24, 0.21, 0.2, 85, 89, 0]</v>
      </c>
      <c r="D31">
        <f>'式(14)Axp'!F31</f>
        <v>0.9</v>
      </c>
      <c r="E31">
        <f>'式(14)Axp'!E31</f>
        <v>2.1</v>
      </c>
      <c r="F31">
        <f>'式(14)Axp'!D31</f>
        <v>1.1000000000000001</v>
      </c>
      <c r="G31" s="1">
        <f>'式(14)Axp'!I31</f>
        <v>0.88</v>
      </c>
      <c r="H31" s="1">
        <f>'式(14)Axp'!J31</f>
        <v>0.85</v>
      </c>
      <c r="I31" s="1">
        <f>'式(14)Axp'!G31</f>
        <v>1.05</v>
      </c>
      <c r="J31" s="1">
        <f>'式(14)Axp'!H31</f>
        <v>1.07</v>
      </c>
      <c r="K31">
        <f>'式(14)Axp'!K31</f>
        <v>0.98</v>
      </c>
      <c r="L31">
        <f>'式(14)Axp'!L31</f>
        <v>2.0499999999999998</v>
      </c>
      <c r="M31">
        <f>'式(14)Axp'!M31</f>
        <v>1.02</v>
      </c>
      <c r="N31" s="1">
        <f>'式(14)Axp'!O31</f>
        <v>0.92</v>
      </c>
      <c r="O31" s="1">
        <f>'式(14)Axp'!N31</f>
        <v>0.96</v>
      </c>
      <c r="P31" s="1">
        <f>'式(14)Axp'!Q31</f>
        <v>0.97</v>
      </c>
      <c r="Q31" s="1">
        <f>'式(14)Axp'!P31</f>
        <v>1.01</v>
      </c>
      <c r="R31">
        <f>'式(14)Axp'!S31</f>
        <v>0.28000000000000003</v>
      </c>
      <c r="S31">
        <f>'式(14)Axp'!R31</f>
        <v>0.24</v>
      </c>
      <c r="T31">
        <f>'式(14)Axp'!T31</f>
        <v>0.21</v>
      </c>
      <c r="U31">
        <f>'式(14)Axp'!U31</f>
        <v>0.2</v>
      </c>
      <c r="V31">
        <f>-'式(14)Axp'!V31</f>
        <v>85</v>
      </c>
      <c r="W31">
        <f>'式(14)Axp'!W31</f>
        <v>89</v>
      </c>
      <c r="Y31" s="2">
        <f>-E31/2</f>
        <v>-1.05</v>
      </c>
      <c r="Z31">
        <f t="shared" si="3"/>
        <v>1.05</v>
      </c>
      <c r="AA31" s="2">
        <f>-L31/2</f>
        <v>-1.0249999999999999</v>
      </c>
      <c r="AB31">
        <f t="shared" si="4"/>
        <v>1.0249999999999999</v>
      </c>
      <c r="AD31" s="4">
        <f>IF(T31=0,0,IF(AND((G31+E31/2+Y31)&gt;=(T31*TAN(RADIANS(ABS(V31)))),(K31+L31/2-AA31)&gt;=(T31*TAN(RADIANS(W31))/COS(RADIANS(V31)))),((G31+E31/2+Y31)+((G31+E31/2+Y31)-(T31*TAN(RADIANS(ABS(V31))))))/2*(T31*TAN(RADIANS(W31))/COS(RADIANS(V31))),IF((K31+L31/2-AA31)/(G31+E31/2+Y31)&gt;=(T31*TAN(RADIANS(W31))/COS(RADIANS(V31)))/(T31*TAN(RADIANS(ABS(V31)))),(G31+E31/2+Y31)*(T31*TAN(RADIANS(W31))/COS(RADIANS(V31)))/(T31*TAN(RADIANS(ABS(V31))))*(G31+E31/2+Y31)/2,IF((K31+L31/2-AA31)/(G31+E31/2+Y31)&lt;(T31*TAN(RADIANS(W31))/COS(RADIANS(V31)))/(T31*TAN(RADIANS(ABS(V31)))),(K31+L31/2-AA31)*((G31+E31/2+Y31)+(G31+E31/2+Y31)-((T31*TAN(RADIANS(ABS(V31))))/(T31*TAN(RADIANS(W31))/COS(RADIANS(V31)))*(K31+L31/2-AA31)))/2,0)
)))</f>
        <v>2.5865783031147989</v>
      </c>
      <c r="AE31" s="13">
        <f>IF(S31=0,0,IF(AND((O31+L31/2-AA31)&gt;=(S31*TAN(RADIANS(W31))/COS(RADIANS(V31))),(D31+E31/2+Y31)&gt;=(S31*TAN(RADIANS(ABS(V31))))),((O31+L31/2-AA31)+((O31+L31/2-AA31)-(S31*TAN(RADIANS(W31))/COS(RADIANS(V31)))))/2*(S31*TAN(RADIANS(ABS(V31)))),IF((D31+E31/2+Y31)/(O31+L31/2-AA31)&gt;=(S31*TAN(RADIANS(ABS(V31))))/(S31*TAN(RADIANS(W31))/COS(RADIANS(V31))),(O31+L31/2-AA31)*(S31*TAN(RADIANS(ABS(V31))))/(S31*TAN(RADIANS(W31))/COS(RADIANS(V31)))*(O31+L31/2-AA31)/2,IF((D31+E31/2+Y31)/(O31+L31/2-AA31)&lt;(S31*TAN(RADIANS(ABS(V31))))/(S31*TAN(RADIANS(W31))/COS(RADIANS(V31))),(D31+E31/2+Y31)*((O31+L31/2-AA31)+(O31+L31/2-AA31)-((S31*TAN(RADIANS(W31))/COS(RADIANS(V31)))/(S31*TAN(RADIANS(ABS(V31))))*(D31+E31/2+Y31)))/2,0)
)))</f>
        <v>7.8771422839766223E-2</v>
      </c>
      <c r="AF31" s="4">
        <f t="shared" si="5"/>
        <v>0.85404997356593071</v>
      </c>
      <c r="AG31" s="13">
        <f t="shared" si="6"/>
        <v>8.012686757224375E-3</v>
      </c>
      <c r="AH31" s="4">
        <f t="shared" si="7"/>
        <v>8.9495783031147997</v>
      </c>
      <c r="AI31" s="13">
        <f t="shared" si="8"/>
        <v>7.8771422839766223E-2</v>
      </c>
      <c r="AJ31" s="4">
        <f t="shared" si="9"/>
        <v>2.9120499735659311</v>
      </c>
      <c r="AK31" s="13">
        <f t="shared" si="10"/>
        <v>8.012686757224375E-3</v>
      </c>
      <c r="AL31" s="14">
        <f t="shared" si="11"/>
        <v>0</v>
      </c>
      <c r="AM31">
        <f>'式(14)Axp'!AL31-'式(18)Axm'!AL31</f>
        <v>0</v>
      </c>
    </row>
    <row r="32" spans="1:39" x14ac:dyDescent="0.2">
      <c r="A32" t="str">
        <f t="shared" si="2"/>
        <v>[29, 0.9, 2.1, 1.1, 0.88, 0.85, 1.05, 1.07, 0.98, 2.05, 1.02, 0.92, 0.96, 0.97, 1.01, 0.28, 0.24, 0.21, 0.2, 45, 89, 0]</v>
      </c>
      <c r="D32">
        <f>'式(14)Axp'!F32</f>
        <v>0.9</v>
      </c>
      <c r="E32">
        <f>'式(14)Axp'!E32</f>
        <v>2.1</v>
      </c>
      <c r="F32">
        <f>'式(14)Axp'!D32</f>
        <v>1.1000000000000001</v>
      </c>
      <c r="G32" s="1">
        <f>'式(14)Axp'!I32</f>
        <v>0.88</v>
      </c>
      <c r="H32" s="1">
        <f>'式(14)Axp'!J32</f>
        <v>0.85</v>
      </c>
      <c r="I32" s="1">
        <f>'式(14)Axp'!G32</f>
        <v>1.05</v>
      </c>
      <c r="J32" s="1">
        <f>'式(14)Axp'!H32</f>
        <v>1.07</v>
      </c>
      <c r="K32">
        <f>'式(14)Axp'!K32</f>
        <v>0.98</v>
      </c>
      <c r="L32">
        <f>'式(14)Axp'!L32</f>
        <v>2.0499999999999998</v>
      </c>
      <c r="M32">
        <f>'式(14)Axp'!M32</f>
        <v>1.02</v>
      </c>
      <c r="N32" s="1">
        <f>'式(14)Axp'!O32</f>
        <v>0.92</v>
      </c>
      <c r="O32" s="1">
        <f>'式(14)Axp'!N32</f>
        <v>0.96</v>
      </c>
      <c r="P32" s="1">
        <f>'式(14)Axp'!Q32</f>
        <v>0.97</v>
      </c>
      <c r="Q32" s="1">
        <f>'式(14)Axp'!P32</f>
        <v>1.01</v>
      </c>
      <c r="R32">
        <f>'式(14)Axp'!S32</f>
        <v>0.28000000000000003</v>
      </c>
      <c r="S32">
        <f>'式(14)Axp'!R32</f>
        <v>0.24</v>
      </c>
      <c r="T32">
        <f>'式(14)Axp'!T32</f>
        <v>0.21</v>
      </c>
      <c r="U32">
        <f>'式(14)Axp'!U32</f>
        <v>0.2</v>
      </c>
      <c r="V32">
        <f>-'式(14)Axp'!V32</f>
        <v>45</v>
      </c>
      <c r="W32">
        <f>'式(14)Axp'!W32</f>
        <v>89</v>
      </c>
      <c r="Y32" s="2">
        <f>-E32/2</f>
        <v>-1.05</v>
      </c>
      <c r="Z32">
        <f t="shared" si="3"/>
        <v>1.05</v>
      </c>
      <c r="AA32" s="2">
        <f>-L32/2</f>
        <v>-1.0249999999999999</v>
      </c>
      <c r="AB32">
        <f t="shared" si="4"/>
        <v>1.0249999999999999</v>
      </c>
      <c r="AD32" s="4">
        <f>IF(T32=0,0,IF(AND((G32+E32/2+Y32)&gt;=(T32*TAN(RADIANS(ABS(V32)))),(K32+L32/2-AA32)&gt;=(T32*TAN(RADIANS(W32))/COS(RADIANS(V32)))),((G32+E32/2+Y32)+((G32+E32/2+Y32)-(T32*TAN(RADIANS(ABS(V32))))))/2*(T32*TAN(RADIANS(W32))/COS(RADIANS(V32))),IF((K32+L32/2-AA32)/(G32+E32/2+Y32)&gt;=(T32*TAN(RADIANS(W32))/COS(RADIANS(V32)))/(T32*TAN(RADIANS(ABS(V32)))),(G32+E32/2+Y32)*(T32*TAN(RADIANS(W32))/COS(RADIANS(V32)))/(T32*TAN(RADIANS(ABS(V32))))*(G32+E32/2+Y32)/2,IF((K32+L32/2-AA32)/(G32+E32/2+Y32)&lt;(T32*TAN(RADIANS(W32))/COS(RADIANS(V32)))/(T32*TAN(RADIANS(ABS(V32)))),(K32+L32/2-AA32)*((G32+E32/2+Y32)+(G32+E32/2+Y32)-((T32*TAN(RADIANS(ABS(V32))))/(T32*TAN(RADIANS(W32))/COS(RADIANS(V32)))*(K32+L32/2-AA32)))/2,0)
)))</f>
        <v>2.609741935806865</v>
      </c>
      <c r="AE32" s="13">
        <f>IF(S32=0,0,IF(AND((O32+L32/2-AA32)&gt;=(S32*TAN(RADIANS(W32))/COS(RADIANS(V32))),(D32+E32/2+Y32)&gt;=(S32*TAN(RADIANS(ABS(V32))))),((O32+L32/2-AA32)+((O32+L32/2-AA32)-(S32*TAN(RADIANS(W32))/COS(RADIANS(V32)))))/2*(S32*TAN(RADIANS(ABS(V32)))),IF((D32+E32/2+Y32)/(O32+L32/2-AA32)&gt;=(S32*TAN(RADIANS(ABS(V32))))/(S32*TAN(RADIANS(W32))/COS(RADIANS(V32))),(O32+L32/2-AA32)*(S32*TAN(RADIANS(ABS(V32))))/(S32*TAN(RADIANS(W32))/COS(RADIANS(V32)))*(O32+L32/2-AA32)/2,IF((D32+E32/2+Y32)/(O32+L32/2-AA32)&lt;(S32*TAN(RADIANS(ABS(V32))))/(S32*TAN(RADIANS(W32))/COS(RADIANS(V32))),(D32+E32/2+Y32)*((O32+L32/2-AA32)+(O32+L32/2-AA32)-((S32*TAN(RADIANS(W32))/COS(RADIANS(V32)))/(S32*TAN(RADIANS(ABS(V32))))*(D32+E32/2+Y32)))/2,0)
)))</f>
        <v>5.5912571468616522E-2</v>
      </c>
      <c r="AF32" s="4">
        <f t="shared" si="5"/>
        <v>0.8564730859881835</v>
      </c>
      <c r="AG32" s="13">
        <f t="shared" si="6"/>
        <v>5.687467673146763E-3</v>
      </c>
      <c r="AH32" s="4">
        <f t="shared" si="7"/>
        <v>8.9727419358068659</v>
      </c>
      <c r="AI32" s="13">
        <f t="shared" si="8"/>
        <v>5.5912571468616522E-2</v>
      </c>
      <c r="AJ32" s="4">
        <f t="shared" si="9"/>
        <v>2.9144730859881838</v>
      </c>
      <c r="AK32" s="13">
        <f t="shared" si="10"/>
        <v>5.687467673146763E-3</v>
      </c>
      <c r="AL32" s="14">
        <f t="shared" si="11"/>
        <v>0</v>
      </c>
      <c r="AM32">
        <f>'式(14)Axp'!AL32-'式(18)Axm'!AL32</f>
        <v>0</v>
      </c>
    </row>
    <row r="33" spans="1:39" x14ac:dyDescent="0.2">
      <c r="A33" t="str">
        <f t="shared" si="2"/>
        <v>[30, 0.9, 2.1, 1.1, 0.88, 0.85, 1.05, 1.07, 0.98, 2.05, 1.02, 0.92, 0.96, 0.97, 1.01, 0.28, 0.24, 0.21, 0.2, 30, 89, 0]</v>
      </c>
      <c r="D33">
        <f>'式(14)Axp'!F33</f>
        <v>0.9</v>
      </c>
      <c r="E33">
        <f>'式(14)Axp'!E33</f>
        <v>2.1</v>
      </c>
      <c r="F33">
        <f>'式(14)Axp'!D33</f>
        <v>1.1000000000000001</v>
      </c>
      <c r="G33" s="1">
        <f>'式(14)Axp'!I33</f>
        <v>0.88</v>
      </c>
      <c r="H33" s="1">
        <f>'式(14)Axp'!J33</f>
        <v>0.85</v>
      </c>
      <c r="I33" s="1">
        <f>'式(14)Axp'!G33</f>
        <v>1.05</v>
      </c>
      <c r="J33" s="1">
        <f>'式(14)Axp'!H33</f>
        <v>1.07</v>
      </c>
      <c r="K33">
        <f>'式(14)Axp'!K33</f>
        <v>0.98</v>
      </c>
      <c r="L33">
        <f>'式(14)Axp'!L33</f>
        <v>2.0499999999999998</v>
      </c>
      <c r="M33">
        <f>'式(14)Axp'!M33</f>
        <v>1.02</v>
      </c>
      <c r="N33" s="1">
        <f>'式(14)Axp'!O33</f>
        <v>0.92</v>
      </c>
      <c r="O33" s="1">
        <f>'式(14)Axp'!N33</f>
        <v>0.96</v>
      </c>
      <c r="P33" s="1">
        <f>'式(14)Axp'!Q33</f>
        <v>0.97</v>
      </c>
      <c r="Q33" s="1">
        <f>'式(14)Axp'!P33</f>
        <v>1.01</v>
      </c>
      <c r="R33">
        <f>'式(14)Axp'!S33</f>
        <v>0.28000000000000003</v>
      </c>
      <c r="S33">
        <f>'式(14)Axp'!R33</f>
        <v>0.24</v>
      </c>
      <c r="T33">
        <f>'式(14)Axp'!T33</f>
        <v>0.21</v>
      </c>
      <c r="U33">
        <f>'式(14)Axp'!U33</f>
        <v>0.2</v>
      </c>
      <c r="V33">
        <f>-'式(14)Axp'!V33</f>
        <v>30</v>
      </c>
      <c r="W33">
        <f>'式(14)Axp'!W33</f>
        <v>89</v>
      </c>
      <c r="Y33" s="2">
        <f>-E33/2</f>
        <v>-1.05</v>
      </c>
      <c r="Z33">
        <f t="shared" si="3"/>
        <v>1.05</v>
      </c>
      <c r="AA33" s="2">
        <f>-L33/2</f>
        <v>-1.0249999999999999</v>
      </c>
      <c r="AB33">
        <f t="shared" si="4"/>
        <v>1.0249999999999999</v>
      </c>
      <c r="AD33" s="4">
        <f>IF(T33=0,0,IF(AND((G33+E33/2+Y33)&gt;=(T33*TAN(RADIANS(ABS(V33)))),(K33+L33/2-AA33)&gt;=(T33*TAN(RADIANS(W33))/COS(RADIANS(V33)))),((G33+E33/2+Y33)+((G33+E33/2+Y33)-(T33*TAN(RADIANS(ABS(V33))))))/2*(T33*TAN(RADIANS(W33))/COS(RADIANS(V33))),IF((K33+L33/2-AA33)/(G33+E33/2+Y33)&gt;=(T33*TAN(RADIANS(W33))/COS(RADIANS(V33)))/(T33*TAN(RADIANS(ABS(V33)))),(G33+E33/2+Y33)*(T33*TAN(RADIANS(W33))/COS(RADIANS(V33)))/(T33*TAN(RADIANS(ABS(V33))))*(G33+E33/2+Y33)/2,IF((K33+L33/2-AA33)/(G33+E33/2+Y33)&lt;(T33*TAN(RADIANS(W33))/COS(RADIANS(V33)))/(T33*TAN(RADIANS(ABS(V33)))),(K33+L33/2-AA33)*((G33+E33/2+Y33)+(G33+E33/2+Y33)-((T33*TAN(RADIANS(ABS(V33))))/(T33*TAN(RADIANS(W33))/COS(RADIANS(V33)))*(K33+L33/2-AA33)))/2,0)
)))</f>
        <v>2.6263366986001317</v>
      </c>
      <c r="AE33" s="13">
        <f>IF(S33=0,0,IF(AND((O33+L33/2-AA33)&gt;=(S33*TAN(RADIANS(W33))/COS(RADIANS(V33))),(D33+E33/2+Y33)&gt;=(S33*TAN(RADIANS(ABS(V33))))),((O33+L33/2-AA33)+((O33+L33/2-AA33)-(S33*TAN(RADIANS(W33))/COS(RADIANS(V33)))))/2*(S33*TAN(RADIANS(ABS(V33)))),IF((D33+E33/2+Y33)/(O33+L33/2-AA33)&gt;=(S33*TAN(RADIANS(ABS(V33))))/(S33*TAN(RADIANS(W33))/COS(RADIANS(V33))),(O33+L33/2-AA33)*(S33*TAN(RADIANS(ABS(V33))))/(S33*TAN(RADIANS(W33))/COS(RADIANS(V33)))*(O33+L33/2-AA33)/2,IF((D33+E33/2+Y33)/(O33+L33/2-AA33)&lt;(S33*TAN(RADIANS(ABS(V33))))/(S33*TAN(RADIANS(W33))/COS(RADIANS(V33))),(D33+E33/2+Y33)*((O33+L33/2-AA33)+(O33+L33/2-AA33)-((S33*TAN(RADIANS(W33))/COS(RADIANS(V33)))/(S33*TAN(RADIANS(ABS(V33))))*(D33+E33/2+Y33)))/2,0)
)))</f>
        <v>3.9536158439036219E-2</v>
      </c>
      <c r="AF33" s="4">
        <f t="shared" si="5"/>
        <v>0.85820903891073508</v>
      </c>
      <c r="AG33" s="13">
        <f t="shared" si="6"/>
        <v>4.02164695946135E-3</v>
      </c>
      <c r="AH33" s="4">
        <f t="shared" si="7"/>
        <v>8.9893366986001322</v>
      </c>
      <c r="AI33" s="13">
        <f t="shared" si="8"/>
        <v>3.9536158439036219E-2</v>
      </c>
      <c r="AJ33" s="4">
        <f t="shared" si="9"/>
        <v>2.9162090389107354</v>
      </c>
      <c r="AK33" s="13">
        <f t="shared" si="10"/>
        <v>4.02164695946135E-3</v>
      </c>
      <c r="AL33" s="14">
        <f t="shared" si="11"/>
        <v>0</v>
      </c>
      <c r="AM33">
        <f>'式(14)Axp'!AL33-'式(18)Axm'!AL33</f>
        <v>0</v>
      </c>
    </row>
    <row r="34" spans="1:39" x14ac:dyDescent="0.2">
      <c r="A34" t="str">
        <f t="shared" si="2"/>
        <v>[31, 0.9, 2.1, 1.1, 0.88, 0.85, 1.05, 1.07, 0.98, 2.05, 1.02, 0.92, 0.96, 0.97, 1.01, 0.28, 0.24, 0.21, 0.2, 1, 89, 6.6266436782314E-16]</v>
      </c>
      <c r="D34">
        <f>'式(14)Axp'!F34</f>
        <v>0.9</v>
      </c>
      <c r="E34">
        <f>'式(14)Axp'!E34</f>
        <v>2.1</v>
      </c>
      <c r="F34">
        <f>'式(14)Axp'!D34</f>
        <v>1.1000000000000001</v>
      </c>
      <c r="G34" s="1">
        <f>'式(14)Axp'!I34</f>
        <v>0.88</v>
      </c>
      <c r="H34" s="1">
        <f>'式(14)Axp'!J34</f>
        <v>0.85</v>
      </c>
      <c r="I34" s="1">
        <f>'式(14)Axp'!G34</f>
        <v>1.05</v>
      </c>
      <c r="J34" s="1">
        <f>'式(14)Axp'!H34</f>
        <v>1.07</v>
      </c>
      <c r="K34">
        <f>'式(14)Axp'!K34</f>
        <v>0.98</v>
      </c>
      <c r="L34">
        <f>'式(14)Axp'!L34</f>
        <v>2.0499999999999998</v>
      </c>
      <c r="M34">
        <f>'式(14)Axp'!M34</f>
        <v>1.02</v>
      </c>
      <c r="N34" s="1">
        <f>'式(14)Axp'!O34</f>
        <v>0.92</v>
      </c>
      <c r="O34" s="1">
        <f>'式(14)Axp'!N34</f>
        <v>0.96</v>
      </c>
      <c r="P34" s="1">
        <f>'式(14)Axp'!Q34</f>
        <v>0.97</v>
      </c>
      <c r="Q34" s="1">
        <f>'式(14)Axp'!P34</f>
        <v>1.01</v>
      </c>
      <c r="R34">
        <f>'式(14)Axp'!S34</f>
        <v>0.28000000000000003</v>
      </c>
      <c r="S34">
        <f>'式(14)Axp'!R34</f>
        <v>0.24</v>
      </c>
      <c r="T34">
        <f>'式(14)Axp'!T34</f>
        <v>0.21</v>
      </c>
      <c r="U34">
        <f>'式(14)Axp'!U34</f>
        <v>0.2</v>
      </c>
      <c r="V34">
        <f>-'式(14)Axp'!V34</f>
        <v>1</v>
      </c>
      <c r="W34">
        <f>'式(14)Axp'!W34</f>
        <v>89</v>
      </c>
      <c r="Y34" s="2">
        <f>-E34/2</f>
        <v>-1.05</v>
      </c>
      <c r="Z34">
        <f t="shared" si="3"/>
        <v>1.05</v>
      </c>
      <c r="AA34" s="2">
        <f>-L34/2</f>
        <v>-1.0249999999999999</v>
      </c>
      <c r="AB34">
        <f t="shared" si="4"/>
        <v>1.0249999999999999</v>
      </c>
      <c r="AD34" s="4">
        <f>IF(T34=0,0,IF(AND((G34+E34/2+Y34)&gt;=(T34*TAN(RADIANS(ABS(V34)))),(K34+L34/2-AA34)&gt;=(T34*TAN(RADIANS(W34))/COS(RADIANS(V34)))),((G34+E34/2+Y34)+((G34+E34/2+Y34)-(T34*TAN(RADIANS(ABS(V34))))))/2*(T34*TAN(RADIANS(W34))/COS(RADIANS(V34))),IF((K34+L34/2-AA34)/(G34+E34/2+Y34)&gt;=(T34*TAN(RADIANS(W34))/COS(RADIANS(V34)))/(T34*TAN(RADIANS(ABS(V34)))),(G34+E34/2+Y34)*(T34*TAN(RADIANS(W34))/COS(RADIANS(V34)))/(T34*TAN(RADIANS(ABS(V34))))*(G34+E34/2+Y34)/2,IF((K34+L34/2-AA34)/(G34+E34/2+Y34)&lt;(T34*TAN(RADIANS(W34))/COS(RADIANS(V34)))/(T34*TAN(RADIANS(ABS(V34)))),(K34+L34/2-AA34)*((G34+E34/2+Y34)+(G34+E34/2+Y34)-((T34*TAN(RADIANS(ABS(V34))))/(T34*TAN(RADIANS(W34))/COS(RADIANS(V34)))*(K34+L34/2-AA34)))/2,0)
)))</f>
        <v>2.6650015979615005</v>
      </c>
      <c r="AE34" s="13">
        <f>IF(S34=0,0,IF(AND((O34+L34/2-AA34)&gt;=(S34*TAN(RADIANS(W34))/COS(RADIANS(V34))),(D34+E34/2+Y34)&gt;=(S34*TAN(RADIANS(ABS(V34))))),((O34+L34/2-AA34)+((O34+L34/2-AA34)-(S34*TAN(RADIANS(W34))/COS(RADIANS(V34)))))/2*(S34*TAN(RADIANS(ABS(V34)))),IF((D34+E34/2+Y34)/(O34+L34/2-AA34)&gt;=(S34*TAN(RADIANS(ABS(V34))))/(S34*TAN(RADIANS(W34))/COS(RADIANS(V34))),(O34+L34/2-AA34)*(S34*TAN(RADIANS(ABS(V34))))/(S34*TAN(RADIANS(W34))/COS(RADIANS(V34)))*(O34+L34/2-AA34)/2,IF((D34+E34/2+Y34)/(O34+L34/2-AA34)&lt;(S34*TAN(RADIANS(ABS(V34))))/(S34*TAN(RADIANS(W34))/COS(RADIANS(V34))),(D34+E34/2+Y34)*((O34+L34/2-AA34)+(O34+L34/2-AA34)-((S34*TAN(RADIANS(W34))/COS(RADIANS(V34)))/(S34*TAN(RADIANS(ABS(V34))))*(D34+E34/2+Y34)))/2,0)
)))</f>
        <v>1.3800022120937934E-3</v>
      </c>
      <c r="AF34" s="4">
        <f t="shared" si="5"/>
        <v>0.86225371528741468</v>
      </c>
      <c r="AG34" s="13">
        <f t="shared" si="6"/>
        <v>1.4037483456756991E-4</v>
      </c>
      <c r="AH34" s="4">
        <f t="shared" si="7"/>
        <v>9.0280015979615005</v>
      </c>
      <c r="AI34" s="13">
        <f t="shared" si="8"/>
        <v>1.3800022120937934E-3</v>
      </c>
      <c r="AJ34" s="4">
        <f t="shared" si="9"/>
        <v>2.9202537152874153</v>
      </c>
      <c r="AK34" s="13">
        <f t="shared" si="10"/>
        <v>1.4037483456756991E-4</v>
      </c>
      <c r="AL34" s="14">
        <f t="shared" si="11"/>
        <v>6.6266436782314031E-16</v>
      </c>
      <c r="AM34">
        <f>'式(14)Axp'!AL34-'式(18)Axm'!AL34</f>
        <v>0</v>
      </c>
    </row>
    <row r="36" spans="1:39" x14ac:dyDescent="0.2">
      <c r="B36" s="9" t="s">
        <v>39</v>
      </c>
    </row>
    <row r="38" spans="1:39" x14ac:dyDescent="0.2">
      <c r="B38" t="s">
        <v>66</v>
      </c>
    </row>
    <row r="39" spans="1:39" x14ac:dyDescent="0.2">
      <c r="A39">
        <f>ROW(A4)</f>
        <v>4</v>
      </c>
      <c r="B39" t="str">
        <f ca="1">INDIRECT(ADDRESS(A39,COLUMN($A$3)))</f>
        <v>[1, 0.9, 2.1, 1.1, 0.88, 0.85, 1.05, 1.07, 0.98, 2.05, 1.02, 0.92, 0.96, 0.97, 1.01, 0.28, 0, 0, 0.2, 89, 10, 4.305]</v>
      </c>
    </row>
    <row r="40" spans="1:39" x14ac:dyDescent="0.2">
      <c r="B40" t="s">
        <v>67</v>
      </c>
    </row>
    <row r="41" spans="1:39" x14ac:dyDescent="0.2">
      <c r="B41" t="s">
        <v>68</v>
      </c>
    </row>
    <row r="43" spans="1:39" x14ac:dyDescent="0.2">
      <c r="B43" s="1" t="str">
        <f>B38</f>
        <v>[case, X1, X2, X3, X1yp, X1ym, X3yp, X3ym, Y1, Y2, Y3, Y1xp, Y1xm, Y3xp, Y3xm, Zxp, Zxm, Zyp, Zym, Azw, hs, AxmA] = \</v>
      </c>
    </row>
    <row r="44" spans="1:39" x14ac:dyDescent="0.2">
      <c r="A44">
        <f>A39+1</f>
        <v>5</v>
      </c>
      <c r="B44" t="str">
        <f ca="1">INDIRECT(ADDRESS(A44,COLUMN($A$3)))</f>
        <v>[2, 0.9, 2.1, 1.1, 0.88, 0.85, 1.05, 1.07, 0.98, 2.05, 1.02, 0.92, 0.96, 0.97, 1.01, 0.28, 0.24, 0.21, 0.2, 89, 1, 6.66133814775094E-16]</v>
      </c>
    </row>
    <row r="45" spans="1:39" x14ac:dyDescent="0.2">
      <c r="B45" s="1" t="str">
        <f>B40</f>
        <v>Axm = calc_Axm(X1, X2, X3, X1yp, X1ym, X3yp, X3ym, Y1, Y2, Y3, Y1xp, Y1xm, Y3xp, Y3xm, Zxp, Zxm, Zyp, Zym, Azw, hs)</v>
      </c>
    </row>
    <row r="46" spans="1:39" x14ac:dyDescent="0.2">
      <c r="B46" s="1" t="str">
        <f>B41</f>
        <v>print('case{}: Axm = {}, 期待値 = {}, 残差 = {}'.format( case, Axm, AxmA, Axm - AxmA ))</v>
      </c>
    </row>
    <row r="48" spans="1:39" x14ac:dyDescent="0.2">
      <c r="B48" s="1" t="str">
        <f t="shared" ref="B48" si="12">B43</f>
        <v>[case, X1, X2, X3, X1yp, X1ym, X3yp, X3ym, Y1, Y2, Y3, Y1xp, Y1xm, Y3xp, Y3xm, Zxp, Zxm, Zyp, Zym, Azw, hs, AxmA] = \</v>
      </c>
    </row>
    <row r="49" spans="1:2" x14ac:dyDescent="0.2">
      <c r="A49">
        <f t="shared" ref="A49" si="13">A44+1</f>
        <v>6</v>
      </c>
      <c r="B49" t="str">
        <f t="shared" ref="B49" ca="1" si="14">INDIRECT(ADDRESS(A49,COLUMN($A$3)))</f>
        <v>[3, 0.9, 2.1, 1.1, 0.88, 0.85, 1.05, 1.07, 0.98, 2.05, 1.02, 0.92, 0.96, 0.97, 1.01, 0.28, 0.24, 0.21, 0.2, 85, 1, 0.526414267041419]</v>
      </c>
    </row>
    <row r="50" spans="1:2" x14ac:dyDescent="0.2">
      <c r="B50" s="1" t="str">
        <f t="shared" ref="B50:B51" si="15">B45</f>
        <v>Axm = calc_Axm(X1, X2, X3, X1yp, X1ym, X3yp, X3ym, Y1, Y2, Y3, Y1xp, Y1xm, Y3xp, Y3xm, Zxp, Zxm, Zyp, Zym, Azw, hs)</v>
      </c>
    </row>
    <row r="51" spans="1:2" x14ac:dyDescent="0.2">
      <c r="B51" s="1" t="str">
        <f t="shared" si="15"/>
        <v>print('case{}: Axm = {}, 期待値 = {}, 残差 = {}'.format( case, Axm, AxmA, Axm - AxmA ))</v>
      </c>
    </row>
    <row r="53" spans="1:2" x14ac:dyDescent="0.2">
      <c r="B53" s="1" t="str">
        <f t="shared" ref="B53" si="16">B48</f>
        <v>[case, X1, X2, X3, X1yp, X1ym, X3yp, X3ym, Y1, Y2, Y3, Y1xp, Y1xm, Y3xp, Y3xm, Zxp, Zxm, Zyp, Zym, Azw, hs, AxmA] = \</v>
      </c>
    </row>
    <row r="54" spans="1:2" x14ac:dyDescent="0.2">
      <c r="A54">
        <f t="shared" ref="A54" si="17">A49+1</f>
        <v>7</v>
      </c>
      <c r="B54" t="str">
        <f t="shared" ref="B54" ca="1" si="18">INDIRECT(ADDRESS(A54,COLUMN($A$3)))</f>
        <v>[4, 0.9, 2.1, 1.1, 0.88, 0.85, 1.05, 1.07, 0.98, 2.05, 1.02, 0.92, 0.96, 0.97, 1.01, 0.28, 0.24, 0.21, 0.2, 45, 1, 4.305]</v>
      </c>
    </row>
    <row r="55" spans="1:2" x14ac:dyDescent="0.2">
      <c r="B55" s="1" t="str">
        <f t="shared" ref="B55:B56" si="19">B50</f>
        <v>Axm = calc_Axm(X1, X2, X3, X1yp, X1ym, X3yp, X3ym, Y1, Y2, Y3, Y1xp, Y1xm, Y3xp, Y3xm, Zxp, Zxm, Zyp, Zym, Azw, hs)</v>
      </c>
    </row>
    <row r="56" spans="1:2" x14ac:dyDescent="0.2">
      <c r="B56" s="1" t="str">
        <f t="shared" si="19"/>
        <v>print('case{}: Axm = {}, 期待値 = {}, 残差 = {}'.format( case, Axm, AxmA, Axm - AxmA ))</v>
      </c>
    </row>
    <row r="58" spans="1:2" x14ac:dyDescent="0.2">
      <c r="B58" s="1" t="str">
        <f t="shared" ref="B58" si="20">B53</f>
        <v>[case, X1, X2, X3, X1yp, X1ym, X3yp, X3ym, Y1, Y2, Y3, Y1xp, Y1xm, Y3xp, Y3xm, Zxp, Zxm, Zyp, Zym, Azw, hs, AxmA] = \</v>
      </c>
    </row>
    <row r="59" spans="1:2" x14ac:dyDescent="0.2">
      <c r="A59">
        <f t="shared" ref="A59" si="21">A54+1</f>
        <v>8</v>
      </c>
      <c r="B59" t="str">
        <f t="shared" ref="B59" ca="1" si="22">INDIRECT(ADDRESS(A59,COLUMN($A$3)))</f>
        <v>[5, 0.9, 2.1, 1.1, 0.88, 0.85, 1.05, 1.07, 0.98, 2.05, 1.02, 0.92, 0.96, 0.97, 1.01, 0.28, 0.24, 0.21, 0.2, 30, 1, 4.305]</v>
      </c>
    </row>
    <row r="60" spans="1:2" x14ac:dyDescent="0.2">
      <c r="B60" s="1" t="str">
        <f t="shared" ref="B60:B61" si="23">B55</f>
        <v>Axm = calc_Axm(X1, X2, X3, X1yp, X1ym, X3yp, X3ym, Y1, Y2, Y3, Y1xp, Y1xm, Y3xp, Y3xm, Zxp, Zxm, Zyp, Zym, Azw, hs)</v>
      </c>
    </row>
    <row r="61" spans="1:2" x14ac:dyDescent="0.2">
      <c r="B61" s="1" t="str">
        <f t="shared" si="23"/>
        <v>print('case{}: Axm = {}, 期待値 = {}, 残差 = {}'.format( case, Axm, AxmA, Axm - AxmA ))</v>
      </c>
    </row>
    <row r="63" spans="1:2" x14ac:dyDescent="0.2">
      <c r="B63" s="1" t="str">
        <f t="shared" ref="B63" si="24">B58</f>
        <v>[case, X1, X2, X3, X1yp, X1ym, X3yp, X3ym, Y1, Y2, Y3, Y1xp, Y1xm, Y3xp, Y3xm, Zxp, Zxm, Zyp, Zym, Azw, hs, AxmA] = \</v>
      </c>
    </row>
    <row r="64" spans="1:2" x14ac:dyDescent="0.2">
      <c r="A64">
        <f t="shared" ref="A64" si="25">A59+1</f>
        <v>9</v>
      </c>
      <c r="B64" t="str">
        <f t="shared" ref="B64" ca="1" si="26">INDIRECT(ADDRESS(A64,COLUMN($A$3)))</f>
        <v>[6, 0.9, 2.1, 1.1, 0.88, 0.85, 1.05, 1.07, 0.98, 2.05, 1.02, 0.92, 0.96, 0.97, 1.01, 0.28, 0.24, 0.21, 0.2, 1, 1, 4.305]</v>
      </c>
    </row>
    <row r="65" spans="1:2" x14ac:dyDescent="0.2">
      <c r="B65" s="1" t="str">
        <f t="shared" ref="B65:B66" si="27">B60</f>
        <v>Axm = calc_Axm(X1, X2, X3, X1yp, X1ym, X3yp, X3ym, Y1, Y2, Y3, Y1xp, Y1xm, Y3xp, Y3xm, Zxp, Zxm, Zyp, Zym, Azw, hs)</v>
      </c>
    </row>
    <row r="66" spans="1:2" x14ac:dyDescent="0.2">
      <c r="B66" s="1" t="str">
        <f t="shared" si="27"/>
        <v>print('case{}: Axm = {}, 期待値 = {}, 残差 = {}'.format( case, Axm, AxmA, Axm - AxmA ))</v>
      </c>
    </row>
    <row r="68" spans="1:2" x14ac:dyDescent="0.2">
      <c r="B68" s="1" t="str">
        <f t="shared" ref="B68" si="28">B63</f>
        <v>[case, X1, X2, X3, X1yp, X1ym, X3yp, X3ym, Y1, Y2, Y3, Y1xp, Y1xm, Y3xp, Y3xm, Zxp, Zxm, Zyp, Zym, Azw, hs, AxmA] = \</v>
      </c>
    </row>
    <row r="69" spans="1:2" x14ac:dyDescent="0.2">
      <c r="A69">
        <f t="shared" ref="A69" si="29">A64+1</f>
        <v>10</v>
      </c>
      <c r="B69" t="str">
        <f t="shared" ref="B69" ca="1" si="30">INDIRECT(ADDRESS(A69,COLUMN($A$3)))</f>
        <v>[7, 0.9, 2.1, 1.1, 0.88, 0.85, 1.05, 1.07, 0.98, 2.05, 1.02, 0.92, 0.96, 0.97, 1.01, 0.28, 0.24, 0.21, 0.2, 89, 10, 1.88737914186277E-15]</v>
      </c>
    </row>
    <row r="70" spans="1:2" x14ac:dyDescent="0.2">
      <c r="B70" s="1" t="str">
        <f t="shared" ref="B70:B71" si="31">B65</f>
        <v>Axm = calc_Axm(X1, X2, X3, X1yp, X1ym, X3yp, X3ym, Y1, Y2, Y3, Y1xp, Y1xm, Y3xp, Y3xm, Zxp, Zxm, Zyp, Zym, Azw, hs)</v>
      </c>
    </row>
    <row r="71" spans="1:2" x14ac:dyDescent="0.2">
      <c r="B71" s="1" t="str">
        <f t="shared" si="31"/>
        <v>print('case{}: Axm = {}, 期待値 = {}, 残差 = {}'.format( case, Axm, AxmA, Axm - AxmA ))</v>
      </c>
    </row>
    <row r="73" spans="1:2" x14ac:dyDescent="0.2">
      <c r="B73" s="1" t="str">
        <f t="shared" ref="B73" si="32">B68</f>
        <v>[case, X1, X2, X3, X1yp, X1ym, X3yp, X3ym, Y1, Y2, Y3, Y1xp, Y1xm, Y3xp, Y3xm, Zxp, Zxm, Zyp, Zym, Azw, hs, AxmA] = \</v>
      </c>
    </row>
    <row r="74" spans="1:2" x14ac:dyDescent="0.2">
      <c r="A74">
        <f t="shared" ref="A74" si="33">A69+1</f>
        <v>11</v>
      </c>
      <c r="B74" t="str">
        <f t="shared" ref="B74" ca="1" si="34">INDIRECT(ADDRESS(A74,COLUMN($A$3)))</f>
        <v>[8, 0.9, 2.1, 1.1, 0.88, 0.85, 1.05, 1.07, 0.98, 2.05, 1.02, 0.92, 0.96, 0.97, 1.01, 0.28, 0.24, 0.21, 0.2, 85, 10, 0.526414267041418]</v>
      </c>
    </row>
    <row r="75" spans="1:2" x14ac:dyDescent="0.2">
      <c r="B75" s="1" t="str">
        <f t="shared" ref="B75:B76" si="35">B70</f>
        <v>Axm = calc_Axm(X1, X2, X3, X1yp, X1ym, X3yp, X3ym, Y1, Y2, Y3, Y1xp, Y1xm, Y3xp, Y3xm, Zxp, Zxm, Zyp, Zym, Azw, hs)</v>
      </c>
    </row>
    <row r="76" spans="1:2" x14ac:dyDescent="0.2">
      <c r="B76" s="1" t="str">
        <f t="shared" si="35"/>
        <v>print('case{}: Axm = {}, 期待値 = {}, 残差 = {}'.format( case, Axm, AxmA, Axm - AxmA ))</v>
      </c>
    </row>
    <row r="78" spans="1:2" x14ac:dyDescent="0.2">
      <c r="B78" s="1" t="str">
        <f t="shared" ref="B78" si="36">B73</f>
        <v>[case, X1, X2, X3, X1yp, X1ym, X3yp, X3ym, Y1, Y2, Y3, Y1xp, Y1xm, Y3xp, Y3xm, Zxp, Zxm, Zyp, Zym, Azw, hs, AxmA] = \</v>
      </c>
    </row>
    <row r="79" spans="1:2" x14ac:dyDescent="0.2">
      <c r="A79">
        <f t="shared" ref="A79" si="37">A74+1</f>
        <v>12</v>
      </c>
      <c r="B79" t="str">
        <f t="shared" ref="B79" ca="1" si="38">INDIRECT(ADDRESS(A79,COLUMN($A$3)))</f>
        <v>[9, 0.9, 2.1, 1.1, 0.88, 0.85, 1.05, 1.07, 0.98, 2.05, 1.02, 0.92, 0.96, 0.97, 1.01, 0.28, 0.24, 0.21, 0.2, 45, 10, 4.305]</v>
      </c>
    </row>
    <row r="80" spans="1:2" x14ac:dyDescent="0.2">
      <c r="B80" s="1" t="str">
        <f t="shared" ref="B80:B81" si="39">B75</f>
        <v>Axm = calc_Axm(X1, X2, X3, X1yp, X1ym, X3yp, X3ym, Y1, Y2, Y3, Y1xp, Y1xm, Y3xp, Y3xm, Zxp, Zxm, Zyp, Zym, Azw, hs)</v>
      </c>
    </row>
    <row r="81" spans="1:2" x14ac:dyDescent="0.2">
      <c r="B81" s="1" t="str">
        <f t="shared" si="39"/>
        <v>print('case{}: Axm = {}, 期待値 = {}, 残差 = {}'.format( case, Axm, AxmA, Axm - AxmA ))</v>
      </c>
    </row>
    <row r="83" spans="1:2" x14ac:dyDescent="0.2">
      <c r="B83" s="1" t="str">
        <f t="shared" ref="B83" si="40">B78</f>
        <v>[case, X1, X2, X3, X1yp, X1ym, X3yp, X3ym, Y1, Y2, Y3, Y1xp, Y1xm, Y3xp, Y3xm, Zxp, Zxm, Zyp, Zym, Azw, hs, AxmA] = \</v>
      </c>
    </row>
    <row r="84" spans="1:2" x14ac:dyDescent="0.2">
      <c r="A84">
        <f t="shared" ref="A84" si="41">A79+1</f>
        <v>13</v>
      </c>
      <c r="B84" t="str">
        <f t="shared" ref="B84" ca="1" si="42">INDIRECT(ADDRESS(A84,COLUMN($A$3)))</f>
        <v>[10, 0.9, 2.1, 1.1, 0.88, 0.85, 1.05, 1.07, 0.98, 2.05, 1.02, 0.92, 0.96, 0.97, 1.01, 0.28, 0.24, 0.21, 0.2, 30, 10, 4.305]</v>
      </c>
    </row>
    <row r="85" spans="1:2" x14ac:dyDescent="0.2">
      <c r="B85" s="1" t="str">
        <f t="shared" ref="B85:B86" si="43">B80</f>
        <v>Axm = calc_Axm(X1, X2, X3, X1yp, X1ym, X3yp, X3ym, Y1, Y2, Y3, Y1xp, Y1xm, Y3xp, Y3xm, Zxp, Zxm, Zyp, Zym, Azw, hs)</v>
      </c>
    </row>
    <row r="86" spans="1:2" x14ac:dyDescent="0.2">
      <c r="B86" s="1" t="str">
        <f t="shared" si="43"/>
        <v>print('case{}: Axm = {}, 期待値 = {}, 残差 = {}'.format( case, Axm, AxmA, Axm - AxmA ))</v>
      </c>
    </row>
    <row r="88" spans="1:2" x14ac:dyDescent="0.2">
      <c r="B88" s="1" t="str">
        <f t="shared" ref="B88" si="44">B83</f>
        <v>[case, X1, X2, X3, X1yp, X1ym, X3yp, X3ym, Y1, Y2, Y3, Y1xp, Y1xm, Y3xp, Y3xm, Zxp, Zxm, Zyp, Zym, Azw, hs, AxmA] = \</v>
      </c>
    </row>
    <row r="89" spans="1:2" x14ac:dyDescent="0.2">
      <c r="A89">
        <f t="shared" ref="A89" si="45">A84+1</f>
        <v>14</v>
      </c>
      <c r="B89" t="str">
        <f t="shared" ref="B89" ca="1" si="46">INDIRECT(ADDRESS(A89,COLUMN($A$3)))</f>
        <v>[11, 0.9, 2.1, 1.1, 0.88, 0.85, 1.05, 1.07, 0.98, 2.05, 1.02, 0.92, 0.96, 0.97, 1.01, 0.28, 0.24, 0.21, 0.2, 1, 10, 4.305]</v>
      </c>
    </row>
    <row r="90" spans="1:2" x14ac:dyDescent="0.2">
      <c r="B90" s="1" t="str">
        <f t="shared" ref="B90:B91" si="47">B85</f>
        <v>Axm = calc_Axm(X1, X2, X3, X1yp, X1ym, X3yp, X3ym, Y1, Y2, Y3, Y1xp, Y1xm, Y3xp, Y3xm, Zxp, Zxm, Zyp, Zym, Azw, hs)</v>
      </c>
    </row>
    <row r="91" spans="1:2" x14ac:dyDescent="0.2">
      <c r="B91" s="1" t="str">
        <f t="shared" si="47"/>
        <v>print('case{}: Axm = {}, 期待値 = {}, 残差 = {}'.format( case, Axm, AxmA, Axm - AxmA ))</v>
      </c>
    </row>
    <row r="93" spans="1:2" x14ac:dyDescent="0.2">
      <c r="B93" s="1" t="str">
        <f t="shared" ref="B93" si="48">B88</f>
        <v>[case, X1, X2, X3, X1yp, X1ym, X3yp, X3ym, Y1, Y2, Y3, Y1xp, Y1xm, Y3xp, Y3xm, Zxp, Zxm, Zyp, Zym, Azw, hs, AxmA] = \</v>
      </c>
    </row>
    <row r="94" spans="1:2" x14ac:dyDescent="0.2">
      <c r="A94">
        <f t="shared" ref="A94" si="49">A89+1</f>
        <v>15</v>
      </c>
      <c r="B94" t="str">
        <f t="shared" ref="B94" ca="1" si="50">INDIRECT(ADDRESS(A94,COLUMN($A$3)))</f>
        <v>[12, 0.9, 2.1, 1.1, 0.88, 0.85, 1.05, 1.07, 0.98, 2.05, 1.02, 0.92, 0.96, 0.97, 1.01, 0.28, 0.24, 0.21, 0.2, 89, 30, 0.0413341373543166]</v>
      </c>
    </row>
    <row r="95" spans="1:2" x14ac:dyDescent="0.2">
      <c r="B95" s="1" t="str">
        <f t="shared" ref="B95:B96" si="51">B90</f>
        <v>Axm = calc_Axm(X1, X2, X3, X1yp, X1ym, X3yp, X3ym, Y1, Y2, Y3, Y1xp, Y1xm, Y3xp, Y3xm, Zxp, Zxm, Zyp, Zym, Azw, hs)</v>
      </c>
    </row>
    <row r="96" spans="1:2" x14ac:dyDescent="0.2">
      <c r="B96" s="1" t="str">
        <f t="shared" si="51"/>
        <v>print('case{}: Axm = {}, 期待値 = {}, 残差 = {}'.format( case, Axm, AxmA, Axm - AxmA ))</v>
      </c>
    </row>
    <row r="98" spans="1:2" x14ac:dyDescent="0.2">
      <c r="B98" s="1" t="str">
        <f t="shared" ref="B98" si="52">B93</f>
        <v>[case, X1, X2, X3, X1yp, X1ym, X3yp, X3ym, Y1, Y2, Y3, Y1xp, Y1xm, Y3xp, Y3xm, Zxp, Zxm, Zyp, Zym, Azw, hs, AxmA] = \</v>
      </c>
    </row>
    <row r="99" spans="1:2" x14ac:dyDescent="0.2">
      <c r="A99">
        <f t="shared" ref="A99" si="53">A94+1</f>
        <v>16</v>
      </c>
      <c r="B99" t="str">
        <f t="shared" ref="B99" ca="1" si="54">INDIRECT(ADDRESS(A99,COLUMN($A$3)))</f>
        <v>[13, 0.9, 2.1, 1.1, 0.88, 0.85, 1.05, 1.07, 0.98, 2.05, 1.02, 0.92, 0.96, 0.97, 1.01, 0.28, 0.24, 0.21, 0.2, 85, 30, 0.484530517477109]</v>
      </c>
    </row>
    <row r="100" spans="1:2" x14ac:dyDescent="0.2">
      <c r="B100" s="1" t="str">
        <f t="shared" ref="B100:B101" si="55">B95</f>
        <v>Axm = calc_Axm(X1, X2, X3, X1yp, X1ym, X3yp, X3ym, Y1, Y2, Y3, Y1xp, Y1xm, Y3xp, Y3xm, Zxp, Zxm, Zyp, Zym, Azw, hs)</v>
      </c>
    </row>
    <row r="101" spans="1:2" x14ac:dyDescent="0.2">
      <c r="B101" s="1" t="str">
        <f t="shared" si="55"/>
        <v>print('case{}: Axm = {}, 期待値 = {}, 残差 = {}'.format( case, Axm, AxmA, Axm - AxmA ))</v>
      </c>
    </row>
    <row r="103" spans="1:2" x14ac:dyDescent="0.2">
      <c r="B103" s="1" t="str">
        <f t="shared" ref="B103" si="56">B98</f>
        <v>[case, X1, X2, X3, X1yp, X1ym, X3yp, X3ym, Y1, Y2, Y3, Y1xp, Y1xm, Y3xp, Y3xm, Zxp, Zxm, Zyp, Zym, Azw, hs, AxmA] = \</v>
      </c>
    </row>
    <row r="104" spans="1:2" x14ac:dyDescent="0.2">
      <c r="A104">
        <f t="shared" ref="A104" si="57">A99+1</f>
        <v>17</v>
      </c>
      <c r="B104" t="str">
        <f t="shared" ref="B104" ca="1" si="58">INDIRECT(ADDRESS(A104,COLUMN($A$3)))</f>
        <v>[14, 0.9, 2.1, 1.1, 0.88, 0.85, 1.05, 1.07, 0.98, 2.05, 1.02, 0.92, 0.96, 0.97, 1.01, 0.28, 0.24, 0.21, 0.2, 45, 30, 4.305]</v>
      </c>
    </row>
    <row r="105" spans="1:2" x14ac:dyDescent="0.2">
      <c r="B105" s="1" t="str">
        <f t="shared" ref="B105:B106" si="59">B100</f>
        <v>Axm = calc_Axm(X1, X2, X3, X1yp, X1ym, X3yp, X3ym, Y1, Y2, Y3, Y1xp, Y1xm, Y3xp, Y3xm, Zxp, Zxm, Zyp, Zym, Azw, hs)</v>
      </c>
    </row>
    <row r="106" spans="1:2" x14ac:dyDescent="0.2">
      <c r="B106" s="1" t="str">
        <f t="shared" si="59"/>
        <v>print('case{}: Axm = {}, 期待値 = {}, 残差 = {}'.format( case, Axm, AxmA, Axm - AxmA ))</v>
      </c>
    </row>
    <row r="108" spans="1:2" x14ac:dyDescent="0.2">
      <c r="B108" s="1" t="str">
        <f t="shared" ref="B108" si="60">B103</f>
        <v>[case, X1, X2, X3, X1yp, X1ym, X3yp, X3ym, Y1, Y2, Y3, Y1xp, Y1xm, Y3xp, Y3xm, Zxp, Zxm, Zyp, Zym, Azw, hs, AxmA] = \</v>
      </c>
    </row>
    <row r="109" spans="1:2" x14ac:dyDescent="0.2">
      <c r="A109">
        <f t="shared" ref="A109" si="61">A104+1</f>
        <v>18</v>
      </c>
      <c r="B109" t="str">
        <f t="shared" ref="B109" ca="1" si="62">INDIRECT(ADDRESS(A109,COLUMN($A$3)))</f>
        <v>[15, 0.9, 2.1, 1.1, 0.88, 0.85, 1.05, 1.07, 0.98, 2.05, 1.02, 0.92, 0.96, 0.97, 1.01, 0.28, 0.24, 0.21, 0.2, 30, 30, 4.305]</v>
      </c>
    </row>
    <row r="110" spans="1:2" x14ac:dyDescent="0.2">
      <c r="B110" s="1" t="str">
        <f t="shared" ref="B110:B111" si="63">B105</f>
        <v>Axm = calc_Axm(X1, X2, X3, X1yp, X1ym, X3yp, X3ym, Y1, Y2, Y3, Y1xp, Y1xm, Y3xp, Y3xm, Zxp, Zxm, Zyp, Zym, Azw, hs)</v>
      </c>
    </row>
    <row r="111" spans="1:2" x14ac:dyDescent="0.2">
      <c r="B111" s="1" t="str">
        <f t="shared" si="63"/>
        <v>print('case{}: Axm = {}, 期待値 = {}, 残差 = {}'.format( case, Axm, AxmA, Axm - AxmA ))</v>
      </c>
    </row>
    <row r="113" spans="1:2" x14ac:dyDescent="0.2">
      <c r="B113" s="1" t="str">
        <f t="shared" ref="B113" si="64">B108</f>
        <v>[case, X1, X2, X3, X1yp, X1ym, X3yp, X3ym, Y1, Y2, Y3, Y1xp, Y1xm, Y3xp, Y3xm, Zxp, Zxm, Zyp, Zym, Azw, hs, AxmA] = \</v>
      </c>
    </row>
    <row r="114" spans="1:2" x14ac:dyDescent="0.2">
      <c r="A114">
        <f t="shared" ref="A114" si="65">A109+1</f>
        <v>19</v>
      </c>
      <c r="B114" t="str">
        <f t="shared" ref="B114" ca="1" si="66">INDIRECT(ADDRESS(A114,COLUMN($A$3)))</f>
        <v>[16, 0.9, 2.1, 1.1, 0.88, 0.85, 1.05, 1.07, 0.98, 2.05, 1.02, 0.92, 0.96, 0.97, 1.01, 0.28, 0.24, 0.21, 0.2, 1, 30, 4.305]</v>
      </c>
    </row>
    <row r="115" spans="1:2" x14ac:dyDescent="0.2">
      <c r="B115" s="1" t="str">
        <f t="shared" ref="B115:B116" si="67">B110</f>
        <v>Axm = calc_Axm(X1, X2, X3, X1yp, X1ym, X3yp, X3ym, Y1, Y2, Y3, Y1xp, Y1xm, Y3xp, Y3xm, Zxp, Zxm, Zyp, Zym, Azw, hs)</v>
      </c>
    </row>
    <row r="116" spans="1:2" x14ac:dyDescent="0.2">
      <c r="B116" s="1" t="str">
        <f t="shared" si="67"/>
        <v>print('case{}: Axm = {}, 期待値 = {}, 残差 = {}'.format( case, Axm, AxmA, Axm - AxmA ))</v>
      </c>
    </row>
    <row r="118" spans="1:2" x14ac:dyDescent="0.2">
      <c r="B118" s="1" t="str">
        <f t="shared" ref="B118" si="68">B113</f>
        <v>[case, X1, X2, X3, X1yp, X1ym, X3yp, X3ym, Y1, Y2, Y3, Y1xp, Y1xm, Y3xp, Y3xm, Zxp, Zxm, Zyp, Zym, Azw, hs, AxmA] = \</v>
      </c>
    </row>
    <row r="119" spans="1:2" x14ac:dyDescent="0.2">
      <c r="A119">
        <f t="shared" ref="A119" si="69">A114+1</f>
        <v>20</v>
      </c>
      <c r="B119" t="str">
        <f t="shared" ref="B119" ca="1" si="70">INDIRECT(ADDRESS(A119,COLUMN($A$3)))</f>
        <v>[17, 0.9, 2.1, 1.1, 0.88, 0.85, 1.05, 1.07, 0.98, 2.05, 1.02, 0.92, 0.96, 0.97, 1.01, 0.28, 0.24, 0.21, 0.2, 89, 60, 0.0466314443660587]</v>
      </c>
    </row>
    <row r="120" spans="1:2" x14ac:dyDescent="0.2">
      <c r="B120" s="1" t="str">
        <f t="shared" ref="B120:B121" si="71">B115</f>
        <v>Axm = calc_Axm(X1, X2, X3, X1yp, X1ym, X3yp, X3ym, Y1, Y2, Y3, Y1xp, Y1xm, Y3xp, Y3xm, Zxp, Zxm, Zyp, Zym, Azw, hs)</v>
      </c>
    </row>
    <row r="121" spans="1:2" x14ac:dyDescent="0.2">
      <c r="B121" s="1" t="str">
        <f t="shared" si="71"/>
        <v>print('case{}: Axm = {}, 期待値 = {}, 残差 = {}'.format( case, Axm, AxmA, Axm - AxmA ))</v>
      </c>
    </row>
    <row r="123" spans="1:2" x14ac:dyDescent="0.2">
      <c r="B123" s="1" t="str">
        <f t="shared" ref="B123" si="72">B118</f>
        <v>[case, X1, X2, X3, X1yp, X1ym, X3yp, X3ym, Y1, Y2, Y3, Y1xp, Y1xm, Y3xp, Y3xm, Zxp, Zxm, Zyp, Zym, Azw, hs, AxmA] = \</v>
      </c>
    </row>
    <row r="124" spans="1:2" x14ac:dyDescent="0.2">
      <c r="A124">
        <f t="shared" ref="A124" si="73">A119+1</f>
        <v>21</v>
      </c>
      <c r="B124" t="str">
        <f t="shared" ref="B124" ca="1" si="74">INDIRECT(ADDRESS(A124,COLUMN($A$3)))</f>
        <v>[18, 0.9, 2.1, 1.1, 0.88, 0.85, 1.05, 1.07, 0.98, 2.05, 1.02, 0.92, 0.96, 0.97, 1.01, 0.28, 0.24, 0.21, 0.2, 85, 60, 0.0463909860445386]</v>
      </c>
    </row>
    <row r="125" spans="1:2" x14ac:dyDescent="0.2">
      <c r="B125" s="1" t="str">
        <f t="shared" ref="B125:B126" si="75">B120</f>
        <v>Axm = calc_Axm(X1, X2, X3, X1yp, X1ym, X3yp, X3ym, Y1, Y2, Y3, Y1xp, Y1xm, Y3xp, Y3xm, Zxp, Zxm, Zyp, Zym, Azw, hs)</v>
      </c>
    </row>
    <row r="126" spans="1:2" x14ac:dyDescent="0.2">
      <c r="B126" s="1" t="str">
        <f t="shared" si="75"/>
        <v>print('case{}: Axm = {}, 期待値 = {}, 残差 = {}'.format( case, Axm, AxmA, Axm - AxmA ))</v>
      </c>
    </row>
    <row r="128" spans="1:2" x14ac:dyDescent="0.2">
      <c r="B128" s="1" t="str">
        <f t="shared" ref="B128" si="76">B123</f>
        <v>[case, X1, X2, X3, X1yp, X1ym, X3yp, X3ym, Y1, Y2, Y3, Y1xp, Y1xm, Y3xp, Y3xm, Zxp, Zxm, Zyp, Zym, Azw, hs, AxmA] = \</v>
      </c>
    </row>
    <row r="129" spans="1:2" x14ac:dyDescent="0.2">
      <c r="A129">
        <f t="shared" ref="A129" si="77">A124+1</f>
        <v>22</v>
      </c>
      <c r="B129" t="str">
        <f t="shared" ref="B129" ca="1" si="78">INDIRECT(ADDRESS(A129,COLUMN($A$3)))</f>
        <v>[19, 0.9, 2.1, 1.1, 0.88, 0.85, 1.05, 1.07, 0.98, 2.05, 1.02, 0.92, 0.96, 0.97, 1.01, 0.28, 0.24, 0.21, 0.2, 45, 60, 4.305]</v>
      </c>
    </row>
    <row r="130" spans="1:2" x14ac:dyDescent="0.2">
      <c r="B130" s="1" t="str">
        <f t="shared" ref="B130:B131" si="79">B125</f>
        <v>Axm = calc_Axm(X1, X2, X3, X1yp, X1ym, X3yp, X3ym, Y1, Y2, Y3, Y1xp, Y1xm, Y3xp, Y3xm, Zxp, Zxm, Zyp, Zym, Azw, hs)</v>
      </c>
    </row>
    <row r="131" spans="1:2" x14ac:dyDescent="0.2">
      <c r="B131" s="1" t="str">
        <f t="shared" si="79"/>
        <v>print('case{}: Axm = {}, 期待値 = {}, 残差 = {}'.format( case, Axm, AxmA, Axm - AxmA ))</v>
      </c>
    </row>
    <row r="133" spans="1:2" x14ac:dyDescent="0.2">
      <c r="B133" s="1" t="str">
        <f t="shared" ref="B133" si="80">B128</f>
        <v>[case, X1, X2, X3, X1yp, X1ym, X3yp, X3ym, Y1, Y2, Y3, Y1xp, Y1xm, Y3xp, Y3xm, Zxp, Zxm, Zyp, Zym, Azw, hs, AxmA] = \</v>
      </c>
    </row>
    <row r="134" spans="1:2" x14ac:dyDescent="0.2">
      <c r="A134">
        <f t="shared" ref="A134" si="81">A129+1</f>
        <v>23</v>
      </c>
      <c r="B134" t="str">
        <f t="shared" ref="B134" ca="1" si="82">INDIRECT(ADDRESS(A134,COLUMN($A$3)))</f>
        <v>[20, 0.9, 2.1, 1.1, 0.88, 0.85, 1.05, 1.07, 0.98, 2.05, 1.02, 0.92, 0.96, 0.97, 1.01, 0.28, 0.24, 0.21, 0.2, 30, 60, 4.305]</v>
      </c>
    </row>
    <row r="135" spans="1:2" x14ac:dyDescent="0.2">
      <c r="B135" s="1" t="str">
        <f t="shared" ref="B135:B136" si="83">B130</f>
        <v>Axm = calc_Axm(X1, X2, X3, X1yp, X1ym, X3yp, X3ym, Y1, Y2, Y3, Y1xp, Y1xm, Y3xp, Y3xm, Zxp, Zxm, Zyp, Zym, Azw, hs)</v>
      </c>
    </row>
    <row r="136" spans="1:2" x14ac:dyDescent="0.2">
      <c r="B136" s="1" t="str">
        <f t="shared" si="83"/>
        <v>print('case{}: Axm = {}, 期待値 = {}, 残差 = {}'.format( case, Axm, AxmA, Axm - AxmA ))</v>
      </c>
    </row>
    <row r="138" spans="1:2" x14ac:dyDescent="0.2">
      <c r="B138" s="1" t="str">
        <f t="shared" ref="B138" si="84">B133</f>
        <v>[case, X1, X2, X3, X1yp, X1ym, X3yp, X3ym, Y1, Y2, Y3, Y1xp, Y1xm, Y3xp, Y3xm, Zxp, Zxm, Zyp, Zym, Azw, hs, AxmA] = \</v>
      </c>
    </row>
    <row r="139" spans="1:2" x14ac:dyDescent="0.2">
      <c r="A139">
        <f t="shared" ref="A139" si="85">A134+1</f>
        <v>24</v>
      </c>
      <c r="B139" t="str">
        <f t="shared" ref="B139" ca="1" si="86">INDIRECT(ADDRESS(A139,COLUMN($A$3)))</f>
        <v>[21, 0.9, 2.1, 1.1, 0.88, 0.85, 1.05, 1.07, 0.98, 2.05, 1.02, 0.92, 0.96, 0.97, 1.01, 0.28, 0.24, 0.21, 0.2, 1, 60, 4.305]</v>
      </c>
    </row>
    <row r="140" spans="1:2" x14ac:dyDescent="0.2">
      <c r="B140" s="1" t="str">
        <f t="shared" ref="B140:B141" si="87">B135</f>
        <v>Axm = calc_Axm(X1, X2, X3, X1yp, X1ym, X3yp, X3ym, Y1, Y2, Y3, Y1xp, Y1xm, Y3xp, Y3xm, Zxp, Zxm, Zyp, Zym, Azw, hs)</v>
      </c>
    </row>
    <row r="141" spans="1:2" x14ac:dyDescent="0.2">
      <c r="B141" s="1" t="str">
        <f t="shared" si="87"/>
        <v>print('case{}: Axm = {}, 期待値 = {}, 残差 = {}'.format( case, Axm, AxmA, Axm - AxmA ))</v>
      </c>
    </row>
    <row r="143" spans="1:2" x14ac:dyDescent="0.2">
      <c r="B143" s="1" t="str">
        <f t="shared" ref="B143" si="88">B138</f>
        <v>[case, X1, X2, X3, X1yp, X1ym, X3yp, X3ym, Y1, Y2, Y3, Y1xp, Y1xm, Y3xp, Y3xm, Zxp, Zxm, Zyp, Zym, Azw, hs, AxmA] = \</v>
      </c>
    </row>
    <row r="144" spans="1:2" x14ac:dyDescent="0.2">
      <c r="A144">
        <f t="shared" ref="A144" si="89">A139+1</f>
        <v>25</v>
      </c>
      <c r="B144" t="str">
        <f t="shared" ref="B144" ca="1" si="90">INDIRECT(ADDRESS(A144,COLUMN($A$3)))</f>
        <v>[22, 0.9, 2.1, 1.1, 0.88, 0.85, 1.05, 1.07, 0.98, 2.05, 1.02, 0.92, 0.96, 0.97, 1.01, 0.28, 0.24, 0.21, 0.2, 89, 85, 0]</v>
      </c>
    </row>
    <row r="145" spans="1:2" x14ac:dyDescent="0.2">
      <c r="B145" s="1" t="str">
        <f t="shared" ref="B145:B146" si="91">B140</f>
        <v>Axm = calc_Axm(X1, X2, X3, X1yp, X1ym, X3yp, X3ym, Y1, Y2, Y3, Y1xp, Y1xm, Y3xp, Y3xm, Zxp, Zxm, Zyp, Zym, Azw, hs)</v>
      </c>
    </row>
    <row r="146" spans="1:2" x14ac:dyDescent="0.2">
      <c r="B146" s="1" t="str">
        <f t="shared" si="91"/>
        <v>print('case{}: Axm = {}, 期待値 = {}, 残差 = {}'.format( case, Axm, AxmA, Axm - AxmA ))</v>
      </c>
    </row>
    <row r="148" spans="1:2" x14ac:dyDescent="0.2">
      <c r="B148" s="1" t="str">
        <f t="shared" ref="B148" si="92">B143</f>
        <v>[case, X1, X2, X3, X1yp, X1ym, X3yp, X3ym, Y1, Y2, Y3, Y1xp, Y1xm, Y3xp, Y3xm, Zxp, Zxm, Zyp, Zym, Azw, hs, AxmA] = \</v>
      </c>
    </row>
    <row r="149" spans="1:2" x14ac:dyDescent="0.2">
      <c r="A149">
        <f t="shared" ref="A149" si="93">A144+1</f>
        <v>26</v>
      </c>
      <c r="B149" t="str">
        <f t="shared" ref="B149" ca="1" si="94">INDIRECT(ADDRESS(A149,COLUMN($A$3)))</f>
        <v>[23, 0.9, 2.1, 1.1, 0.88, 0.85, 1.05, 1.07, 0.98, 2.05, 1.02, 0.92, 0.96, 0.97, 1.01, 0.28, 0.24, 0.21, 0.2, 85, 85, 9.99200722162641E-16]</v>
      </c>
    </row>
    <row r="150" spans="1:2" x14ac:dyDescent="0.2">
      <c r="B150" s="1" t="str">
        <f t="shared" ref="B150:B151" si="95">B145</f>
        <v>Axm = calc_Axm(X1, X2, X3, X1yp, X1ym, X3yp, X3ym, Y1, Y2, Y3, Y1xp, Y1xm, Y3xp, Y3xm, Zxp, Zxm, Zyp, Zym, Azw, hs)</v>
      </c>
    </row>
    <row r="151" spans="1:2" x14ac:dyDescent="0.2">
      <c r="B151" s="1" t="str">
        <f t="shared" si="95"/>
        <v>print('case{}: Axm = {}, 期待値 = {}, 残差 = {}'.format( case, Axm, AxmA, Axm - AxmA ))</v>
      </c>
    </row>
    <row r="153" spans="1:2" x14ac:dyDescent="0.2">
      <c r="B153" s="1" t="str">
        <f t="shared" ref="B153" si="96">B148</f>
        <v>[case, X1, X2, X3, X1yp, X1ym, X3yp, X3ym, Y1, Y2, Y3, Y1xp, Y1xm, Y3xp, Y3xm, Zxp, Zxm, Zyp, Zym, Azw, hs, AxmA] = \</v>
      </c>
    </row>
    <row r="154" spans="1:2" x14ac:dyDescent="0.2">
      <c r="A154">
        <f t="shared" ref="A154" si="97">A149+1</f>
        <v>27</v>
      </c>
      <c r="B154" t="str">
        <f t="shared" ref="B154" ca="1" si="98">INDIRECT(ADDRESS(A154,COLUMN($A$3)))</f>
        <v>[24, 0.9, 2.1, 1.1, 0.88, 0.85, 1.05, 1.07, 0.98, 2.05, 1.02, 0.92, 0.96, 0.97, 1.01, 0.28, 0.24, 0.21, 0.2, 45, 85, 9.95731275210687E-16]</v>
      </c>
    </row>
    <row r="155" spans="1:2" x14ac:dyDescent="0.2">
      <c r="B155" s="1" t="str">
        <f t="shared" ref="B155:B156" si="99">B150</f>
        <v>Axm = calc_Axm(X1, X2, X3, X1yp, X1ym, X3yp, X3ym, Y1, Y2, Y3, Y1xp, Y1xm, Y3xp, Y3xm, Zxp, Zxm, Zyp, Zym, Azw, hs)</v>
      </c>
    </row>
    <row r="156" spans="1:2" x14ac:dyDescent="0.2">
      <c r="B156" s="1" t="str">
        <f t="shared" si="99"/>
        <v>print('case{}: Axm = {}, 期待値 = {}, 残差 = {}'.format( case, Axm, AxmA, Axm - AxmA ))</v>
      </c>
    </row>
    <row r="158" spans="1:2" x14ac:dyDescent="0.2">
      <c r="B158" s="1" t="str">
        <f t="shared" ref="B158" si="100">B153</f>
        <v>[case, X1, X2, X3, X1yp, X1ym, X3yp, X3ym, Y1, Y2, Y3, Y1xp, Y1xm, Y3xp, Y3xm, Zxp, Zxm, Zyp, Zym, Azw, hs, AxmA] = \</v>
      </c>
    </row>
    <row r="159" spans="1:2" x14ac:dyDescent="0.2">
      <c r="A159">
        <f t="shared" ref="A159" si="101">A154+1</f>
        <v>28</v>
      </c>
      <c r="B159" t="str">
        <f t="shared" ref="B159" ca="1" si="102">INDIRECT(ADDRESS(A159,COLUMN($A$3)))</f>
        <v>[25, 0.9, 2.1, 1.1, 0.88, 0.85, 1.05, 1.07, 0.98, 2.05, 1.02, 0.92, 0.96, 0.97, 1.01, 0.28, 0.24, 0.21, 0.2, 30, 85, 0.542555191463623]</v>
      </c>
    </row>
    <row r="160" spans="1:2" x14ac:dyDescent="0.2">
      <c r="B160" s="1" t="str">
        <f t="shared" ref="B160:B161" si="103">B155</f>
        <v>Axm = calc_Axm(X1, X2, X3, X1yp, X1ym, X3yp, X3ym, Y1, Y2, Y3, Y1xp, Y1xm, Y3xp, Y3xm, Zxp, Zxm, Zyp, Zym, Azw, hs)</v>
      </c>
    </row>
    <row r="161" spans="1:2" x14ac:dyDescent="0.2">
      <c r="B161" s="1" t="str">
        <f t="shared" si="103"/>
        <v>print('case{}: Axm = {}, 期待値 = {}, 残差 = {}'.format( case, Axm, AxmA, Axm - AxmA ))</v>
      </c>
    </row>
    <row r="163" spans="1:2" x14ac:dyDescent="0.2">
      <c r="B163" s="1" t="str">
        <f t="shared" ref="B163" si="104">B158</f>
        <v>[case, X1, X2, X3, X1yp, X1ym, X3yp, X3ym, Y1, Y2, Y3, Y1xp, Y1xm, Y3xp, Y3xm, Zxp, Zxm, Zyp, Zym, Azw, hs, AxmA] = \</v>
      </c>
    </row>
    <row r="164" spans="1:2" x14ac:dyDescent="0.2">
      <c r="A164">
        <f t="shared" ref="A164" si="105">A159+1</f>
        <v>29</v>
      </c>
      <c r="B164" t="str">
        <f t="shared" ref="B164" ca="1" si="106">INDIRECT(ADDRESS(A164,COLUMN($A$3)))</f>
        <v>[26, 0.9, 2.1, 1.1, 0.88, 0.85, 1.05, 1.07, 0.98, 2.05, 1.02, 0.92, 0.96, 0.97, 1.01, 0.28, 0.24, 0.21, 0.2, 1, 85, 1.32157910166076]</v>
      </c>
    </row>
    <row r="165" spans="1:2" x14ac:dyDescent="0.2">
      <c r="B165" s="1" t="str">
        <f t="shared" ref="B165:B166" si="107">B160</f>
        <v>Axm = calc_Axm(X1, X2, X3, X1yp, X1ym, X3yp, X3ym, Y1, Y2, Y3, Y1xp, Y1xm, Y3xp, Y3xm, Zxp, Zxm, Zyp, Zym, Azw, hs)</v>
      </c>
    </row>
    <row r="166" spans="1:2" x14ac:dyDescent="0.2">
      <c r="B166" s="1" t="str">
        <f t="shared" si="107"/>
        <v>print('case{}: Axm = {}, 期待値 = {}, 残差 = {}'.format( case, Axm, AxmA, Axm - AxmA ))</v>
      </c>
    </row>
    <row r="168" spans="1:2" x14ac:dyDescent="0.2">
      <c r="B168" s="1" t="str">
        <f t="shared" ref="B168" si="108">B163</f>
        <v>[case, X1, X2, X3, X1yp, X1ym, X3yp, X3ym, Y1, Y2, Y3, Y1xp, Y1xm, Y3xp, Y3xm, Zxp, Zxm, Zyp, Zym, Azw, hs, AxmA] = \</v>
      </c>
    </row>
    <row r="169" spans="1:2" x14ac:dyDescent="0.2">
      <c r="A169">
        <f t="shared" ref="A169" si="109">A164+1</f>
        <v>30</v>
      </c>
      <c r="B169" t="str">
        <f t="shared" ref="B169" ca="1" si="110">INDIRECT(ADDRESS(A169,COLUMN($A$3)))</f>
        <v>[27, 0.9, 2.1, 1.1, 0.88, 0.85, 1.05, 1.07, 0.98, 2.05, 1.02, 0.92, 0.96, 0.97, 1.01, 0.28, 0.24, 0.21, 0.2, 89, 89, 0]</v>
      </c>
    </row>
    <row r="170" spans="1:2" x14ac:dyDescent="0.2">
      <c r="B170" s="1" t="str">
        <f t="shared" ref="B170:B171" si="111">B165</f>
        <v>Axm = calc_Axm(X1, X2, X3, X1yp, X1ym, X3yp, X3ym, Y1, Y2, Y3, Y1xp, Y1xm, Y3xp, Y3xm, Zxp, Zxm, Zyp, Zym, Azw, hs)</v>
      </c>
    </row>
    <row r="171" spans="1:2" x14ac:dyDescent="0.2">
      <c r="B171" s="1" t="str">
        <f t="shared" si="111"/>
        <v>print('case{}: Axm = {}, 期待値 = {}, 残差 = {}'.format( case, Axm, AxmA, Axm - AxmA ))</v>
      </c>
    </row>
    <row r="173" spans="1:2" x14ac:dyDescent="0.2">
      <c r="B173" s="1" t="str">
        <f t="shared" ref="B173" si="112">B168</f>
        <v>[case, X1, X2, X3, X1yp, X1ym, X3yp, X3ym, Y1, Y2, Y3, Y1xp, Y1xm, Y3xp, Y3xm, Zxp, Zxm, Zyp, Zym, Azw, hs, AxmA] = \</v>
      </c>
    </row>
    <row r="174" spans="1:2" x14ac:dyDescent="0.2">
      <c r="A174">
        <f t="shared" ref="A174" si="113">A169+1</f>
        <v>31</v>
      </c>
      <c r="B174" t="str">
        <f t="shared" ref="B174" ca="1" si="114">INDIRECT(ADDRESS(A174,COLUMN($A$3)))</f>
        <v>[28, 0.9, 2.1, 1.1, 0.88, 0.85, 1.05, 1.07, 0.98, 2.05, 1.02, 0.92, 0.96, 0.97, 1.01, 0.28, 0.24, 0.21, 0.2, 85, 89, 0]</v>
      </c>
    </row>
    <row r="175" spans="1:2" x14ac:dyDescent="0.2">
      <c r="B175" s="1" t="str">
        <f t="shared" ref="B175:B176" si="115">B170</f>
        <v>Axm = calc_Axm(X1, X2, X3, X1yp, X1ym, X3yp, X3ym, Y1, Y2, Y3, Y1xp, Y1xm, Y3xp, Y3xm, Zxp, Zxm, Zyp, Zym, Azw, hs)</v>
      </c>
    </row>
    <row r="176" spans="1:2" x14ac:dyDescent="0.2">
      <c r="B176" s="1" t="str">
        <f t="shared" si="115"/>
        <v>print('case{}: Axm = {}, 期待値 = {}, 残差 = {}'.format( case, Axm, AxmA, Axm - AxmA ))</v>
      </c>
    </row>
    <row r="178" spans="1:2" x14ac:dyDescent="0.2">
      <c r="B178" s="1" t="str">
        <f t="shared" ref="B178" si="116">B173</f>
        <v>[case, X1, X2, X3, X1yp, X1ym, X3yp, X3ym, Y1, Y2, Y3, Y1xp, Y1xm, Y3xp, Y3xm, Zxp, Zxm, Zyp, Zym, Azw, hs, AxmA] = \</v>
      </c>
    </row>
    <row r="179" spans="1:2" x14ac:dyDescent="0.2">
      <c r="A179">
        <f t="shared" ref="A179" si="117">A174+1</f>
        <v>32</v>
      </c>
      <c r="B179" t="str">
        <f t="shared" ref="B179" ca="1" si="118">INDIRECT(ADDRESS(A179,COLUMN($A$3)))</f>
        <v>[29, 0.9, 2.1, 1.1, 0.88, 0.85, 1.05, 1.07, 0.98, 2.05, 1.02, 0.92, 0.96, 0.97, 1.01, 0.28, 0.24, 0.21, 0.2, 45, 89, 0]</v>
      </c>
    </row>
    <row r="180" spans="1:2" x14ac:dyDescent="0.2">
      <c r="B180" s="1" t="str">
        <f t="shared" ref="B180:B181" si="119">B175</f>
        <v>Axm = calc_Axm(X1, X2, X3, X1yp, X1ym, X3yp, X3ym, Y1, Y2, Y3, Y1xp, Y1xm, Y3xp, Y3xm, Zxp, Zxm, Zyp, Zym, Azw, hs)</v>
      </c>
    </row>
    <row r="181" spans="1:2" x14ac:dyDescent="0.2">
      <c r="B181" s="1" t="str">
        <f t="shared" si="119"/>
        <v>print('case{}: Axm = {}, 期待値 = {}, 残差 = {}'.format( case, Axm, AxmA, Axm - AxmA ))</v>
      </c>
    </row>
    <row r="183" spans="1:2" x14ac:dyDescent="0.2">
      <c r="B183" s="1" t="str">
        <f t="shared" ref="B183" si="120">B178</f>
        <v>[case, X1, X2, X3, X1yp, X1ym, X3yp, X3ym, Y1, Y2, Y3, Y1xp, Y1xm, Y3xp, Y3xm, Zxp, Zxm, Zyp, Zym, Azw, hs, AxmA] = \</v>
      </c>
    </row>
    <row r="184" spans="1:2" x14ac:dyDescent="0.2">
      <c r="A184">
        <f t="shared" ref="A184" si="121">A179+1</f>
        <v>33</v>
      </c>
      <c r="B184" t="str">
        <f t="shared" ref="B184" ca="1" si="122">INDIRECT(ADDRESS(A184,COLUMN($A$3)))</f>
        <v>[30, 0.9, 2.1, 1.1, 0.88, 0.85, 1.05, 1.07, 0.98, 2.05, 1.02, 0.92, 0.96, 0.97, 1.01, 0.28, 0.24, 0.21, 0.2, 30, 89, 0]</v>
      </c>
    </row>
    <row r="185" spans="1:2" x14ac:dyDescent="0.2">
      <c r="B185" s="1" t="str">
        <f t="shared" ref="B185:B186" si="123">B180</f>
        <v>Axm = calc_Axm(X1, X2, X3, X1yp, X1ym, X3yp, X3ym, Y1, Y2, Y3, Y1xp, Y1xm, Y3xp, Y3xm, Zxp, Zxm, Zyp, Zym, Azw, hs)</v>
      </c>
    </row>
    <row r="186" spans="1:2" x14ac:dyDescent="0.2">
      <c r="B186" s="1" t="str">
        <f t="shared" si="123"/>
        <v>print('case{}: Axm = {}, 期待値 = {}, 残差 = {}'.format( case, Axm, AxmA, Axm - AxmA ))</v>
      </c>
    </row>
    <row r="188" spans="1:2" x14ac:dyDescent="0.2">
      <c r="B188" s="1" t="str">
        <f t="shared" ref="B188" si="124">B183</f>
        <v>[case, X1, X2, X3, X1yp, X1ym, X3yp, X3ym, Y1, Y2, Y3, Y1xp, Y1xm, Y3xp, Y3xm, Zxp, Zxm, Zyp, Zym, Azw, hs, AxmA] = \</v>
      </c>
    </row>
    <row r="189" spans="1:2" x14ac:dyDescent="0.2">
      <c r="A189">
        <f t="shared" ref="A189" si="125">A184+1</f>
        <v>34</v>
      </c>
      <c r="B189" t="str">
        <f t="shared" ref="B189" ca="1" si="126">INDIRECT(ADDRESS(A189,COLUMN($A$3)))</f>
        <v>[31, 0.9, 2.1, 1.1, 0.88, 0.85, 1.05, 1.07, 0.98, 2.05, 1.02, 0.92, 0.96, 0.97, 1.01, 0.28, 0.24, 0.21, 0.2, 1, 89, 6.6266436782314E-16]</v>
      </c>
    </row>
    <row r="190" spans="1:2" x14ac:dyDescent="0.2">
      <c r="B190" s="1" t="str">
        <f t="shared" ref="B190:B191" si="127">B185</f>
        <v>Axm = calc_Axm(X1, X2, X3, X1yp, X1ym, X3yp, X3ym, Y1, Y2, Y3, Y1xp, Y1xm, Y3xp, Y3xm, Zxp, Zxm, Zyp, Zym, Azw, hs)</v>
      </c>
    </row>
    <row r="191" spans="1:2" x14ac:dyDescent="0.2">
      <c r="B191" s="1" t="str">
        <f t="shared" si="127"/>
        <v>print('case{}: Axm = {}, 期待値 = {}, 残差 = {}'.format( case, Axm, AxmA, Axm - AxmA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topLeftCell="F1" zoomScale="120" zoomScaleNormal="120" workbookViewId="0">
      <selection activeCell="A38" sqref="A38"/>
    </sheetView>
  </sheetViews>
  <sheetFormatPr defaultRowHeight="13.2" x14ac:dyDescent="0.2"/>
  <cols>
    <col min="1" max="1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V1" t="s">
        <v>54</v>
      </c>
    </row>
    <row r="2" spans="1:37" x14ac:dyDescent="0.2">
      <c r="B2" s="6" t="s">
        <v>34</v>
      </c>
      <c r="V2" t="s">
        <v>24</v>
      </c>
      <c r="W2" t="s">
        <v>24</v>
      </c>
      <c r="AD2" s="7" t="s">
        <v>33</v>
      </c>
    </row>
    <row r="3" spans="1:37" x14ac:dyDescent="0.2">
      <c r="A3" t="s">
        <v>60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Y3" t="s">
        <v>22</v>
      </c>
      <c r="Z3" t="s">
        <v>23</v>
      </c>
      <c r="AA3" t="s">
        <v>35</v>
      </c>
      <c r="AB3" t="s">
        <v>36</v>
      </c>
      <c r="AC3" t="s">
        <v>27</v>
      </c>
      <c r="AD3" s="4" t="s">
        <v>28</v>
      </c>
      <c r="AF3" t="s">
        <v>30</v>
      </c>
      <c r="AG3" t="s">
        <v>31</v>
      </c>
      <c r="AH3" t="s">
        <v>29</v>
      </c>
    </row>
    <row r="4" spans="1:37" x14ac:dyDescent="0.2">
      <c r="A4" t="str">
        <f>"["&amp;ROW(A4)-ROW($A$3)&amp;",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"&amp;AD4&amp;"]"</f>
        <v>[1, -1.05, -1.025, 1.1, 2.1, 0.9, 1.05, 1.07, 0.88, 0.85, 0.98, 2.05, 1.02, 0.96, 0.92, 1.01, 0.97, 0.48, 0.52, 0, 0.6, 89, 10, 0]</v>
      </c>
      <c r="B4" s="2">
        <f>-E4/2</f>
        <v>-1.05</v>
      </c>
      <c r="C4" s="2">
        <f>-L4/2</f>
        <v>-1.0249999999999999</v>
      </c>
      <c r="D4">
        <v>1.1000000000000001</v>
      </c>
      <c r="E4">
        <v>2.1</v>
      </c>
      <c r="F4">
        <v>0.9</v>
      </c>
      <c r="G4" s="1">
        <v>1.05</v>
      </c>
      <c r="H4" s="1">
        <v>1.07</v>
      </c>
      <c r="I4" s="1">
        <v>0.88</v>
      </c>
      <c r="J4" s="1">
        <v>0.85</v>
      </c>
      <c r="K4">
        <v>0.98</v>
      </c>
      <c r="L4">
        <v>2.0499999999999998</v>
      </c>
      <c r="M4">
        <v>1.02</v>
      </c>
      <c r="N4" s="1">
        <v>0.96</v>
      </c>
      <c r="O4" s="1">
        <v>0.92</v>
      </c>
      <c r="P4" s="1">
        <v>1.01</v>
      </c>
      <c r="Q4" s="1">
        <v>0.97</v>
      </c>
      <c r="R4">
        <v>0.48</v>
      </c>
      <c r="S4">
        <v>0.52</v>
      </c>
      <c r="T4" s="8">
        <v>0</v>
      </c>
      <c r="U4">
        <v>0.6</v>
      </c>
      <c r="V4">
        <v>89</v>
      </c>
      <c r="W4">
        <v>10</v>
      </c>
      <c r="Y4">
        <f>G4+E4/2+B4</f>
        <v>1.05</v>
      </c>
      <c r="Z4">
        <f>K4+L4/2-C4</f>
        <v>3.03</v>
      </c>
      <c r="AA4">
        <f>T4*TAN(RADIANS(ABS(V4)))</f>
        <v>0</v>
      </c>
      <c r="AB4">
        <f>T4*TAN(RADIANS(W4))/COS(RADIANS(V4))</f>
        <v>0</v>
      </c>
      <c r="AC4">
        <f>IF(T4=0,1,IF(AND(Y4&gt;=AA4,Z4&gt;=AB4),4,IF(Z4/Y4&gt;=AB4/AA4,2,IF(Z4/Y4&lt;AB4/AA4,3,0
))))</f>
        <v>1</v>
      </c>
      <c r="AD4" s="11">
        <f>IF(T4=0,0,IF(AND((G4+E4/2+B4)&gt;=(T4*TAN(RADIANS(ABS(V4)))),(K4+L4/2-C4)&gt;=(T4*TAN(RADIANS(W4))/COS(RADIANS(V4)))),((G4+E4/2+B4)+((G4+E4/2+B4)-(T4*TAN(RADIANS(ABS(V4))))))/2*(T4*TAN(RADIANS(W4))/COS(RADIANS(V4))),IF((K4+L4/2-C4)/(G4+E4/2+B4)&gt;=(T4*TAN(RADIANS(W4))/COS(RADIANS(V4)))/(T4*TAN(RADIANS(ABS(V4)))),(G4+E4/2+B4)*(T4*TAN(RADIANS(W4))/COS(RADIANS(V4)))/(T4*TAN(RADIANS(ABS(V4))))*(G4+E4/2+B4)/2,IF((K4+L4/2-C4)/(G4+E4/2+B4)&lt;(T4*TAN(RADIANS(W4))/COS(RADIANS(V4)))/(T4*TAN(RADIANS(ABS(V4)))),(K4+L4/2-C4)*((G4+E4/2+B4)+(G4+E4/2+B4)-((T4*TAN(RADIANS(ABS(V4))))/(T4*TAN(RADIANS(W4))/COS(RADIANS(V4)))*(K4+L4/2-C4)))/2,0)
)))</f>
        <v>0</v>
      </c>
      <c r="AE4" s="4">
        <f>IF(AC4=1,0,0)+IF(AC4=2,Y4*AB4/AA4*Y4/2,0)+IF(AC4=3,Z4*(Y4+Y4-(AA4/AB4*Z4))/2,0)+IF(AC4=4,(Y4+(Y4-AA4))/2*AB4,0)</f>
        <v>0</v>
      </c>
      <c r="AF4" t="e">
        <f>Y4*(Y4/AA4*AB4)/2</f>
        <v>#DIV/0!</v>
      </c>
      <c r="AG4" t="e">
        <f>(Y4+Y4-(AA4/AB4*Z4))/2*Z4</f>
        <v>#DIV/0!</v>
      </c>
      <c r="AH4">
        <f>(Y4+Y4-AA4)/2*AB4</f>
        <v>0</v>
      </c>
      <c r="AJ4">
        <f>AD4-AE4</f>
        <v>0</v>
      </c>
      <c r="AK4">
        <f>AD4-'式(15)Aoh0p'!AD36</f>
        <v>0</v>
      </c>
    </row>
    <row r="5" spans="1:37" x14ac:dyDescent="0.2">
      <c r="A5" t="str">
        <f>"["&amp;ROW(A5)-ROW($A$3)&amp;", "&amp;B5&amp;",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"&amp;AD5&amp;"]"</f>
        <v>[2, -1.05, -1.025, 1.1, 2.1, 0.9, 1.05, 1.07, 0.88, 0.85, 0.98, 2.05, 1.02, 0.96, 0.92, 1.01, 0.97, 0.48, 0.52, 0.55, 0.6, 89, 1, 0.00962357025804305]</v>
      </c>
      <c r="B5" s="2">
        <f t="shared" ref="B5:B34" si="0">-E5/2</f>
        <v>-1.05</v>
      </c>
      <c r="C5" s="2">
        <f t="shared" ref="C5:C34" si="1">-L5/2</f>
        <v>-1.0249999999999999</v>
      </c>
      <c r="D5">
        <v>1.1000000000000001</v>
      </c>
      <c r="E5">
        <v>2.1</v>
      </c>
      <c r="F5">
        <v>0.9</v>
      </c>
      <c r="G5" s="1">
        <v>1.05</v>
      </c>
      <c r="H5" s="1">
        <v>1.07</v>
      </c>
      <c r="I5" s="1">
        <v>0.88</v>
      </c>
      <c r="J5" s="1">
        <v>0.85</v>
      </c>
      <c r="K5">
        <v>0.98</v>
      </c>
      <c r="L5">
        <v>2.0499999999999998</v>
      </c>
      <c r="M5">
        <v>1.02</v>
      </c>
      <c r="N5" s="1">
        <v>0.96</v>
      </c>
      <c r="O5" s="1">
        <v>0.92</v>
      </c>
      <c r="P5" s="1">
        <v>1.01</v>
      </c>
      <c r="Q5" s="1">
        <v>0.97</v>
      </c>
      <c r="R5">
        <v>0.48</v>
      </c>
      <c r="S5">
        <v>0.52</v>
      </c>
      <c r="T5">
        <v>0.55000000000000004</v>
      </c>
      <c r="U5">
        <v>0.6</v>
      </c>
      <c r="V5">
        <v>89</v>
      </c>
      <c r="W5">
        <v>1</v>
      </c>
      <c r="Y5">
        <f t="shared" ref="Y5:Y34" si="2">G5+E5/2+B5</f>
        <v>1.05</v>
      </c>
      <c r="Z5">
        <f t="shared" ref="Z5:Z34" si="3">K5+L5/2-C5</f>
        <v>3.03</v>
      </c>
      <c r="AA5">
        <f t="shared" ref="AA5:AA34" si="4">T5*TAN(RADIANS(ABS(V5)))</f>
        <v>31.509478896917532</v>
      </c>
      <c r="AB5">
        <f t="shared" ref="AB5:AB34" si="5">T5*TAN(RADIANS(W5))/COS(RADIANS(V5))</f>
        <v>0.55008378042414652</v>
      </c>
      <c r="AC5">
        <f>IF(T5=0,1,IF(AND(Y5&gt;=AA5,Z5&gt;=AB5),4,IF(Z5/Y5&gt;=AB5/AA5,2,IF(Z5/Y5&lt;AB5/AA5,3,0
))))</f>
        <v>2</v>
      </c>
      <c r="AD5" s="11">
        <f t="shared" ref="AD5:AD34" si="6">IF(T5=0,0,IF(AND((G5+E5/2+B5)&gt;=(T5*TAN(RADIANS(ABS(V5)))),(K5+L5/2-C5)&gt;=(T5*TAN(RADIANS(W5))/COS(RADIANS(V5)))),((G5+E5/2+B5)+((G5+E5/2+B5)-(T5*TAN(RADIANS(ABS(V5))))))/2*(T5*TAN(RADIANS(W5))/COS(RADIANS(V5))),IF((K5+L5/2-C5)/(G5+E5/2+B5)&gt;=(T5*TAN(RADIANS(W5))/COS(RADIANS(V5)))/(T5*TAN(RADIANS(ABS(V5)))),(G5+E5/2+B5)*(T5*TAN(RADIANS(W5))/COS(RADIANS(V5)))/(T5*TAN(RADIANS(ABS(V5))))*(G5+E5/2+B5)/2,IF((K5+L5/2-C5)/(G5+E5/2+B5)&lt;(T5*TAN(RADIANS(W5))/COS(RADIANS(V5)))/(T5*TAN(RADIANS(ABS(V5)))),(K5+L5/2-C5)*((G5+E5/2+B5)+(G5+E5/2+B5)-((T5*TAN(RADIANS(ABS(V5))))/(T5*TAN(RADIANS(W5))/COS(RADIANS(V5)))*(K5+L5/2-C5)))/2,0)
)))</f>
        <v>9.6235702580430536E-3</v>
      </c>
      <c r="AE5" s="4">
        <f>IF(AC5=1,0,0)+IF(AC5=2,Y5*AB5/AA5*Y5/2,0)+IF(AC5=3,Z5*(Y5+Y5-(AA5/AB5*Z5))/2,0)+IF(AC5=4,(Y5+(Y5-AA5))/2*AB5,0)</f>
        <v>9.6235702580430536E-3</v>
      </c>
      <c r="AF5">
        <f t="shared" ref="AF5:AF34" si="7">Y5*(Y5/AA5*AB5)/2</f>
        <v>9.6235702580430554E-3</v>
      </c>
      <c r="AG5">
        <f t="shared" ref="AG5:AG34" si="8">(Y5+Y5-(AA5/AB5*Z5))/2*Z5</f>
        <v>-259.76515021903964</v>
      </c>
      <c r="AH5">
        <f t="shared" ref="AH5:AH34" si="9">(Y5+Y5-AA5)/2*AB5</f>
        <v>-8.0888386659602762</v>
      </c>
      <c r="AJ5">
        <f t="shared" ref="AJ5:AJ34" si="10">AD5-AE5</f>
        <v>0</v>
      </c>
      <c r="AK5">
        <f>AD5-'式(15)Aoh0p'!AD37</f>
        <v>0</v>
      </c>
    </row>
    <row r="6" spans="1:37" x14ac:dyDescent="0.2">
      <c r="A6" t="str">
        <f t="shared" ref="A6:A33" si="11">"["&amp;ROW(A6)-ROW($A$3)&amp;", "&amp;B6&amp;",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"&amp;AD6&amp;"]"</f>
        <v>[3, -1.05, -1.025, 1.1, 2.1, 0.9, 1.05, 1.07, 0.88, 0.85, 0.98, 2.05, 1.02, 0.96, 0.92, 1.01, 0.97, 0.48, 0.52, 0.55, 0.6, 85, 1, 0.00965885941785427]</v>
      </c>
      <c r="B6" s="2">
        <f t="shared" si="0"/>
        <v>-1.05</v>
      </c>
      <c r="C6" s="2">
        <f t="shared" si="1"/>
        <v>-1.0249999999999999</v>
      </c>
      <c r="D6">
        <v>1.1000000000000001</v>
      </c>
      <c r="E6">
        <v>2.1</v>
      </c>
      <c r="F6">
        <v>0.9</v>
      </c>
      <c r="G6" s="1">
        <v>1.05</v>
      </c>
      <c r="H6" s="1">
        <v>1.07</v>
      </c>
      <c r="I6" s="1">
        <v>0.88</v>
      </c>
      <c r="J6" s="1">
        <v>0.85</v>
      </c>
      <c r="K6">
        <v>0.98</v>
      </c>
      <c r="L6">
        <v>2.0499999999999998</v>
      </c>
      <c r="M6">
        <v>1.02</v>
      </c>
      <c r="N6" s="1">
        <v>0.96</v>
      </c>
      <c r="O6" s="1">
        <v>0.92</v>
      </c>
      <c r="P6" s="1">
        <v>1.01</v>
      </c>
      <c r="Q6" s="1">
        <v>0.97</v>
      </c>
      <c r="R6">
        <v>0.48</v>
      </c>
      <c r="S6">
        <v>0.52</v>
      </c>
      <c r="T6">
        <v>0.55000000000000004</v>
      </c>
      <c r="U6">
        <v>0.6</v>
      </c>
      <c r="V6">
        <v>85</v>
      </c>
      <c r="W6">
        <v>1</v>
      </c>
      <c r="Y6">
        <f t="shared" si="2"/>
        <v>1.05</v>
      </c>
      <c r="Z6">
        <f t="shared" si="3"/>
        <v>3.03</v>
      </c>
      <c r="AA6">
        <f t="shared" si="4"/>
        <v>6.2865287665187424</v>
      </c>
      <c r="AB6">
        <f t="shared" si="5"/>
        <v>0.11015092531900465</v>
      </c>
      <c r="AC6">
        <f>IF(T6=0,1,IF(AND(Y6&gt;=AA6,Z6&gt;=AB6),4,IF(Z6/Y6&gt;=AB6/AA6,2,IF(Z6/Y6&lt;AB6/AA6,3,0
))))</f>
        <v>2</v>
      </c>
      <c r="AD6" s="11">
        <f t="shared" si="6"/>
        <v>9.6588594178542656E-3</v>
      </c>
      <c r="AE6" s="4">
        <f t="shared" ref="AE6:AE33" si="12">IF(AC6=1,0,0)+IF(AC6=2,Y6*AB6/AA6*Y6/2,0)+IF(AC6=3,Z6*(Y6+Y6-(AA6/AB6*Z6))/2,0)+IF(AC6=4,(Y6+(Y6-AA6))/2*AB6,0)</f>
        <v>9.6588594178542656E-3</v>
      </c>
      <c r="AF6">
        <f t="shared" si="7"/>
        <v>9.6588594178542656E-3</v>
      </c>
      <c r="AG6">
        <f t="shared" si="8"/>
        <v>-258.80446055994275</v>
      </c>
      <c r="AH6">
        <f t="shared" si="9"/>
        <v>-0.23057500875333534</v>
      </c>
      <c r="AJ6">
        <f t="shared" si="10"/>
        <v>0</v>
      </c>
      <c r="AK6">
        <f>AD6-'式(15)Aoh0p'!AD38</f>
        <v>0</v>
      </c>
    </row>
    <row r="7" spans="1:37" x14ac:dyDescent="0.2">
      <c r="A7" t="str">
        <f t="shared" si="11"/>
        <v>[4, -1.05, -1.025, 1.1, 2.1, 0.9, 1.05, 1.07, 0.88, 0.85, 0.98, 2.05, 1.02, 0.96, 0.92, 1.01, 0.97, 0.48, 0.52, 0.55, 0.6, 45, 1, 0.010522062047217]</v>
      </c>
      <c r="B7" s="2">
        <f t="shared" si="0"/>
        <v>-1.05</v>
      </c>
      <c r="C7" s="2">
        <f t="shared" si="1"/>
        <v>-1.0249999999999999</v>
      </c>
      <c r="D7">
        <v>1.1000000000000001</v>
      </c>
      <c r="E7">
        <v>2.1</v>
      </c>
      <c r="F7">
        <v>0.9</v>
      </c>
      <c r="G7" s="1">
        <v>1.05</v>
      </c>
      <c r="H7" s="1">
        <v>1.07</v>
      </c>
      <c r="I7" s="1">
        <v>0.88</v>
      </c>
      <c r="J7" s="1">
        <v>0.85</v>
      </c>
      <c r="K7">
        <v>0.98</v>
      </c>
      <c r="L7">
        <v>2.0499999999999998</v>
      </c>
      <c r="M7">
        <v>1.02</v>
      </c>
      <c r="N7" s="1">
        <v>0.96</v>
      </c>
      <c r="O7" s="1">
        <v>0.92</v>
      </c>
      <c r="P7" s="1">
        <v>1.01</v>
      </c>
      <c r="Q7" s="1">
        <v>0.97</v>
      </c>
      <c r="R7">
        <v>0.48</v>
      </c>
      <c r="S7">
        <v>0.52</v>
      </c>
      <c r="T7">
        <v>0.55000000000000004</v>
      </c>
      <c r="U7">
        <v>0.6</v>
      </c>
      <c r="V7">
        <v>45</v>
      </c>
      <c r="W7">
        <v>1</v>
      </c>
      <c r="Y7">
        <f t="shared" si="2"/>
        <v>1.05</v>
      </c>
      <c r="Z7">
        <f t="shared" si="3"/>
        <v>3.03</v>
      </c>
      <c r="AA7">
        <f t="shared" si="4"/>
        <v>0.54999999999999993</v>
      </c>
      <c r="AB7">
        <f t="shared" si="5"/>
        <v>1.3576854254473546E-2</v>
      </c>
      <c r="AC7">
        <f t="shared" ref="AC7:AC34" si="13">IF(T7=0,1,IF(AND(Y7&gt;=AA7,Z7&gt;=AB7),4,IF(Z7/Y7&gt;=AB7/AA7,2,IF(Z7/Y7&lt;AB7/AA7,3,0
))))</f>
        <v>4</v>
      </c>
      <c r="AD7" s="11">
        <f t="shared" si="6"/>
        <v>1.0522062047217E-2</v>
      </c>
      <c r="AE7" s="4">
        <f t="shared" si="12"/>
        <v>1.0522062047217E-2</v>
      </c>
      <c r="AF7">
        <f t="shared" si="7"/>
        <v>1.3607710741415535E-2</v>
      </c>
      <c r="AG7">
        <f t="shared" si="8"/>
        <v>-182.77818202045776</v>
      </c>
      <c r="AH7">
        <f t="shared" si="9"/>
        <v>1.0522062047217E-2</v>
      </c>
      <c r="AJ7">
        <f t="shared" si="10"/>
        <v>0</v>
      </c>
      <c r="AK7">
        <f>AD7-'式(15)Aoh0p'!AD39</f>
        <v>0</v>
      </c>
    </row>
    <row r="8" spans="1:37" x14ac:dyDescent="0.2">
      <c r="A8" t="str">
        <f t="shared" si="11"/>
        <v>[5, -1.05, -1.025, 1.1, 2.1, 0.9, 1.05, 1.07, 0.88, 0.85, 0.98, 2.05, 1.02, 0.96, 0.92, 1.01, 0.97, 0.48, 0.52, 0.55, 0.6, 30, 1, 0.00987967545219635]</v>
      </c>
      <c r="B8" s="2">
        <f t="shared" si="0"/>
        <v>-1.05</v>
      </c>
      <c r="C8" s="2">
        <f t="shared" si="1"/>
        <v>-1.0249999999999999</v>
      </c>
      <c r="D8">
        <v>1.1000000000000001</v>
      </c>
      <c r="E8">
        <v>2.1</v>
      </c>
      <c r="F8">
        <v>0.9</v>
      </c>
      <c r="G8" s="1">
        <v>1.05</v>
      </c>
      <c r="H8" s="1">
        <v>1.07</v>
      </c>
      <c r="I8" s="1">
        <v>0.88</v>
      </c>
      <c r="J8" s="1">
        <v>0.85</v>
      </c>
      <c r="K8">
        <v>0.98</v>
      </c>
      <c r="L8">
        <v>2.0499999999999998</v>
      </c>
      <c r="M8">
        <v>1.02</v>
      </c>
      <c r="N8" s="1">
        <v>0.96</v>
      </c>
      <c r="O8" s="1">
        <v>0.92</v>
      </c>
      <c r="P8" s="1">
        <v>1.01</v>
      </c>
      <c r="Q8" s="1">
        <v>0.97</v>
      </c>
      <c r="R8">
        <v>0.48</v>
      </c>
      <c r="S8">
        <v>0.52</v>
      </c>
      <c r="T8">
        <v>0.55000000000000004</v>
      </c>
      <c r="U8">
        <v>0.6</v>
      </c>
      <c r="V8">
        <v>30</v>
      </c>
      <c r="W8">
        <v>1</v>
      </c>
      <c r="Y8">
        <f t="shared" si="2"/>
        <v>1.05</v>
      </c>
      <c r="Z8">
        <f t="shared" si="3"/>
        <v>3.03</v>
      </c>
      <c r="AA8">
        <f t="shared" si="4"/>
        <v>0.31754264805429416</v>
      </c>
      <c r="AB8">
        <f t="shared" si="5"/>
        <v>1.1085455078531701E-2</v>
      </c>
      <c r="AC8">
        <f t="shared" si="13"/>
        <v>4</v>
      </c>
      <c r="AD8" s="11">
        <f t="shared" si="6"/>
        <v>9.8796754521963473E-3</v>
      </c>
      <c r="AE8" s="4">
        <f t="shared" si="12"/>
        <v>9.8796754521963473E-3</v>
      </c>
      <c r="AF8">
        <f t="shared" si="7"/>
        <v>1.924420908335989E-2</v>
      </c>
      <c r="AG8">
        <f t="shared" si="8"/>
        <v>-128.31185218395979</v>
      </c>
      <c r="AH8">
        <f t="shared" si="9"/>
        <v>9.8796754521963473E-3</v>
      </c>
      <c r="AJ8">
        <f t="shared" si="10"/>
        <v>0</v>
      </c>
      <c r="AK8">
        <f>AD8-'式(15)Aoh0p'!AD40</f>
        <v>0</v>
      </c>
    </row>
    <row r="9" spans="1:37" x14ac:dyDescent="0.2">
      <c r="A9" t="str">
        <f t="shared" si="11"/>
        <v>[6, -1.05, -1.025, 1.1, 2.1, 0.9, 1.05, 1.07, 0.88, 0.85, 0.98, 2.05, 1.02, 0.96, 0.92, 1.01, 0.97, 0.48, 0.52, 0.55, 0.6, 1, 1, 0.0100357457458702]</v>
      </c>
      <c r="B9" s="2">
        <f t="shared" si="0"/>
        <v>-1.05</v>
      </c>
      <c r="C9" s="2">
        <f t="shared" si="1"/>
        <v>-1.0249999999999999</v>
      </c>
      <c r="D9">
        <v>1.1000000000000001</v>
      </c>
      <c r="E9">
        <v>2.1</v>
      </c>
      <c r="F9">
        <v>0.9</v>
      </c>
      <c r="G9" s="1">
        <v>1.05</v>
      </c>
      <c r="H9" s="1">
        <v>1.07</v>
      </c>
      <c r="I9" s="1">
        <v>0.88</v>
      </c>
      <c r="J9" s="1">
        <v>0.85</v>
      </c>
      <c r="K9">
        <v>0.98</v>
      </c>
      <c r="L9">
        <v>2.0499999999999998</v>
      </c>
      <c r="M9">
        <v>1.02</v>
      </c>
      <c r="N9" s="1">
        <v>0.96</v>
      </c>
      <c r="O9" s="1">
        <v>0.92</v>
      </c>
      <c r="P9" s="1">
        <v>1.01</v>
      </c>
      <c r="Q9" s="1">
        <v>0.97</v>
      </c>
      <c r="R9">
        <v>0.48</v>
      </c>
      <c r="S9">
        <v>0.52</v>
      </c>
      <c r="T9">
        <v>0.55000000000000004</v>
      </c>
      <c r="U9">
        <v>0.6</v>
      </c>
      <c r="V9">
        <v>1</v>
      </c>
      <c r="W9">
        <v>1</v>
      </c>
      <c r="Y9">
        <f t="shared" si="2"/>
        <v>1.05</v>
      </c>
      <c r="Z9">
        <f t="shared" si="3"/>
        <v>3.03</v>
      </c>
      <c r="AA9">
        <f t="shared" si="4"/>
        <v>9.6002857105196727E-3</v>
      </c>
      <c r="AB9">
        <f t="shared" si="5"/>
        <v>9.6017481032629106E-3</v>
      </c>
      <c r="AC9">
        <f t="shared" si="13"/>
        <v>4</v>
      </c>
      <c r="AD9" s="11">
        <f t="shared" si="6"/>
        <v>1.0035745745870175E-2</v>
      </c>
      <c r="AE9" s="4">
        <f t="shared" si="12"/>
        <v>1.0035745745870175E-2</v>
      </c>
      <c r="AF9">
        <f t="shared" si="7"/>
        <v>0.55133397083420421</v>
      </c>
      <c r="AG9">
        <f t="shared" si="8"/>
        <v>-1.408250852230656</v>
      </c>
      <c r="AH9">
        <f t="shared" si="9"/>
        <v>1.0035745745870175E-2</v>
      </c>
      <c r="AJ9">
        <f t="shared" si="10"/>
        <v>0</v>
      </c>
      <c r="AK9">
        <f>AD9-'式(15)Aoh0p'!AD41</f>
        <v>0</v>
      </c>
    </row>
    <row r="10" spans="1:37" x14ac:dyDescent="0.2">
      <c r="A10" t="str">
        <f t="shared" si="11"/>
        <v>[7, -1.05, -1.025, 1.1, 2.1, 0.9, 1.05, 1.07, 0.88, 0.85, 0.98, 2.05, 1.02, 0.96, 0.92, 1.01, 0.97, 0.48, 0.52, 0.55, 0.6, 89, 10, 0.0972150544392041]</v>
      </c>
      <c r="B10" s="2">
        <f t="shared" si="0"/>
        <v>-1.05</v>
      </c>
      <c r="C10" s="2">
        <f t="shared" si="1"/>
        <v>-1.0249999999999999</v>
      </c>
      <c r="D10">
        <v>1.1000000000000001</v>
      </c>
      <c r="E10">
        <v>2.1</v>
      </c>
      <c r="F10">
        <v>0.9</v>
      </c>
      <c r="G10" s="1">
        <v>1.05</v>
      </c>
      <c r="H10" s="1">
        <v>1.07</v>
      </c>
      <c r="I10" s="1">
        <v>0.88</v>
      </c>
      <c r="J10" s="1">
        <v>0.85</v>
      </c>
      <c r="K10">
        <v>0.98</v>
      </c>
      <c r="L10">
        <v>2.0499999999999998</v>
      </c>
      <c r="M10">
        <v>1.02</v>
      </c>
      <c r="N10" s="1">
        <v>0.96</v>
      </c>
      <c r="O10" s="1">
        <v>0.92</v>
      </c>
      <c r="P10" s="1">
        <v>1.01</v>
      </c>
      <c r="Q10" s="1">
        <v>0.97</v>
      </c>
      <c r="R10">
        <v>0.48</v>
      </c>
      <c r="S10">
        <v>0.52</v>
      </c>
      <c r="T10">
        <v>0.55000000000000004</v>
      </c>
      <c r="U10">
        <v>0.6</v>
      </c>
      <c r="V10">
        <v>89</v>
      </c>
      <c r="W10">
        <v>10</v>
      </c>
      <c r="Y10">
        <f t="shared" si="2"/>
        <v>1.05</v>
      </c>
      <c r="Z10">
        <f t="shared" si="3"/>
        <v>3.03</v>
      </c>
      <c r="AA10">
        <f t="shared" si="4"/>
        <v>31.509478896917532</v>
      </c>
      <c r="AB10">
        <f t="shared" si="5"/>
        <v>5.5568176078272851</v>
      </c>
      <c r="AC10">
        <f t="shared" si="13"/>
        <v>2</v>
      </c>
      <c r="AD10" s="11">
        <f t="shared" si="6"/>
        <v>9.7215054439204127E-2</v>
      </c>
      <c r="AE10" s="4">
        <f t="shared" si="12"/>
        <v>9.7215054439204127E-2</v>
      </c>
      <c r="AF10">
        <f t="shared" si="7"/>
        <v>9.7215054439204127E-2</v>
      </c>
      <c r="AG10">
        <f t="shared" si="8"/>
        <v>-22.848270564830603</v>
      </c>
      <c r="AH10">
        <f t="shared" si="9"/>
        <v>-81.711555085708142</v>
      </c>
      <c r="AJ10">
        <f t="shared" si="10"/>
        <v>0</v>
      </c>
      <c r="AK10">
        <f>AD10-'式(15)Aoh0p'!AD42</f>
        <v>0</v>
      </c>
    </row>
    <row r="11" spans="1:37" x14ac:dyDescent="0.2">
      <c r="A11" t="str">
        <f t="shared" si="11"/>
        <v>[8, -1.05, -1.025, 1.1, 2.1, 0.9, 1.05, 1.07, 0.88, 0.85, 0.98, 2.05, 1.02, 0.96, 0.92, 1.01, 0.97, 0.48, 0.52, 0.55, 0.6, 85, 10, 0.0975715372725158]</v>
      </c>
      <c r="B11" s="2">
        <f t="shared" si="0"/>
        <v>-1.05</v>
      </c>
      <c r="C11" s="2">
        <f t="shared" si="1"/>
        <v>-1.0249999999999999</v>
      </c>
      <c r="D11">
        <v>1.1000000000000001</v>
      </c>
      <c r="E11">
        <v>2.1</v>
      </c>
      <c r="F11">
        <v>0.9</v>
      </c>
      <c r="G11" s="1">
        <v>1.05</v>
      </c>
      <c r="H11" s="1">
        <v>1.07</v>
      </c>
      <c r="I11" s="1">
        <v>0.88</v>
      </c>
      <c r="J11" s="1">
        <v>0.85</v>
      </c>
      <c r="K11">
        <v>0.98</v>
      </c>
      <c r="L11">
        <v>2.0499999999999998</v>
      </c>
      <c r="M11">
        <v>1.02</v>
      </c>
      <c r="N11" s="1">
        <v>0.96</v>
      </c>
      <c r="O11" s="1">
        <v>0.92</v>
      </c>
      <c r="P11" s="1">
        <v>1.01</v>
      </c>
      <c r="Q11" s="1">
        <v>0.97</v>
      </c>
      <c r="R11">
        <v>0.48</v>
      </c>
      <c r="S11">
        <v>0.52</v>
      </c>
      <c r="T11">
        <v>0.55000000000000004</v>
      </c>
      <c r="U11">
        <v>0.6</v>
      </c>
      <c r="V11">
        <v>85</v>
      </c>
      <c r="W11">
        <v>10</v>
      </c>
      <c r="Y11">
        <f t="shared" si="2"/>
        <v>1.05</v>
      </c>
      <c r="Z11">
        <f t="shared" si="3"/>
        <v>3.03</v>
      </c>
      <c r="AA11">
        <f t="shared" si="4"/>
        <v>6.2865287665187424</v>
      </c>
      <c r="AB11">
        <f t="shared" si="5"/>
        <v>1.1127188677680289</v>
      </c>
      <c r="AC11">
        <f t="shared" si="13"/>
        <v>2</v>
      </c>
      <c r="AD11" s="11">
        <f t="shared" si="6"/>
        <v>9.757153727251576E-2</v>
      </c>
      <c r="AE11" s="4">
        <f t="shared" si="12"/>
        <v>9.757153727251576E-2</v>
      </c>
      <c r="AF11">
        <f t="shared" si="7"/>
        <v>9.757153727251576E-2</v>
      </c>
      <c r="AG11">
        <f t="shared" si="8"/>
        <v>-22.753169404996601</v>
      </c>
      <c r="AH11">
        <f t="shared" si="9"/>
        <v>-2.3292147744795089</v>
      </c>
      <c r="AJ11">
        <f t="shared" si="10"/>
        <v>0</v>
      </c>
      <c r="AK11">
        <f>AD11-'式(15)Aoh0p'!AD43</f>
        <v>0</v>
      </c>
    </row>
    <row r="12" spans="1:37" x14ac:dyDescent="0.2">
      <c r="A12" t="str">
        <f t="shared" si="11"/>
        <v>[9, -1.05, -1.025, 1.1, 2.1, 0.9, 1.05, 1.07, 0.88, 0.85, 0.98, 2.05, 1.02, 0.96, 0.92, 1.01, 0.97, 0.48, 0.52, 0.55, 0.6, 45, 10, 0.106291408209752]</v>
      </c>
      <c r="B12" s="2">
        <f t="shared" si="0"/>
        <v>-1.05</v>
      </c>
      <c r="C12" s="2">
        <f t="shared" si="1"/>
        <v>-1.0249999999999999</v>
      </c>
      <c r="D12">
        <v>1.1000000000000001</v>
      </c>
      <c r="E12">
        <v>2.1</v>
      </c>
      <c r="F12">
        <v>0.9</v>
      </c>
      <c r="G12" s="1">
        <v>1.05</v>
      </c>
      <c r="H12" s="1">
        <v>1.07</v>
      </c>
      <c r="I12" s="1">
        <v>0.88</v>
      </c>
      <c r="J12" s="1">
        <v>0.85</v>
      </c>
      <c r="K12">
        <v>0.98</v>
      </c>
      <c r="L12">
        <v>2.0499999999999998</v>
      </c>
      <c r="M12">
        <v>1.02</v>
      </c>
      <c r="N12" s="1">
        <v>0.96</v>
      </c>
      <c r="O12" s="1">
        <v>0.92</v>
      </c>
      <c r="P12" s="1">
        <v>1.01</v>
      </c>
      <c r="Q12" s="1">
        <v>0.97</v>
      </c>
      <c r="R12">
        <v>0.48</v>
      </c>
      <c r="S12">
        <v>0.52</v>
      </c>
      <c r="T12">
        <v>0.55000000000000004</v>
      </c>
      <c r="U12">
        <v>0.6</v>
      </c>
      <c r="V12">
        <v>45</v>
      </c>
      <c r="W12">
        <v>10</v>
      </c>
      <c r="Y12">
        <f t="shared" si="2"/>
        <v>1.05</v>
      </c>
      <c r="Z12">
        <f t="shared" si="3"/>
        <v>3.03</v>
      </c>
      <c r="AA12">
        <f t="shared" si="4"/>
        <v>0.54999999999999993</v>
      </c>
      <c r="AB12">
        <f t="shared" si="5"/>
        <v>0.13715020414161566</v>
      </c>
      <c r="AC12">
        <f t="shared" si="13"/>
        <v>4</v>
      </c>
      <c r="AD12" s="11">
        <f t="shared" si="6"/>
        <v>0.10629140820975215</v>
      </c>
      <c r="AE12" s="4">
        <f t="shared" si="12"/>
        <v>0.10629140820975215</v>
      </c>
      <c r="AF12">
        <f t="shared" si="7"/>
        <v>0.13746190915102846</v>
      </c>
      <c r="AG12">
        <f t="shared" si="8"/>
        <v>-15.227131002787637</v>
      </c>
      <c r="AH12">
        <f t="shared" si="9"/>
        <v>0.10629140820975215</v>
      </c>
      <c r="AJ12">
        <f t="shared" si="10"/>
        <v>0</v>
      </c>
      <c r="AK12">
        <f>AD12-'式(15)Aoh0p'!AD44</f>
        <v>0</v>
      </c>
    </row>
    <row r="13" spans="1:37" x14ac:dyDescent="0.2">
      <c r="A13" t="str">
        <f t="shared" si="11"/>
        <v>[10, -1.05, -1.025, 1.1, 2.1, 0.9, 1.05, 1.07, 0.88, 0.85, 0.98, 2.05, 1.02, 0.96, 0.92, 1.01, 0.97, 0.48, 0.52, 0.55, 0.6, 30, 10, 0.0998021691714904]</v>
      </c>
      <c r="B13" s="2">
        <f t="shared" si="0"/>
        <v>-1.05</v>
      </c>
      <c r="C13" s="2">
        <f t="shared" si="1"/>
        <v>-1.0249999999999999</v>
      </c>
      <c r="D13">
        <v>1.1000000000000001</v>
      </c>
      <c r="E13">
        <v>2.1</v>
      </c>
      <c r="F13">
        <v>0.9</v>
      </c>
      <c r="G13" s="1">
        <v>1.05</v>
      </c>
      <c r="H13" s="1">
        <v>1.07</v>
      </c>
      <c r="I13" s="1">
        <v>0.88</v>
      </c>
      <c r="J13" s="1">
        <v>0.85</v>
      </c>
      <c r="K13">
        <v>0.98</v>
      </c>
      <c r="L13">
        <v>2.0499999999999998</v>
      </c>
      <c r="M13">
        <v>1.02</v>
      </c>
      <c r="N13" s="1">
        <v>0.96</v>
      </c>
      <c r="O13" s="1">
        <v>0.92</v>
      </c>
      <c r="P13" s="1">
        <v>1.01</v>
      </c>
      <c r="Q13" s="1">
        <v>0.97</v>
      </c>
      <c r="R13">
        <v>0.48</v>
      </c>
      <c r="S13">
        <v>0.52</v>
      </c>
      <c r="T13">
        <v>0.55000000000000004</v>
      </c>
      <c r="U13">
        <v>0.6</v>
      </c>
      <c r="V13">
        <v>30</v>
      </c>
      <c r="W13">
        <v>10</v>
      </c>
      <c r="Y13">
        <f t="shared" si="2"/>
        <v>1.05</v>
      </c>
      <c r="Z13">
        <f t="shared" si="3"/>
        <v>3.03</v>
      </c>
      <c r="AA13">
        <f t="shared" si="4"/>
        <v>0.31754264805429416</v>
      </c>
      <c r="AB13">
        <f t="shared" si="5"/>
        <v>0.11198267275516884</v>
      </c>
      <c r="AC13">
        <f t="shared" si="13"/>
        <v>4</v>
      </c>
      <c r="AD13" s="11">
        <f t="shared" si="6"/>
        <v>9.9802169171490387E-2</v>
      </c>
      <c r="AE13" s="4">
        <f t="shared" si="12"/>
        <v>9.9802169171490387E-2</v>
      </c>
      <c r="AF13">
        <f t="shared" si="7"/>
        <v>0.19440049623108266</v>
      </c>
      <c r="AG13">
        <f t="shared" si="8"/>
        <v>-9.8353678144320522</v>
      </c>
      <c r="AH13">
        <f t="shared" si="9"/>
        <v>9.9802169171490387E-2</v>
      </c>
      <c r="AJ13">
        <f t="shared" si="10"/>
        <v>0</v>
      </c>
      <c r="AK13">
        <f>AD13-'式(15)Aoh0p'!AD45</f>
        <v>0</v>
      </c>
    </row>
    <row r="14" spans="1:37" x14ac:dyDescent="0.2">
      <c r="A14" t="str">
        <f t="shared" si="11"/>
        <v>[11, -1.05, -1.025, 1.1, 2.1, 0.9, 1.05, 1.07, 0.88, 0.85, 0.98, 2.05, 1.02, 0.96, 0.92, 1.01, 0.97, 0.48, 0.52, 0.55, 0.6, 1, 10, 0.101378754751376]</v>
      </c>
      <c r="B14" s="2">
        <f t="shared" si="0"/>
        <v>-1.05</v>
      </c>
      <c r="C14" s="2">
        <f t="shared" si="1"/>
        <v>-1.0249999999999999</v>
      </c>
      <c r="D14">
        <v>1.1000000000000001</v>
      </c>
      <c r="E14">
        <v>2.1</v>
      </c>
      <c r="F14">
        <v>0.9</v>
      </c>
      <c r="G14" s="1">
        <v>1.05</v>
      </c>
      <c r="H14" s="1">
        <v>1.07</v>
      </c>
      <c r="I14" s="1">
        <v>0.88</v>
      </c>
      <c r="J14" s="1">
        <v>0.85</v>
      </c>
      <c r="K14">
        <v>0.98</v>
      </c>
      <c r="L14">
        <v>2.0499999999999998</v>
      </c>
      <c r="M14">
        <v>1.02</v>
      </c>
      <c r="N14" s="1">
        <v>0.96</v>
      </c>
      <c r="O14" s="1">
        <v>0.92</v>
      </c>
      <c r="P14" s="1">
        <v>1.01</v>
      </c>
      <c r="Q14" s="1">
        <v>0.97</v>
      </c>
      <c r="R14">
        <v>0.48</v>
      </c>
      <c r="S14">
        <v>0.52</v>
      </c>
      <c r="T14">
        <v>0.55000000000000004</v>
      </c>
      <c r="U14">
        <v>0.6</v>
      </c>
      <c r="V14">
        <v>1</v>
      </c>
      <c r="W14">
        <v>10</v>
      </c>
      <c r="Y14">
        <f t="shared" si="2"/>
        <v>1.05</v>
      </c>
      <c r="Z14">
        <f t="shared" si="3"/>
        <v>3.03</v>
      </c>
      <c r="AA14">
        <f t="shared" si="4"/>
        <v>9.6002857105196727E-3</v>
      </c>
      <c r="AB14">
        <f t="shared" si="5"/>
        <v>9.699461213888845E-2</v>
      </c>
      <c r="AC14">
        <f t="shared" si="13"/>
        <v>4</v>
      </c>
      <c r="AD14" s="11">
        <f t="shared" si="6"/>
        <v>0.1013787547513757</v>
      </c>
      <c r="AE14" s="4">
        <f t="shared" si="12"/>
        <v>0.1013787547513757</v>
      </c>
      <c r="AF14">
        <f t="shared" si="7"/>
        <v>5.5694467387541922</v>
      </c>
      <c r="AG14">
        <f t="shared" si="8"/>
        <v>2.7271486647242749</v>
      </c>
      <c r="AH14">
        <f t="shared" si="9"/>
        <v>0.1013787547513757</v>
      </c>
      <c r="AJ14">
        <f t="shared" si="10"/>
        <v>0</v>
      </c>
      <c r="AK14">
        <f>AD14-'式(15)Aoh0p'!AD46</f>
        <v>0</v>
      </c>
    </row>
    <row r="15" spans="1:37" x14ac:dyDescent="0.2">
      <c r="A15" t="str">
        <f t="shared" si="11"/>
        <v>[12, -1.05, -1.025, 1.1, 2.1, 0.9, 1.05, 1.07, 0.88, 0.85, 0.98, 2.05, 1.02, 0.96, 0.92, 1.01, 0.97, 0.48, 0.52, 0.55, 0.6, 89, 30, 0.318312816474513]</v>
      </c>
      <c r="B15" s="2">
        <f t="shared" si="0"/>
        <v>-1.05</v>
      </c>
      <c r="C15" s="2">
        <f t="shared" si="1"/>
        <v>-1.0249999999999999</v>
      </c>
      <c r="D15">
        <v>1.1000000000000001</v>
      </c>
      <c r="E15">
        <v>2.1</v>
      </c>
      <c r="F15">
        <v>0.9</v>
      </c>
      <c r="G15" s="1">
        <v>1.05</v>
      </c>
      <c r="H15" s="1">
        <v>1.07</v>
      </c>
      <c r="I15" s="1">
        <v>0.88</v>
      </c>
      <c r="J15" s="1">
        <v>0.85</v>
      </c>
      <c r="K15">
        <v>0.98</v>
      </c>
      <c r="L15">
        <v>2.0499999999999998</v>
      </c>
      <c r="M15">
        <v>1.02</v>
      </c>
      <c r="N15" s="1">
        <v>0.96</v>
      </c>
      <c r="O15" s="1">
        <v>0.92</v>
      </c>
      <c r="P15" s="1">
        <v>1.01</v>
      </c>
      <c r="Q15" s="1">
        <v>0.97</v>
      </c>
      <c r="R15">
        <v>0.48</v>
      </c>
      <c r="S15">
        <v>0.52</v>
      </c>
      <c r="T15">
        <v>0.55000000000000004</v>
      </c>
      <c r="U15">
        <v>0.6</v>
      </c>
      <c r="V15">
        <v>89</v>
      </c>
      <c r="W15">
        <v>30</v>
      </c>
      <c r="Y15">
        <f t="shared" si="2"/>
        <v>1.05</v>
      </c>
      <c r="Z15">
        <f t="shared" si="3"/>
        <v>3.03</v>
      </c>
      <c r="AA15">
        <f t="shared" si="4"/>
        <v>31.509478896917532</v>
      </c>
      <c r="AB15">
        <f t="shared" si="5"/>
        <v>18.194777275867665</v>
      </c>
      <c r="AC15">
        <f t="shared" si="13"/>
        <v>2</v>
      </c>
      <c r="AD15" s="11">
        <f t="shared" si="6"/>
        <v>0.31831281647451304</v>
      </c>
      <c r="AE15" s="4">
        <f t="shared" si="12"/>
        <v>0.31831281647451304</v>
      </c>
      <c r="AF15">
        <f t="shared" si="7"/>
        <v>0.31831281647451309</v>
      </c>
      <c r="AG15">
        <f t="shared" si="8"/>
        <v>-4.76818167014605</v>
      </c>
      <c r="AH15">
        <f t="shared" si="9"/>
        <v>-267.54945916437237</v>
      </c>
      <c r="AJ15">
        <f t="shared" si="10"/>
        <v>0</v>
      </c>
      <c r="AK15">
        <f>AD15-'式(15)Aoh0p'!AD47</f>
        <v>0</v>
      </c>
    </row>
    <row r="16" spans="1:37" x14ac:dyDescent="0.2">
      <c r="A16" t="str">
        <f t="shared" si="11"/>
        <v>[13, -1.05, -1.025, 1.1, 2.1, 0.9, 1.05, 1.07, 0.88, 0.85, 0.98, 2.05, 1.02, 0.96, 0.92, 1.01, 0.97, 0.48, 0.52, 0.55, 0.6, 85, 30, 0.319480053949725]</v>
      </c>
      <c r="B16" s="2">
        <f t="shared" si="0"/>
        <v>-1.05</v>
      </c>
      <c r="C16" s="2">
        <f t="shared" si="1"/>
        <v>-1.0249999999999999</v>
      </c>
      <c r="D16">
        <v>1.1000000000000001</v>
      </c>
      <c r="E16">
        <v>2.1</v>
      </c>
      <c r="F16">
        <v>0.9</v>
      </c>
      <c r="G16" s="1">
        <v>1.05</v>
      </c>
      <c r="H16" s="1">
        <v>1.07</v>
      </c>
      <c r="I16" s="1">
        <v>0.88</v>
      </c>
      <c r="J16" s="1">
        <v>0.85</v>
      </c>
      <c r="K16">
        <v>0.98</v>
      </c>
      <c r="L16">
        <v>2.0499999999999998</v>
      </c>
      <c r="M16">
        <v>1.02</v>
      </c>
      <c r="N16" s="1">
        <v>0.96</v>
      </c>
      <c r="O16" s="1">
        <v>0.92</v>
      </c>
      <c r="P16" s="1">
        <v>1.01</v>
      </c>
      <c r="Q16" s="1">
        <v>0.97</v>
      </c>
      <c r="R16">
        <v>0.48</v>
      </c>
      <c r="S16">
        <v>0.52</v>
      </c>
      <c r="T16">
        <v>0.55000000000000004</v>
      </c>
      <c r="U16">
        <v>0.6</v>
      </c>
      <c r="V16">
        <v>85</v>
      </c>
      <c r="W16">
        <v>30</v>
      </c>
      <c r="Y16">
        <f t="shared" si="2"/>
        <v>1.05</v>
      </c>
      <c r="Z16">
        <f t="shared" si="3"/>
        <v>3.03</v>
      </c>
      <c r="AA16">
        <f t="shared" si="4"/>
        <v>6.2865287665187424</v>
      </c>
      <c r="AB16">
        <f t="shared" si="5"/>
        <v>3.6433932870456376</v>
      </c>
      <c r="AC16">
        <f t="shared" si="13"/>
        <v>2</v>
      </c>
      <c r="AD16" s="11">
        <f t="shared" si="6"/>
        <v>0.31948005394972534</v>
      </c>
      <c r="AE16" s="4">
        <f t="shared" si="12"/>
        <v>0.31948005394972534</v>
      </c>
      <c r="AF16">
        <f t="shared" si="7"/>
        <v>0.31948005394972528</v>
      </c>
      <c r="AG16">
        <f t="shared" si="8"/>
        <v>-4.7391370827087931</v>
      </c>
      <c r="AH16">
        <f t="shared" si="9"/>
        <v>-7.6265854019789208</v>
      </c>
      <c r="AJ16">
        <f t="shared" si="10"/>
        <v>0</v>
      </c>
      <c r="AK16">
        <f>AD16-'式(15)Aoh0p'!AD48</f>
        <v>0</v>
      </c>
    </row>
    <row r="17" spans="1:37" x14ac:dyDescent="0.2">
      <c r="A17" t="str">
        <f t="shared" si="11"/>
        <v>[14, -1.05, -1.025, 1.1, 2.1, 0.9, 1.05, 1.07, 0.88, 0.85, 0.98, 2.05, 1.02, 0.96, 0.92, 1.01, 0.97, 0.48, 0.52, 0.55, 0.6, 45, 30, 0.348031667620443]</v>
      </c>
      <c r="B17" s="2">
        <f t="shared" si="0"/>
        <v>-1.05</v>
      </c>
      <c r="C17" s="2">
        <f t="shared" si="1"/>
        <v>-1.0249999999999999</v>
      </c>
      <c r="D17">
        <v>1.1000000000000001</v>
      </c>
      <c r="E17">
        <v>2.1</v>
      </c>
      <c r="F17">
        <v>0.9</v>
      </c>
      <c r="G17" s="1">
        <v>1.05</v>
      </c>
      <c r="H17" s="1">
        <v>1.07</v>
      </c>
      <c r="I17" s="1">
        <v>0.88</v>
      </c>
      <c r="J17" s="1">
        <v>0.85</v>
      </c>
      <c r="K17">
        <v>0.98</v>
      </c>
      <c r="L17">
        <v>2.0499999999999998</v>
      </c>
      <c r="M17">
        <v>1.02</v>
      </c>
      <c r="N17" s="1">
        <v>0.96</v>
      </c>
      <c r="O17" s="1">
        <v>0.92</v>
      </c>
      <c r="P17" s="1">
        <v>1.01</v>
      </c>
      <c r="Q17" s="1">
        <v>0.97</v>
      </c>
      <c r="R17">
        <v>0.48</v>
      </c>
      <c r="S17">
        <v>0.52</v>
      </c>
      <c r="T17">
        <v>0.55000000000000004</v>
      </c>
      <c r="U17">
        <v>0.6</v>
      </c>
      <c r="V17">
        <v>45</v>
      </c>
      <c r="W17">
        <v>30</v>
      </c>
      <c r="Y17">
        <f t="shared" si="2"/>
        <v>1.05</v>
      </c>
      <c r="Z17">
        <f t="shared" si="3"/>
        <v>3.03</v>
      </c>
      <c r="AA17">
        <f t="shared" si="4"/>
        <v>0.54999999999999993</v>
      </c>
      <c r="AB17">
        <f t="shared" si="5"/>
        <v>0.44907311951024925</v>
      </c>
      <c r="AC17">
        <f t="shared" si="13"/>
        <v>4</v>
      </c>
      <c r="AD17" s="11">
        <f t="shared" si="6"/>
        <v>0.34803166762044324</v>
      </c>
      <c r="AE17" s="4">
        <f t="shared" si="12"/>
        <v>0.34803166762044324</v>
      </c>
      <c r="AF17">
        <f t="shared" si="7"/>
        <v>0.45009374023640897</v>
      </c>
      <c r="AG17">
        <f t="shared" si="8"/>
        <v>-2.4406300948795194</v>
      </c>
      <c r="AH17">
        <f t="shared" si="9"/>
        <v>0.34803166762044324</v>
      </c>
      <c r="AJ17">
        <f t="shared" si="10"/>
        <v>0</v>
      </c>
      <c r="AK17">
        <f>AD17-'式(15)Aoh0p'!AD49</f>
        <v>0</v>
      </c>
    </row>
    <row r="18" spans="1:37" x14ac:dyDescent="0.2">
      <c r="A18" t="str">
        <f t="shared" si="11"/>
        <v>[15, -1.05, -1.025, 1.1, 2.1, 0.9, 1.05, 1.07, 0.88, 0.85, 0.98, 2.05, 1.02, 0.96, 0.92, 1.01, 0.97, 0.48, 0.52, 0.55, 0.6, 30, 30, 0.326783847856713]</v>
      </c>
      <c r="B18" s="2">
        <f t="shared" si="0"/>
        <v>-1.05</v>
      </c>
      <c r="C18" s="2">
        <f t="shared" si="1"/>
        <v>-1.0249999999999999</v>
      </c>
      <c r="D18">
        <v>1.1000000000000001</v>
      </c>
      <c r="E18">
        <v>2.1</v>
      </c>
      <c r="F18">
        <v>0.9</v>
      </c>
      <c r="G18" s="1">
        <v>1.05</v>
      </c>
      <c r="H18" s="1">
        <v>1.07</v>
      </c>
      <c r="I18" s="1">
        <v>0.88</v>
      </c>
      <c r="J18" s="1">
        <v>0.85</v>
      </c>
      <c r="K18">
        <v>0.98</v>
      </c>
      <c r="L18">
        <v>2.0499999999999998</v>
      </c>
      <c r="M18">
        <v>1.02</v>
      </c>
      <c r="N18" s="1">
        <v>0.96</v>
      </c>
      <c r="O18" s="1">
        <v>0.92</v>
      </c>
      <c r="P18" s="1">
        <v>1.01</v>
      </c>
      <c r="Q18" s="1">
        <v>0.97</v>
      </c>
      <c r="R18">
        <v>0.48</v>
      </c>
      <c r="S18">
        <v>0.52</v>
      </c>
      <c r="T18">
        <v>0.55000000000000004</v>
      </c>
      <c r="U18">
        <v>0.6</v>
      </c>
      <c r="V18">
        <v>30</v>
      </c>
      <c r="W18">
        <v>30</v>
      </c>
      <c r="Y18">
        <f t="shared" si="2"/>
        <v>1.05</v>
      </c>
      <c r="Z18">
        <f t="shared" si="3"/>
        <v>3.03</v>
      </c>
      <c r="AA18">
        <f t="shared" si="4"/>
        <v>0.31754264805429416</v>
      </c>
      <c r="AB18">
        <f t="shared" si="5"/>
        <v>0.36666666666666664</v>
      </c>
      <c r="AC18">
        <f t="shared" si="13"/>
        <v>4</v>
      </c>
      <c r="AD18" s="11">
        <f t="shared" si="6"/>
        <v>0.32678384785671272</v>
      </c>
      <c r="AE18" s="4">
        <f t="shared" si="12"/>
        <v>0.32678384785671272</v>
      </c>
      <c r="AF18">
        <f t="shared" si="7"/>
        <v>0.63652867178156236</v>
      </c>
      <c r="AG18">
        <f t="shared" si="8"/>
        <v>-0.79394631480227651</v>
      </c>
      <c r="AH18">
        <f t="shared" si="9"/>
        <v>0.32678384785671272</v>
      </c>
      <c r="AJ18">
        <f t="shared" si="10"/>
        <v>0</v>
      </c>
      <c r="AK18">
        <f>AD18-'式(15)Aoh0p'!AD50</f>
        <v>0</v>
      </c>
    </row>
    <row r="19" spans="1:37" x14ac:dyDescent="0.2">
      <c r="A19" t="str">
        <f t="shared" si="11"/>
        <v>[16, -1.05, -1.025, 1.1, 2.1, 0.9, 1.05, 1.07, 0.88, 0.85, 0.98, 2.05, 1.02, 0.96, 0.92, 1.01, 0.97, 0.48, 0.52, 0.55, 0.6, 1, 30, 0.331946087380636]</v>
      </c>
      <c r="B19" s="2">
        <f t="shared" si="0"/>
        <v>-1.05</v>
      </c>
      <c r="C19" s="2">
        <f t="shared" si="1"/>
        <v>-1.0249999999999999</v>
      </c>
      <c r="D19">
        <v>1.1000000000000001</v>
      </c>
      <c r="E19">
        <v>2.1</v>
      </c>
      <c r="F19">
        <v>0.9</v>
      </c>
      <c r="G19" s="1">
        <v>1.05</v>
      </c>
      <c r="H19" s="1">
        <v>1.07</v>
      </c>
      <c r="I19" s="1">
        <v>0.88</v>
      </c>
      <c r="J19" s="1">
        <v>0.85</v>
      </c>
      <c r="K19">
        <v>0.98</v>
      </c>
      <c r="L19">
        <v>2.0499999999999998</v>
      </c>
      <c r="M19">
        <v>1.02</v>
      </c>
      <c r="N19" s="1">
        <v>0.96</v>
      </c>
      <c r="O19" s="1">
        <v>0.92</v>
      </c>
      <c r="P19" s="1">
        <v>1.01</v>
      </c>
      <c r="Q19" s="1">
        <v>0.97</v>
      </c>
      <c r="R19">
        <v>0.48</v>
      </c>
      <c r="S19">
        <v>0.52</v>
      </c>
      <c r="T19">
        <v>0.55000000000000004</v>
      </c>
      <c r="U19">
        <v>0.6</v>
      </c>
      <c r="V19">
        <v>1</v>
      </c>
      <c r="W19">
        <v>30</v>
      </c>
      <c r="Y19">
        <f t="shared" si="2"/>
        <v>1.05</v>
      </c>
      <c r="Z19">
        <f t="shared" si="3"/>
        <v>3.03</v>
      </c>
      <c r="AA19">
        <f t="shared" si="4"/>
        <v>9.6002857105196727E-3</v>
      </c>
      <c r="AB19">
        <f t="shared" si="5"/>
        <v>0.3175910187047295</v>
      </c>
      <c r="AC19">
        <f t="shared" si="13"/>
        <v>4</v>
      </c>
      <c r="AD19" s="11">
        <f t="shared" si="6"/>
        <v>0.3319460873806358</v>
      </c>
      <c r="AE19" s="4">
        <f t="shared" si="12"/>
        <v>0.3319460873806358</v>
      </c>
      <c r="AF19">
        <f t="shared" si="7"/>
        <v>18.236129042403817</v>
      </c>
      <c r="AG19">
        <f t="shared" si="8"/>
        <v>3.042737790288939</v>
      </c>
      <c r="AH19">
        <f t="shared" si="9"/>
        <v>0.3319460873806358</v>
      </c>
      <c r="AJ19">
        <f t="shared" si="10"/>
        <v>0</v>
      </c>
      <c r="AK19">
        <f>AD19-'式(15)Aoh0p'!AD51</f>
        <v>0</v>
      </c>
    </row>
    <row r="20" spans="1:37" x14ac:dyDescent="0.2">
      <c r="A20" t="str">
        <f t="shared" si="11"/>
        <v>[17, -1.05, -1.025, 1.1, 2.1, 0.9, 1.05, 1.07, 0.88, 0.85, 0.98, 2.05, 1.02, 0.96, 0.92, 1.01, 0.97, 0.48, 0.52, 0.55, 0.6, 89, 60, 0.954938449423539]</v>
      </c>
      <c r="B20" s="2">
        <f t="shared" si="0"/>
        <v>-1.05</v>
      </c>
      <c r="C20" s="2">
        <f t="shared" si="1"/>
        <v>-1.0249999999999999</v>
      </c>
      <c r="D20">
        <v>1.1000000000000001</v>
      </c>
      <c r="E20">
        <v>2.1</v>
      </c>
      <c r="F20">
        <v>0.9</v>
      </c>
      <c r="G20" s="1">
        <v>1.05</v>
      </c>
      <c r="H20" s="1">
        <v>1.07</v>
      </c>
      <c r="I20" s="1">
        <v>0.88</v>
      </c>
      <c r="J20" s="1">
        <v>0.85</v>
      </c>
      <c r="K20">
        <v>0.98</v>
      </c>
      <c r="L20">
        <v>2.0499999999999998</v>
      </c>
      <c r="M20">
        <v>1.02</v>
      </c>
      <c r="N20" s="1">
        <v>0.96</v>
      </c>
      <c r="O20" s="1">
        <v>0.92</v>
      </c>
      <c r="P20" s="1">
        <v>1.01</v>
      </c>
      <c r="Q20" s="1">
        <v>0.97</v>
      </c>
      <c r="R20">
        <v>0.48</v>
      </c>
      <c r="S20">
        <v>0.52</v>
      </c>
      <c r="T20">
        <v>0.55000000000000004</v>
      </c>
      <c r="U20">
        <v>0.6</v>
      </c>
      <c r="V20">
        <v>89</v>
      </c>
      <c r="W20">
        <v>60</v>
      </c>
      <c r="Y20">
        <f t="shared" si="2"/>
        <v>1.05</v>
      </c>
      <c r="Z20">
        <f t="shared" si="3"/>
        <v>3.03</v>
      </c>
      <c r="AA20">
        <f t="shared" si="4"/>
        <v>31.509478896917532</v>
      </c>
      <c r="AB20">
        <f t="shared" si="5"/>
        <v>54.584331827602988</v>
      </c>
      <c r="AC20">
        <f t="shared" si="13"/>
        <v>2</v>
      </c>
      <c r="AD20" s="11">
        <f t="shared" si="6"/>
        <v>0.95493844942353889</v>
      </c>
      <c r="AE20" s="4">
        <f t="shared" si="12"/>
        <v>0.95493844942353889</v>
      </c>
      <c r="AF20">
        <f t="shared" si="7"/>
        <v>0.954938449423539</v>
      </c>
      <c r="AG20">
        <f t="shared" si="8"/>
        <v>0.53160610995131607</v>
      </c>
      <c r="AH20">
        <f t="shared" si="9"/>
        <v>-802.64837749311698</v>
      </c>
      <c r="AJ20">
        <f t="shared" si="10"/>
        <v>0</v>
      </c>
      <c r="AK20">
        <f>AD20-'式(15)Aoh0p'!AD52</f>
        <v>0</v>
      </c>
    </row>
    <row r="21" spans="1:37" x14ac:dyDescent="0.2">
      <c r="A21" t="str">
        <f t="shared" si="11"/>
        <v>[18, -1.05, -1.025, 1.1, 2.1, 0.9, 1.05, 1.07, 0.88, 0.85, 0.98, 2.05, 1.02, 0.96, 0.92, 1.01, 0.97, 0.48, 0.52, 0.55, 0.6, 85, 60, 0.958440161849176]</v>
      </c>
      <c r="B21" s="2">
        <f t="shared" si="0"/>
        <v>-1.05</v>
      </c>
      <c r="C21" s="2">
        <f t="shared" si="1"/>
        <v>-1.0249999999999999</v>
      </c>
      <c r="D21">
        <v>1.1000000000000001</v>
      </c>
      <c r="E21">
        <v>2.1</v>
      </c>
      <c r="F21">
        <v>0.9</v>
      </c>
      <c r="G21" s="1">
        <v>1.05</v>
      </c>
      <c r="H21" s="1">
        <v>1.07</v>
      </c>
      <c r="I21" s="1">
        <v>0.88</v>
      </c>
      <c r="J21" s="1">
        <v>0.85</v>
      </c>
      <c r="K21">
        <v>0.98</v>
      </c>
      <c r="L21">
        <v>2.0499999999999998</v>
      </c>
      <c r="M21">
        <v>1.02</v>
      </c>
      <c r="N21" s="1">
        <v>0.96</v>
      </c>
      <c r="O21" s="1">
        <v>0.92</v>
      </c>
      <c r="P21" s="1">
        <v>1.01</v>
      </c>
      <c r="Q21" s="1">
        <v>0.97</v>
      </c>
      <c r="R21">
        <v>0.48</v>
      </c>
      <c r="S21">
        <v>0.52</v>
      </c>
      <c r="T21">
        <v>0.55000000000000004</v>
      </c>
      <c r="U21">
        <v>0.6</v>
      </c>
      <c r="V21">
        <v>85</v>
      </c>
      <c r="W21">
        <v>60</v>
      </c>
      <c r="Y21">
        <f t="shared" si="2"/>
        <v>1.05</v>
      </c>
      <c r="Z21">
        <f t="shared" si="3"/>
        <v>3.03</v>
      </c>
      <c r="AA21">
        <f t="shared" si="4"/>
        <v>6.2865287665187424</v>
      </c>
      <c r="AB21">
        <f t="shared" si="5"/>
        <v>10.93017986113691</v>
      </c>
      <c r="AC21">
        <f t="shared" si="13"/>
        <v>2</v>
      </c>
      <c r="AD21" s="11">
        <f t="shared" si="6"/>
        <v>0.95844016184917569</v>
      </c>
      <c r="AE21" s="4">
        <f t="shared" si="12"/>
        <v>0.95844016184917569</v>
      </c>
      <c r="AF21">
        <f t="shared" si="7"/>
        <v>0.95844016184917569</v>
      </c>
      <c r="AG21">
        <f t="shared" si="8"/>
        <v>0.54128763909706845</v>
      </c>
      <c r="AH21">
        <f t="shared" si="9"/>
        <v>-22.879756205936754</v>
      </c>
      <c r="AJ21">
        <f t="shared" si="10"/>
        <v>0</v>
      </c>
      <c r="AK21">
        <f>AD21-'式(15)Aoh0p'!AD53</f>
        <v>0</v>
      </c>
    </row>
    <row r="22" spans="1:37" x14ac:dyDescent="0.2">
      <c r="A22" t="str">
        <f t="shared" si="11"/>
        <v>[19, -1.05, -1.025, 1.1, 2.1, 0.9, 1.05, 1.07, 0.88, 0.85, 0.98, 2.05, 1.02, 0.96, 0.92, 1.01, 0.97, 0.48, 0.52, 0.55, 0.6, 45, 60, 1.04409500286133]</v>
      </c>
      <c r="B22" s="2">
        <f t="shared" si="0"/>
        <v>-1.05</v>
      </c>
      <c r="C22" s="2">
        <f t="shared" si="1"/>
        <v>-1.0249999999999999</v>
      </c>
      <c r="D22">
        <v>1.1000000000000001</v>
      </c>
      <c r="E22">
        <v>2.1</v>
      </c>
      <c r="F22">
        <v>0.9</v>
      </c>
      <c r="G22" s="1">
        <v>1.05</v>
      </c>
      <c r="H22" s="1">
        <v>1.07</v>
      </c>
      <c r="I22" s="1">
        <v>0.88</v>
      </c>
      <c r="J22" s="1">
        <v>0.85</v>
      </c>
      <c r="K22">
        <v>0.98</v>
      </c>
      <c r="L22">
        <v>2.0499999999999998</v>
      </c>
      <c r="M22">
        <v>1.02</v>
      </c>
      <c r="N22" s="1">
        <v>0.96</v>
      </c>
      <c r="O22" s="1">
        <v>0.92</v>
      </c>
      <c r="P22" s="1">
        <v>1.01</v>
      </c>
      <c r="Q22" s="1">
        <v>0.97</v>
      </c>
      <c r="R22">
        <v>0.48</v>
      </c>
      <c r="S22">
        <v>0.52</v>
      </c>
      <c r="T22">
        <v>0.55000000000000004</v>
      </c>
      <c r="U22">
        <v>0.6</v>
      </c>
      <c r="V22">
        <v>45</v>
      </c>
      <c r="W22">
        <v>60</v>
      </c>
      <c r="Y22">
        <f t="shared" si="2"/>
        <v>1.05</v>
      </c>
      <c r="Z22">
        <f t="shared" si="3"/>
        <v>3.03</v>
      </c>
      <c r="AA22">
        <f t="shared" si="4"/>
        <v>0.54999999999999993</v>
      </c>
      <c r="AB22">
        <f t="shared" si="5"/>
        <v>1.3472193585307477</v>
      </c>
      <c r="AC22">
        <f t="shared" si="13"/>
        <v>4</v>
      </c>
      <c r="AD22" s="11">
        <f t="shared" si="6"/>
        <v>1.0440950028613296</v>
      </c>
      <c r="AE22" s="4">
        <f t="shared" si="12"/>
        <v>1.0440950028613296</v>
      </c>
      <c r="AF22">
        <f t="shared" si="7"/>
        <v>1.350281220709227</v>
      </c>
      <c r="AG22">
        <f t="shared" si="8"/>
        <v>1.3074566350401602</v>
      </c>
      <c r="AH22">
        <f t="shared" si="9"/>
        <v>1.0440950028613296</v>
      </c>
      <c r="AJ22">
        <f t="shared" si="10"/>
        <v>0</v>
      </c>
      <c r="AK22">
        <f>AD22-'式(15)Aoh0p'!AD54</f>
        <v>0</v>
      </c>
    </row>
    <row r="23" spans="1:37" x14ac:dyDescent="0.2">
      <c r="A23" t="str">
        <f t="shared" si="11"/>
        <v>[20, -1.05, -1.025, 1.1, 2.1, 0.9, 1.05, 1.07, 0.88, 0.85, 0.98, 2.05, 1.02, 0.96, 0.92, 1.01, 0.97, 0.48, 0.52, 0.55, 0.6, 30, 60, 0.980351543570138]</v>
      </c>
      <c r="B23" s="2">
        <f t="shared" si="0"/>
        <v>-1.05</v>
      </c>
      <c r="C23" s="2">
        <f t="shared" si="1"/>
        <v>-1.0249999999999999</v>
      </c>
      <c r="D23">
        <v>1.1000000000000001</v>
      </c>
      <c r="E23">
        <v>2.1</v>
      </c>
      <c r="F23">
        <v>0.9</v>
      </c>
      <c r="G23" s="1">
        <v>1.05</v>
      </c>
      <c r="H23" s="1">
        <v>1.07</v>
      </c>
      <c r="I23" s="1">
        <v>0.88</v>
      </c>
      <c r="J23" s="1">
        <v>0.85</v>
      </c>
      <c r="K23">
        <v>0.98</v>
      </c>
      <c r="L23">
        <v>2.0499999999999998</v>
      </c>
      <c r="M23">
        <v>1.02</v>
      </c>
      <c r="N23" s="1">
        <v>0.96</v>
      </c>
      <c r="O23" s="1">
        <v>0.92</v>
      </c>
      <c r="P23" s="1">
        <v>1.01</v>
      </c>
      <c r="Q23" s="1">
        <v>0.97</v>
      </c>
      <c r="R23">
        <v>0.48</v>
      </c>
      <c r="S23">
        <v>0.52</v>
      </c>
      <c r="T23">
        <v>0.55000000000000004</v>
      </c>
      <c r="U23">
        <v>0.6</v>
      </c>
      <c r="V23">
        <v>30</v>
      </c>
      <c r="W23">
        <v>60</v>
      </c>
      <c r="Y23">
        <f t="shared" si="2"/>
        <v>1.05</v>
      </c>
      <c r="Z23">
        <f t="shared" si="3"/>
        <v>3.03</v>
      </c>
      <c r="AA23">
        <f t="shared" si="4"/>
        <v>0.31754264805429416</v>
      </c>
      <c r="AB23">
        <f t="shared" si="5"/>
        <v>1.0999999999999996</v>
      </c>
      <c r="AC23">
        <f t="shared" si="13"/>
        <v>4</v>
      </c>
      <c r="AD23" s="11">
        <f t="shared" si="6"/>
        <v>0.98035154357013787</v>
      </c>
      <c r="AE23" s="4">
        <f t="shared" si="12"/>
        <v>0.98035154357013787</v>
      </c>
      <c r="AF23">
        <f t="shared" si="7"/>
        <v>1.9095860153446866</v>
      </c>
      <c r="AG23">
        <f t="shared" si="8"/>
        <v>1.8563512283992409</v>
      </c>
      <c r="AH23">
        <f t="shared" si="9"/>
        <v>0.98035154357013787</v>
      </c>
      <c r="AJ23">
        <f t="shared" si="10"/>
        <v>0</v>
      </c>
      <c r="AK23">
        <f>AD23-'式(15)Aoh0p'!AD55</f>
        <v>0</v>
      </c>
    </row>
    <row r="24" spans="1:37" x14ac:dyDescent="0.2">
      <c r="A24" t="str">
        <f t="shared" si="11"/>
        <v>[21, -1.05, -1.025, 1.1, 2.1, 0.9, 1.05, 1.07, 0.88, 0.85, 0.98, 2.05, 1.02, 0.96, 0.92, 1.01, 0.97, 0.48, 0.52, 0.55, 0.6, 1, 60, 0.995838262141907]</v>
      </c>
      <c r="B24" s="2">
        <f t="shared" si="0"/>
        <v>-1.05</v>
      </c>
      <c r="C24" s="2">
        <f t="shared" si="1"/>
        <v>-1.0249999999999999</v>
      </c>
      <c r="D24">
        <v>1.1000000000000001</v>
      </c>
      <c r="E24">
        <v>2.1</v>
      </c>
      <c r="F24">
        <v>0.9</v>
      </c>
      <c r="G24" s="1">
        <v>1.05</v>
      </c>
      <c r="H24" s="1">
        <v>1.07</v>
      </c>
      <c r="I24" s="1">
        <v>0.88</v>
      </c>
      <c r="J24" s="1">
        <v>0.85</v>
      </c>
      <c r="K24">
        <v>0.98</v>
      </c>
      <c r="L24">
        <v>2.0499999999999998</v>
      </c>
      <c r="M24">
        <v>1.02</v>
      </c>
      <c r="N24" s="1">
        <v>0.96</v>
      </c>
      <c r="O24" s="1">
        <v>0.92</v>
      </c>
      <c r="P24" s="1">
        <v>1.01</v>
      </c>
      <c r="Q24" s="1">
        <v>0.97</v>
      </c>
      <c r="R24">
        <v>0.48</v>
      </c>
      <c r="S24">
        <v>0.52</v>
      </c>
      <c r="T24">
        <v>0.55000000000000004</v>
      </c>
      <c r="U24">
        <v>0.6</v>
      </c>
      <c r="V24">
        <v>1</v>
      </c>
      <c r="W24">
        <v>60</v>
      </c>
      <c r="Y24">
        <f t="shared" si="2"/>
        <v>1.05</v>
      </c>
      <c r="Z24">
        <f t="shared" si="3"/>
        <v>3.03</v>
      </c>
      <c r="AA24">
        <f t="shared" si="4"/>
        <v>9.6002857105196727E-3</v>
      </c>
      <c r="AB24">
        <f t="shared" si="5"/>
        <v>0.95277305611418839</v>
      </c>
      <c r="AC24">
        <f t="shared" si="13"/>
        <v>4</v>
      </c>
      <c r="AD24" s="11">
        <f t="shared" si="6"/>
        <v>0.99583826214190729</v>
      </c>
      <c r="AE24" s="4">
        <f t="shared" si="12"/>
        <v>0.99583826214190729</v>
      </c>
      <c r="AF24">
        <f t="shared" si="7"/>
        <v>54.708387127211445</v>
      </c>
      <c r="AG24">
        <f t="shared" si="8"/>
        <v>3.1352459300963131</v>
      </c>
      <c r="AH24">
        <f t="shared" si="9"/>
        <v>0.99583826214190729</v>
      </c>
      <c r="AJ24">
        <f t="shared" si="10"/>
        <v>0</v>
      </c>
      <c r="AK24">
        <f>AD24-'式(15)Aoh0p'!AD56</f>
        <v>0</v>
      </c>
    </row>
    <row r="25" spans="1:37" x14ac:dyDescent="0.2">
      <c r="A25" t="str">
        <f t="shared" si="11"/>
        <v>[22, -1.05, -1.025, 1.1, 2.1, 0.9, 1.05, 1.07, 0.88, 0.85, 0.98, 2.05, 1.02, 0.96, 0.92, 1.01, 0.97, 0.48, 0.52, 0.55, 0.6, 89, 85, 2.77994883202137]</v>
      </c>
      <c r="B25" s="2">
        <f t="shared" si="0"/>
        <v>-1.05</v>
      </c>
      <c r="C25" s="2">
        <f t="shared" si="1"/>
        <v>-1.0249999999999999</v>
      </c>
      <c r="D25">
        <v>1.1000000000000001</v>
      </c>
      <c r="E25">
        <v>2.1</v>
      </c>
      <c r="F25">
        <v>0.9</v>
      </c>
      <c r="G25" s="1">
        <v>1.05</v>
      </c>
      <c r="H25" s="1">
        <v>1.07</v>
      </c>
      <c r="I25" s="1">
        <v>0.88</v>
      </c>
      <c r="J25" s="1">
        <v>0.85</v>
      </c>
      <c r="K25">
        <v>0.98</v>
      </c>
      <c r="L25">
        <v>2.0499999999999998</v>
      </c>
      <c r="M25">
        <v>1.02</v>
      </c>
      <c r="N25" s="1">
        <v>0.96</v>
      </c>
      <c r="O25" s="1">
        <v>0.92</v>
      </c>
      <c r="P25" s="1">
        <v>1.01</v>
      </c>
      <c r="Q25" s="1">
        <v>0.97</v>
      </c>
      <c r="R25">
        <v>0.48</v>
      </c>
      <c r="S25">
        <v>0.52</v>
      </c>
      <c r="T25">
        <v>0.55000000000000004</v>
      </c>
      <c r="U25">
        <v>0.6</v>
      </c>
      <c r="V25">
        <v>89</v>
      </c>
      <c r="W25">
        <v>85</v>
      </c>
      <c r="Y25">
        <f t="shared" si="2"/>
        <v>1.05</v>
      </c>
      <c r="Z25">
        <f t="shared" si="3"/>
        <v>3.03</v>
      </c>
      <c r="AA25">
        <f t="shared" si="4"/>
        <v>31.509478896917532</v>
      </c>
      <c r="AB25">
        <f t="shared" si="5"/>
        <v>360.20985352993057</v>
      </c>
      <c r="AC25">
        <f t="shared" si="13"/>
        <v>3</v>
      </c>
      <c r="AD25" s="11">
        <f t="shared" si="6"/>
        <v>2.7799488320213692</v>
      </c>
      <c r="AE25" s="4">
        <f t="shared" si="12"/>
        <v>2.7799488320213692</v>
      </c>
      <c r="AF25">
        <f t="shared" si="7"/>
        <v>6.3017761229240534</v>
      </c>
      <c r="AG25">
        <f t="shared" si="8"/>
        <v>2.7799488320213692</v>
      </c>
      <c r="AH25">
        <f t="shared" si="9"/>
        <v>-5296.7920429251235</v>
      </c>
      <c r="AJ25">
        <f t="shared" si="10"/>
        <v>0</v>
      </c>
      <c r="AK25">
        <f>AD25-'式(15)Aoh0p'!AD57</f>
        <v>0</v>
      </c>
    </row>
    <row r="26" spans="1:37" x14ac:dyDescent="0.2">
      <c r="A26" t="str">
        <f t="shared" si="11"/>
        <v>[23, -1.05, -1.025, 1.1, 2.1, 0.9, 1.05, 1.07, 0.88, 0.85, 0.98, 2.05, 1.02, 0.96, 0.92, 1.01, 0.97, 0.48, 0.52, 0.55, 0.6, 85, 85, 2.78141592070401]</v>
      </c>
      <c r="B26" s="2">
        <f t="shared" si="0"/>
        <v>-1.05</v>
      </c>
      <c r="C26" s="2">
        <f t="shared" si="1"/>
        <v>-1.0249999999999999</v>
      </c>
      <c r="D26">
        <v>1.1000000000000001</v>
      </c>
      <c r="E26">
        <v>2.1</v>
      </c>
      <c r="F26">
        <v>0.9</v>
      </c>
      <c r="G26" s="1">
        <v>1.05</v>
      </c>
      <c r="H26" s="1">
        <v>1.07</v>
      </c>
      <c r="I26" s="1">
        <v>0.88</v>
      </c>
      <c r="J26" s="1">
        <v>0.85</v>
      </c>
      <c r="K26">
        <v>0.98</v>
      </c>
      <c r="L26">
        <v>2.0499999999999998</v>
      </c>
      <c r="M26">
        <v>1.02</v>
      </c>
      <c r="N26" s="1">
        <v>0.96</v>
      </c>
      <c r="O26" s="1">
        <v>0.92</v>
      </c>
      <c r="P26" s="1">
        <v>1.01</v>
      </c>
      <c r="Q26" s="1">
        <v>0.97</v>
      </c>
      <c r="R26">
        <v>0.48</v>
      </c>
      <c r="S26">
        <v>0.52</v>
      </c>
      <c r="T26">
        <v>0.55000000000000004</v>
      </c>
      <c r="U26">
        <v>0.6</v>
      </c>
      <c r="V26">
        <v>85</v>
      </c>
      <c r="W26">
        <v>85</v>
      </c>
      <c r="Y26">
        <f t="shared" si="2"/>
        <v>1.05</v>
      </c>
      <c r="Z26">
        <f t="shared" si="3"/>
        <v>3.03</v>
      </c>
      <c r="AA26">
        <f t="shared" si="4"/>
        <v>6.2865287665187424</v>
      </c>
      <c r="AB26">
        <f t="shared" si="5"/>
        <v>72.1298283776907</v>
      </c>
      <c r="AC26">
        <f t="shared" si="13"/>
        <v>3</v>
      </c>
      <c r="AD26" s="11">
        <f t="shared" si="6"/>
        <v>2.781415920704013</v>
      </c>
      <c r="AE26" s="4">
        <f t="shared" si="12"/>
        <v>2.781415920704013</v>
      </c>
      <c r="AF26">
        <f t="shared" si="7"/>
        <v>6.3248844266755109</v>
      </c>
      <c r="AG26">
        <f t="shared" si="8"/>
        <v>2.781415920704013</v>
      </c>
      <c r="AH26">
        <f t="shared" si="9"/>
        <v>-150.98680071363103</v>
      </c>
      <c r="AJ26">
        <f t="shared" si="10"/>
        <v>0</v>
      </c>
      <c r="AK26">
        <f>AD26-'式(15)Aoh0p'!AD58</f>
        <v>0</v>
      </c>
    </row>
    <row r="27" spans="1:37" x14ac:dyDescent="0.2">
      <c r="A27" t="str">
        <f t="shared" si="11"/>
        <v>[24, -1.05, -1.025, 1.1, 2.1, 0.9, 1.05, 1.07, 0.88, 0.85, 0.98, 2.05, 1.02, 0.96, 0.92, 1.01, 0.97, 0.48, 0.52, 0.55, 0.6, 45, 85, 2.8975171941721]</v>
      </c>
      <c r="B27" s="2">
        <f t="shared" si="0"/>
        <v>-1.05</v>
      </c>
      <c r="C27" s="2">
        <f t="shared" si="1"/>
        <v>-1.0249999999999999</v>
      </c>
      <c r="D27">
        <v>1.1000000000000001</v>
      </c>
      <c r="E27">
        <v>2.1</v>
      </c>
      <c r="F27">
        <v>0.9</v>
      </c>
      <c r="G27" s="1">
        <v>1.05</v>
      </c>
      <c r="H27" s="1">
        <v>1.07</v>
      </c>
      <c r="I27" s="1">
        <v>0.88</v>
      </c>
      <c r="J27" s="1">
        <v>0.85</v>
      </c>
      <c r="K27">
        <v>0.98</v>
      </c>
      <c r="L27">
        <v>2.0499999999999998</v>
      </c>
      <c r="M27">
        <v>1.02</v>
      </c>
      <c r="N27" s="1">
        <v>0.96</v>
      </c>
      <c r="O27" s="1">
        <v>0.92</v>
      </c>
      <c r="P27" s="1">
        <v>1.01</v>
      </c>
      <c r="Q27" s="1">
        <v>0.97</v>
      </c>
      <c r="R27">
        <v>0.48</v>
      </c>
      <c r="S27">
        <v>0.52</v>
      </c>
      <c r="T27">
        <v>0.55000000000000004</v>
      </c>
      <c r="U27">
        <v>0.6</v>
      </c>
      <c r="V27">
        <v>45</v>
      </c>
      <c r="W27">
        <v>85</v>
      </c>
      <c r="Y27">
        <f t="shared" si="2"/>
        <v>1.05</v>
      </c>
      <c r="Z27">
        <f t="shared" si="3"/>
        <v>3.03</v>
      </c>
      <c r="AA27">
        <f t="shared" si="4"/>
        <v>0.54999999999999993</v>
      </c>
      <c r="AB27">
        <f t="shared" si="5"/>
        <v>8.8904942418594093</v>
      </c>
      <c r="AC27">
        <f t="shared" si="13"/>
        <v>3</v>
      </c>
      <c r="AD27" s="11">
        <f t="shared" si="6"/>
        <v>2.8975171941721025</v>
      </c>
      <c r="AE27" s="4">
        <f t="shared" si="12"/>
        <v>2.8975171941721025</v>
      </c>
      <c r="AF27">
        <f t="shared" si="7"/>
        <v>8.9106999105909086</v>
      </c>
      <c r="AG27">
        <f t="shared" si="8"/>
        <v>2.8975171941721025</v>
      </c>
      <c r="AH27">
        <f t="shared" si="9"/>
        <v>6.8901330374410437</v>
      </c>
      <c r="AJ27">
        <f t="shared" si="10"/>
        <v>0</v>
      </c>
      <c r="AK27">
        <f>AD27-'式(15)Aoh0p'!AD59</f>
        <v>0</v>
      </c>
    </row>
    <row r="28" spans="1:37" x14ac:dyDescent="0.2">
      <c r="A28" t="str">
        <f t="shared" si="11"/>
        <v>[25, -1.05, -1.025, 1.1, 2.1, 0.9, 1.05, 1.07, 0.88, 0.85, 0.98, 2.05, 1.02, 0.96, 0.92, 1.01, 0.97, 0.48, 0.52, 0.55, 0.6, 30, 85, 2.98069383225871]</v>
      </c>
      <c r="B28" s="2">
        <f t="shared" si="0"/>
        <v>-1.05</v>
      </c>
      <c r="C28" s="2">
        <f t="shared" si="1"/>
        <v>-1.0249999999999999</v>
      </c>
      <c r="D28">
        <v>1.1000000000000001</v>
      </c>
      <c r="E28">
        <v>2.1</v>
      </c>
      <c r="F28">
        <v>0.9</v>
      </c>
      <c r="G28" s="1">
        <v>1.05</v>
      </c>
      <c r="H28" s="1">
        <v>1.07</v>
      </c>
      <c r="I28" s="1">
        <v>0.88</v>
      </c>
      <c r="J28" s="1">
        <v>0.85</v>
      </c>
      <c r="K28">
        <v>0.98</v>
      </c>
      <c r="L28">
        <v>2.0499999999999998</v>
      </c>
      <c r="M28">
        <v>1.02</v>
      </c>
      <c r="N28" s="1">
        <v>0.96</v>
      </c>
      <c r="O28" s="1">
        <v>0.92</v>
      </c>
      <c r="P28" s="1">
        <v>1.01</v>
      </c>
      <c r="Q28" s="1">
        <v>0.97</v>
      </c>
      <c r="R28">
        <v>0.48</v>
      </c>
      <c r="S28">
        <v>0.52</v>
      </c>
      <c r="T28">
        <v>0.55000000000000004</v>
      </c>
      <c r="U28">
        <v>0.6</v>
      </c>
      <c r="V28">
        <v>30</v>
      </c>
      <c r="W28">
        <v>85</v>
      </c>
      <c r="Y28">
        <f t="shared" si="2"/>
        <v>1.05</v>
      </c>
      <c r="Z28">
        <f t="shared" si="3"/>
        <v>3.03</v>
      </c>
      <c r="AA28">
        <f t="shared" si="4"/>
        <v>0.31754264805429416</v>
      </c>
      <c r="AB28">
        <f t="shared" si="5"/>
        <v>7.259058151235843</v>
      </c>
      <c r="AC28">
        <f t="shared" si="13"/>
        <v>3</v>
      </c>
      <c r="AD28" s="11">
        <f t="shared" si="6"/>
        <v>2.9806938322587113</v>
      </c>
      <c r="AE28" s="4">
        <f t="shared" si="12"/>
        <v>2.9806938322587113</v>
      </c>
      <c r="AF28">
        <f t="shared" si="7"/>
        <v>12.601632663794387</v>
      </c>
      <c r="AG28">
        <f t="shared" si="8"/>
        <v>2.9806938322587113</v>
      </c>
      <c r="AH28">
        <f t="shared" si="9"/>
        <v>6.4694807849358655</v>
      </c>
      <c r="AJ28">
        <f t="shared" si="10"/>
        <v>0</v>
      </c>
      <c r="AK28">
        <f>AD28-'式(15)Aoh0p'!AD60</f>
        <v>0</v>
      </c>
    </row>
    <row r="29" spans="1:37" x14ac:dyDescent="0.2">
      <c r="A29" t="str">
        <f t="shared" si="11"/>
        <v>[26, -1.05, -1.025, 1.1, 2.1, 0.9, 1.05, 1.07, 0.88, 0.85, 0.98, 2.05, 1.02, 0.96, 0.92, 1.01, 0.97, 0.48, 0.52, 0.55, 0.6, 1, 85, 3.17449089829093]</v>
      </c>
      <c r="B29" s="2">
        <f t="shared" si="0"/>
        <v>-1.05</v>
      </c>
      <c r="C29" s="2">
        <f t="shared" si="1"/>
        <v>-1.0249999999999999</v>
      </c>
      <c r="D29">
        <v>1.1000000000000001</v>
      </c>
      <c r="E29">
        <v>2.1</v>
      </c>
      <c r="F29">
        <v>0.9</v>
      </c>
      <c r="G29" s="1">
        <v>1.05</v>
      </c>
      <c r="H29" s="1">
        <v>1.07</v>
      </c>
      <c r="I29" s="1">
        <v>0.88</v>
      </c>
      <c r="J29" s="1">
        <v>0.85</v>
      </c>
      <c r="K29">
        <v>0.98</v>
      </c>
      <c r="L29">
        <v>2.0499999999999998</v>
      </c>
      <c r="M29">
        <v>1.02</v>
      </c>
      <c r="N29" s="1">
        <v>0.96</v>
      </c>
      <c r="O29" s="1">
        <v>0.92</v>
      </c>
      <c r="P29" s="1">
        <v>1.01</v>
      </c>
      <c r="Q29" s="1">
        <v>0.97</v>
      </c>
      <c r="R29">
        <v>0.48</v>
      </c>
      <c r="S29">
        <v>0.52</v>
      </c>
      <c r="T29">
        <v>0.55000000000000004</v>
      </c>
      <c r="U29">
        <v>0.6</v>
      </c>
      <c r="V29">
        <v>1</v>
      </c>
      <c r="W29">
        <v>85</v>
      </c>
      <c r="Y29">
        <f t="shared" si="2"/>
        <v>1.05</v>
      </c>
      <c r="Z29">
        <f t="shared" si="3"/>
        <v>3.03</v>
      </c>
      <c r="AA29">
        <f t="shared" si="4"/>
        <v>9.6002857105196727E-3</v>
      </c>
      <c r="AB29">
        <f t="shared" si="5"/>
        <v>6.2874863811487156</v>
      </c>
      <c r="AC29">
        <f t="shared" si="13"/>
        <v>3</v>
      </c>
      <c r="AD29" s="11">
        <f t="shared" si="6"/>
        <v>3.174490898290931</v>
      </c>
      <c r="AE29" s="4">
        <f t="shared" si="12"/>
        <v>3.174490898290931</v>
      </c>
      <c r="AF29">
        <f t="shared" si="7"/>
        <v>361.02851228795492</v>
      </c>
      <c r="AG29">
        <f t="shared" si="8"/>
        <v>3.174490898290931</v>
      </c>
      <c r="AH29">
        <f t="shared" si="9"/>
        <v>6.5716798673761376</v>
      </c>
      <c r="AJ29">
        <f t="shared" si="10"/>
        <v>0</v>
      </c>
      <c r="AK29">
        <f>AD29-'式(15)Aoh0p'!AD61</f>
        <v>0</v>
      </c>
    </row>
    <row r="30" spans="1:37" x14ac:dyDescent="0.2">
      <c r="A30" t="str">
        <f t="shared" si="11"/>
        <v>[27, -1.05, -1.025, 1.1, 2.1, 0.9, 1.05, 1.07, 0.88, 0.85, 0.98, 2.05, 1.02, 0.96, 0.92, 1.01, 0.97, 0.48, 0.52, 0.55, 0.6, 89, 89, 3.10138560086997]</v>
      </c>
      <c r="B30" s="2">
        <f t="shared" si="0"/>
        <v>-1.05</v>
      </c>
      <c r="C30" s="2">
        <f t="shared" si="1"/>
        <v>-1.0249999999999999</v>
      </c>
      <c r="D30">
        <v>1.1000000000000001</v>
      </c>
      <c r="E30">
        <v>2.1</v>
      </c>
      <c r="F30">
        <v>0.9</v>
      </c>
      <c r="G30" s="1">
        <v>1.05</v>
      </c>
      <c r="H30" s="1">
        <v>1.07</v>
      </c>
      <c r="I30" s="1">
        <v>0.88</v>
      </c>
      <c r="J30" s="1">
        <v>0.85</v>
      </c>
      <c r="K30">
        <v>0.98</v>
      </c>
      <c r="L30">
        <v>2.0499999999999998</v>
      </c>
      <c r="M30">
        <v>1.02</v>
      </c>
      <c r="N30" s="1">
        <v>0.96</v>
      </c>
      <c r="O30" s="1">
        <v>0.92</v>
      </c>
      <c r="P30" s="1">
        <v>1.01</v>
      </c>
      <c r="Q30" s="1">
        <v>0.97</v>
      </c>
      <c r="R30">
        <v>0.48</v>
      </c>
      <c r="S30">
        <v>0.52</v>
      </c>
      <c r="T30">
        <v>0.55000000000000004</v>
      </c>
      <c r="U30">
        <v>0.6</v>
      </c>
      <c r="V30">
        <v>89</v>
      </c>
      <c r="W30">
        <v>89</v>
      </c>
      <c r="Y30">
        <f t="shared" si="2"/>
        <v>1.05</v>
      </c>
      <c r="Z30">
        <f t="shared" si="3"/>
        <v>3.03</v>
      </c>
      <c r="AA30">
        <f t="shared" si="4"/>
        <v>31.509478896917532</v>
      </c>
      <c r="AB30">
        <f t="shared" si="5"/>
        <v>1805.4518160661094</v>
      </c>
      <c r="AC30">
        <f t="shared" si="13"/>
        <v>3</v>
      </c>
      <c r="AD30" s="11">
        <f t="shared" si="6"/>
        <v>3.1013856008699716</v>
      </c>
      <c r="AE30" s="4">
        <f t="shared" si="12"/>
        <v>3.1013856008699716</v>
      </c>
      <c r="AF30">
        <f t="shared" si="7"/>
        <v>31.58590203482564</v>
      </c>
      <c r="AG30">
        <f t="shared" si="8"/>
        <v>3.1013856008699716</v>
      </c>
      <c r="AH30">
        <f t="shared" si="9"/>
        <v>-26548.698541998838</v>
      </c>
      <c r="AJ30">
        <f t="shared" si="10"/>
        <v>0</v>
      </c>
      <c r="AK30">
        <f>AD30-'式(15)Aoh0p'!AD62</f>
        <v>0</v>
      </c>
    </row>
    <row r="31" spans="1:37" x14ac:dyDescent="0.2">
      <c r="A31" t="str">
        <f t="shared" si="11"/>
        <v>[28, -1.05, -1.025, 1.1, 2.1, 0.9, 1.05, 1.07, 0.88, 0.85, 0.98, 2.05, 1.02, 0.96, 0.92, 1.01, 0.97, 0.48, 0.52, 0.55, 0.6, 85, 89, 3.1016783031148]</v>
      </c>
      <c r="B31" s="2">
        <f t="shared" si="0"/>
        <v>-1.05</v>
      </c>
      <c r="C31" s="2">
        <f t="shared" si="1"/>
        <v>-1.0249999999999999</v>
      </c>
      <c r="D31">
        <v>1.1000000000000001</v>
      </c>
      <c r="E31">
        <v>2.1</v>
      </c>
      <c r="F31">
        <v>0.9</v>
      </c>
      <c r="G31" s="1">
        <v>1.05</v>
      </c>
      <c r="H31" s="1">
        <v>1.07</v>
      </c>
      <c r="I31" s="1">
        <v>0.88</v>
      </c>
      <c r="J31" s="1">
        <v>0.85</v>
      </c>
      <c r="K31">
        <v>0.98</v>
      </c>
      <c r="L31">
        <v>2.0499999999999998</v>
      </c>
      <c r="M31">
        <v>1.02</v>
      </c>
      <c r="N31" s="1">
        <v>0.96</v>
      </c>
      <c r="O31" s="1">
        <v>0.92</v>
      </c>
      <c r="P31" s="1">
        <v>1.01</v>
      </c>
      <c r="Q31" s="1">
        <v>0.97</v>
      </c>
      <c r="R31">
        <v>0.48</v>
      </c>
      <c r="S31">
        <v>0.52</v>
      </c>
      <c r="T31">
        <v>0.55000000000000004</v>
      </c>
      <c r="U31">
        <v>0.6</v>
      </c>
      <c r="V31">
        <v>85</v>
      </c>
      <c r="W31">
        <v>89</v>
      </c>
      <c r="Y31">
        <f t="shared" si="2"/>
        <v>1.05</v>
      </c>
      <c r="Z31">
        <f t="shared" si="3"/>
        <v>3.03</v>
      </c>
      <c r="AA31">
        <f t="shared" si="4"/>
        <v>6.2865287665187424</v>
      </c>
      <c r="AB31">
        <f t="shared" si="5"/>
        <v>361.53072538371759</v>
      </c>
      <c r="AC31">
        <f t="shared" si="13"/>
        <v>3</v>
      </c>
      <c r="AD31" s="11">
        <f t="shared" si="6"/>
        <v>3.1016783031147992</v>
      </c>
      <c r="AE31" s="4">
        <f t="shared" si="12"/>
        <v>3.1016783031147992</v>
      </c>
      <c r="AF31">
        <f t="shared" si="7"/>
        <v>31.701725987350603</v>
      </c>
      <c r="AG31">
        <f t="shared" si="8"/>
        <v>3.1016783031147992</v>
      </c>
      <c r="AH31">
        <f t="shared" si="9"/>
        <v>-756.77939089966071</v>
      </c>
      <c r="AJ31">
        <f t="shared" si="10"/>
        <v>0</v>
      </c>
      <c r="AK31">
        <f>AD31-'式(15)Aoh0p'!AD63</f>
        <v>0</v>
      </c>
    </row>
    <row r="32" spans="1:37" x14ac:dyDescent="0.2">
      <c r="A32" t="str">
        <f t="shared" si="11"/>
        <v>[29, -1.05, -1.025, 1.1, 2.1, 0.9, 1.05, 1.07, 0.88, 0.85, 0.98, 2.05, 1.02, 0.96, 0.92, 1.01, 0.97, 0.48, 0.52, 0.55, 0.6, 45, 89, 3.12484193580687]</v>
      </c>
      <c r="B32" s="2">
        <f t="shared" si="0"/>
        <v>-1.05</v>
      </c>
      <c r="C32" s="2">
        <f t="shared" si="1"/>
        <v>-1.0249999999999999</v>
      </c>
      <c r="D32">
        <v>1.1000000000000001</v>
      </c>
      <c r="E32">
        <v>2.1</v>
      </c>
      <c r="F32">
        <v>0.9</v>
      </c>
      <c r="G32" s="1">
        <v>1.05</v>
      </c>
      <c r="H32" s="1">
        <v>1.07</v>
      </c>
      <c r="I32" s="1">
        <v>0.88</v>
      </c>
      <c r="J32" s="1">
        <v>0.85</v>
      </c>
      <c r="K32">
        <v>0.98</v>
      </c>
      <c r="L32">
        <v>2.0499999999999998</v>
      </c>
      <c r="M32">
        <v>1.02</v>
      </c>
      <c r="N32" s="1">
        <v>0.96</v>
      </c>
      <c r="O32" s="1">
        <v>0.92</v>
      </c>
      <c r="P32" s="1">
        <v>1.01</v>
      </c>
      <c r="Q32" s="1">
        <v>0.97</v>
      </c>
      <c r="R32">
        <v>0.48</v>
      </c>
      <c r="S32">
        <v>0.52</v>
      </c>
      <c r="T32">
        <v>0.55000000000000004</v>
      </c>
      <c r="U32">
        <v>0.6</v>
      </c>
      <c r="V32">
        <v>45</v>
      </c>
      <c r="W32">
        <v>89</v>
      </c>
      <c r="Y32">
        <f t="shared" si="2"/>
        <v>1.05</v>
      </c>
      <c r="Z32">
        <f t="shared" si="3"/>
        <v>3.03</v>
      </c>
      <c r="AA32">
        <f t="shared" si="4"/>
        <v>0.54999999999999993</v>
      </c>
      <c r="AB32">
        <f t="shared" si="5"/>
        <v>44.561132399329601</v>
      </c>
      <c r="AC32">
        <f t="shared" si="13"/>
        <v>3</v>
      </c>
      <c r="AD32" s="11">
        <f t="shared" si="6"/>
        <v>3.1248419358068653</v>
      </c>
      <c r="AE32" s="4">
        <f t="shared" si="12"/>
        <v>3.1248419358068653</v>
      </c>
      <c r="AF32">
        <f t="shared" si="7"/>
        <v>44.662407700237175</v>
      </c>
      <c r="AG32">
        <f t="shared" si="8"/>
        <v>3.1248419358068653</v>
      </c>
      <c r="AH32">
        <f t="shared" si="9"/>
        <v>34.534877609480446</v>
      </c>
      <c r="AJ32">
        <f t="shared" si="10"/>
        <v>0</v>
      </c>
      <c r="AK32">
        <f>AD32-'式(15)Aoh0p'!AD64</f>
        <v>0</v>
      </c>
    </row>
    <row r="33" spans="1:37" x14ac:dyDescent="0.2">
      <c r="A33" t="str">
        <f t="shared" si="11"/>
        <v>[30, -1.05, -1.025, 1.1, 2.1, 0.9, 1.05, 1.07, 0.88, 0.85, 0.98, 2.05, 1.02, 0.96, 0.92, 1.01, 0.97, 0.48, 0.52, 0.55, 0.6, 30, 89, 3.14143669860013]</v>
      </c>
      <c r="B33" s="2">
        <f t="shared" si="0"/>
        <v>-1.05</v>
      </c>
      <c r="C33" s="2">
        <f t="shared" si="1"/>
        <v>-1.0249999999999999</v>
      </c>
      <c r="D33">
        <v>1.1000000000000001</v>
      </c>
      <c r="E33">
        <v>2.1</v>
      </c>
      <c r="F33">
        <v>0.9</v>
      </c>
      <c r="G33" s="1">
        <v>1.05</v>
      </c>
      <c r="H33" s="1">
        <v>1.07</v>
      </c>
      <c r="I33" s="1">
        <v>0.88</v>
      </c>
      <c r="J33" s="1">
        <v>0.85</v>
      </c>
      <c r="K33">
        <v>0.98</v>
      </c>
      <c r="L33">
        <v>2.0499999999999998</v>
      </c>
      <c r="M33">
        <v>1.02</v>
      </c>
      <c r="N33" s="1">
        <v>0.96</v>
      </c>
      <c r="O33" s="1">
        <v>0.92</v>
      </c>
      <c r="P33" s="1">
        <v>1.01</v>
      </c>
      <c r="Q33" s="1">
        <v>0.97</v>
      </c>
      <c r="R33">
        <v>0.48</v>
      </c>
      <c r="S33">
        <v>0.52</v>
      </c>
      <c r="T33">
        <v>0.55000000000000004</v>
      </c>
      <c r="U33">
        <v>0.6</v>
      </c>
      <c r="V33">
        <v>30</v>
      </c>
      <c r="W33">
        <v>89</v>
      </c>
      <c r="Y33">
        <f t="shared" si="2"/>
        <v>1.05</v>
      </c>
      <c r="Z33">
        <f t="shared" si="3"/>
        <v>3.03</v>
      </c>
      <c r="AA33">
        <f t="shared" si="4"/>
        <v>0.31754264805429416</v>
      </c>
      <c r="AB33">
        <f t="shared" si="5"/>
        <v>36.384012246320339</v>
      </c>
      <c r="AC33">
        <f t="shared" si="13"/>
        <v>3</v>
      </c>
      <c r="AD33" s="11">
        <f t="shared" si="6"/>
        <v>3.1414366986001316</v>
      </c>
      <c r="AE33" s="4">
        <f t="shared" si="12"/>
        <v>3.1414366986001316</v>
      </c>
      <c r="AF33">
        <f t="shared" si="7"/>
        <v>63.162182697911959</v>
      </c>
      <c r="AG33">
        <f t="shared" si="8"/>
        <v>3.1414366986001316</v>
      </c>
      <c r="AH33">
        <f t="shared" si="9"/>
        <v>32.426475060868142</v>
      </c>
      <c r="AJ33">
        <f t="shared" si="10"/>
        <v>0</v>
      </c>
      <c r="AK33">
        <f>AD33-'式(15)Aoh0p'!AD65</f>
        <v>0</v>
      </c>
    </row>
    <row r="34" spans="1:37" x14ac:dyDescent="0.2">
      <c r="A34" t="str">
        <f>"["&amp;ROW(A34)-ROW($A$3)&amp;", "&amp;B34&amp;",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"&amp;AD34&amp;"]"</f>
        <v>[31, -1.05, -1.025, 1.1, 2.1, 0.9, 1.05, 1.07, 0.88, 0.85, 0.98, 2.05, 1.02, 0.96, 0.92, 1.01, 0.97, 0.48, 0.52, 0.55, 0.6, 1, 89, 3.1801015979615]</v>
      </c>
      <c r="B34" s="2">
        <f t="shared" si="0"/>
        <v>-1.05</v>
      </c>
      <c r="C34" s="2">
        <f t="shared" si="1"/>
        <v>-1.0249999999999999</v>
      </c>
      <c r="D34">
        <v>1.1000000000000001</v>
      </c>
      <c r="E34">
        <v>2.1</v>
      </c>
      <c r="F34">
        <v>0.9</v>
      </c>
      <c r="G34" s="1">
        <v>1.05</v>
      </c>
      <c r="H34" s="1">
        <v>1.07</v>
      </c>
      <c r="I34" s="1">
        <v>0.88</v>
      </c>
      <c r="J34" s="1">
        <v>0.85</v>
      </c>
      <c r="K34">
        <v>0.98</v>
      </c>
      <c r="L34">
        <v>2.0499999999999998</v>
      </c>
      <c r="M34">
        <v>1.02</v>
      </c>
      <c r="N34" s="1">
        <v>0.96</v>
      </c>
      <c r="O34" s="1">
        <v>0.92</v>
      </c>
      <c r="P34" s="1">
        <v>1.01</v>
      </c>
      <c r="Q34" s="1">
        <v>0.97</v>
      </c>
      <c r="R34">
        <v>0.48</v>
      </c>
      <c r="S34">
        <v>0.52</v>
      </c>
      <c r="T34">
        <v>0.55000000000000004</v>
      </c>
      <c r="U34">
        <v>0.6</v>
      </c>
      <c r="V34">
        <v>1</v>
      </c>
      <c r="W34">
        <v>89</v>
      </c>
      <c r="Y34">
        <f t="shared" si="2"/>
        <v>1.05</v>
      </c>
      <c r="Z34">
        <f t="shared" si="3"/>
        <v>3.03</v>
      </c>
      <c r="AA34">
        <f t="shared" si="4"/>
        <v>9.6002857105196727E-3</v>
      </c>
      <c r="AB34">
        <f t="shared" si="5"/>
        <v>31.514278674202448</v>
      </c>
      <c r="AC34">
        <f t="shared" si="13"/>
        <v>3</v>
      </c>
      <c r="AD34" s="11">
        <f t="shared" si="6"/>
        <v>3.1801015979615004</v>
      </c>
      <c r="AE34" s="4">
        <f>IF(AC34=1,0,0)+IF(AC34=2,Y34*AB34/AA34*Y34/2,0)+IF(AC34=3,Z34*(Y34+Y34-(AA34/AB34*Z34))/2,0)+IF(AC34=4,(Y34+(Y34-AA34))/2*AB34,0)</f>
        <v>3.1801015979615004</v>
      </c>
      <c r="AF34">
        <f t="shared" si="7"/>
        <v>1809.5551156480867</v>
      </c>
      <c r="AG34">
        <f t="shared" si="8"/>
        <v>3.1801015979615004</v>
      </c>
      <c r="AH34">
        <f t="shared" si="9"/>
        <v>32.93871956829593</v>
      </c>
      <c r="AJ34">
        <f t="shared" si="10"/>
        <v>0</v>
      </c>
      <c r="AK34">
        <f>AD34-'式(15)Aoh0p'!AD66</f>
        <v>0</v>
      </c>
    </row>
    <row r="36" spans="1:37" x14ac:dyDescent="0.2">
      <c r="A36" t="str">
        <f>"["&amp;ROW(A36)-ROW($A$3)&amp;", "&amp;B36&amp;",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"&amp;AD36&amp;"]"</f>
        <v>[33, 1.05, -1.025, 0.9, 2.1, 1.1, 0.88, 0.85, 1.05, 1.07, 0.98, 2.05, 1.02, 0.92, 0.96, 0.97, 1.01, 0.52, 0.48, 0, 0.6, 89, 10, 0]</v>
      </c>
      <c r="B36" s="2">
        <f>E36/2</f>
        <v>1.05</v>
      </c>
      <c r="C36" s="2">
        <f>-L36/2</f>
        <v>-1.0249999999999999</v>
      </c>
      <c r="D36">
        <f>'式(15)Aoh0p'!F4</f>
        <v>0.9</v>
      </c>
      <c r="E36">
        <f>'式(15)Aoh0p'!E4</f>
        <v>2.1</v>
      </c>
      <c r="F36">
        <f>'式(15)Aoh0p'!D4</f>
        <v>1.1000000000000001</v>
      </c>
      <c r="G36" s="1">
        <f>'式(15)Aoh0p'!I4</f>
        <v>0.88</v>
      </c>
      <c r="H36" s="1">
        <f>'式(15)Aoh0p'!J4</f>
        <v>0.85</v>
      </c>
      <c r="I36" s="1">
        <f>'式(15)Aoh0p'!G4</f>
        <v>1.05</v>
      </c>
      <c r="J36" s="1">
        <f>'式(15)Aoh0p'!H4</f>
        <v>1.07</v>
      </c>
      <c r="K36">
        <f>'式(15)Aoh0p'!K4</f>
        <v>0.98</v>
      </c>
      <c r="L36">
        <f>'式(15)Aoh0p'!L4</f>
        <v>2.0499999999999998</v>
      </c>
      <c r="M36">
        <f>'式(15)Aoh0p'!M4</f>
        <v>1.02</v>
      </c>
      <c r="N36" s="1">
        <f>'式(15)Aoh0p'!O4</f>
        <v>0.92</v>
      </c>
      <c r="O36" s="1">
        <f>'式(15)Aoh0p'!N4</f>
        <v>0.96</v>
      </c>
      <c r="P36" s="1">
        <f>'式(15)Aoh0p'!Q4</f>
        <v>0.97</v>
      </c>
      <c r="Q36" s="1">
        <f>'式(15)Aoh0p'!P4</f>
        <v>1.01</v>
      </c>
      <c r="R36">
        <f>'式(15)Aoh0p'!S4</f>
        <v>0.52</v>
      </c>
      <c r="S36">
        <f>'式(15)Aoh0p'!R4</f>
        <v>0.48</v>
      </c>
      <c r="T36" s="8">
        <f>'式(15)Aoh0p'!T4</f>
        <v>0</v>
      </c>
      <c r="U36">
        <f>'式(15)Aoh0p'!U4</f>
        <v>0.6</v>
      </c>
      <c r="V36">
        <f>-'式(15)Aoh0p'!V4</f>
        <v>89</v>
      </c>
      <c r="W36">
        <f>'式(15)Aoh0p'!W4</f>
        <v>10</v>
      </c>
      <c r="Y36">
        <f>G36+E36/2+B36</f>
        <v>2.9800000000000004</v>
      </c>
      <c r="Z36">
        <f>K36+L36/2-C36</f>
        <v>3.03</v>
      </c>
      <c r="AA36">
        <f>T36*TAN(RADIANS(ABS(V36)))</f>
        <v>0</v>
      </c>
      <c r="AB36">
        <f>T36*TAN(RADIANS(W36))/COS(RADIANS(V36))</f>
        <v>0</v>
      </c>
      <c r="AC36">
        <f>IF(T36=0,1,IF(AND(Y36&gt;=AA36,Z36&gt;=AB36),4,IF(Z36/Y36&gt;=AB36/AA36,2,IF(Z36/Y36&lt;AB36/AA36,3,0
))))</f>
        <v>1</v>
      </c>
      <c r="AD36" s="11">
        <f>IF(T36=0,0,IF(AND((G36+E36/2+B36)&gt;=(T36*TAN(RADIANS(ABS(V36)))),(K36+L36/2-C36)&gt;=(T36*TAN(RADIANS(W36))/COS(RADIANS(V36)))),((G36+E36/2+B36)+((G36+E36/2+B36)-(T36*TAN(RADIANS(ABS(V36))))))/2*(T36*TAN(RADIANS(W36))/COS(RADIANS(V36))),IF((K36+L36/2-C36)/(G36+E36/2+B36)&gt;=(T36*TAN(RADIANS(W36))/COS(RADIANS(V36)))/(T36*TAN(RADIANS(ABS(V36)))),(G36+E36/2+B36)*(T36*TAN(RADIANS(W36))/COS(RADIANS(V36)))/(T36*TAN(RADIANS(ABS(V36))))*(G36+E36/2+B36)/2,IF((K36+L36/2-C36)/(G36+E36/2+B36)&lt;(T36*TAN(RADIANS(W36))/COS(RADIANS(V36)))/(T36*TAN(RADIANS(ABS(V36)))),(K36+L36/2-C36)*((G36+E36/2+B36)+(G36+E36/2+B36)-((T36*TAN(RADIANS(ABS(V36))))/(T36*TAN(RADIANS(W36))/COS(RADIANS(V36)))*(K36+L36/2-C36)))/2,0)
)))</f>
        <v>0</v>
      </c>
      <c r="AE36" s="4">
        <f>IF(AC36=1,0,0)+IF(AC36=2,Y36*AB36/AA36*Y36/2,0)+IF(AC36=3,Z36*(Y36+Y36-(AA36/AB36*Z36))/2,0)+IF(AC36=4,(Y36+(Y36-AA36))/2*AB36,0)</f>
        <v>0</v>
      </c>
      <c r="AF36" t="e">
        <f>Y36*(Y36/AA36*AB36)/2</f>
        <v>#DIV/0!</v>
      </c>
      <c r="AG36" t="e">
        <f>(Y36+Y36-(AA36/AB36*Z36))/2*Z36</f>
        <v>#DIV/0!</v>
      </c>
      <c r="AH36">
        <f>(Y36+Y36-AA36)/2*AB36</f>
        <v>0</v>
      </c>
      <c r="AJ36">
        <f>AD36-AE36</f>
        <v>0</v>
      </c>
      <c r="AK36">
        <f>AD36-'式(15)Aoh0p'!AD4</f>
        <v>0</v>
      </c>
    </row>
    <row r="37" spans="1:37" x14ac:dyDescent="0.2">
      <c r="A37" t="str">
        <f>"["&amp;ROW(A37)-ROW($A$3)&amp;", "&amp;B37&amp;",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"&amp;AD37&amp;"]"</f>
        <v>[34, 1.05, -1.025, 0.9, 2.1, 1.1, 0.88, 0.85, 1.05, 1.07, 0.98, 2.05, 1.02, 0.92, 0.96, 0.97, 1.01, 0.52, 0.48, 0.55, 0.6, 89, 1, 0.0775157853238327]</v>
      </c>
      <c r="B37" s="2">
        <f t="shared" ref="B37:B66" si="14">E37/2</f>
        <v>1.05</v>
      </c>
      <c r="C37" s="2">
        <f t="shared" ref="C37:C66" si="15">-L37/2</f>
        <v>-1.0249999999999999</v>
      </c>
      <c r="D37">
        <f>'式(15)Aoh0p'!F5</f>
        <v>0.9</v>
      </c>
      <c r="E37">
        <f>'式(15)Aoh0p'!E5</f>
        <v>2.1</v>
      </c>
      <c r="F37">
        <f>'式(15)Aoh0p'!D5</f>
        <v>1.1000000000000001</v>
      </c>
      <c r="G37" s="1">
        <f>'式(15)Aoh0p'!I5</f>
        <v>0.88</v>
      </c>
      <c r="H37" s="1">
        <f>'式(15)Aoh0p'!J5</f>
        <v>0.85</v>
      </c>
      <c r="I37" s="1">
        <f>'式(15)Aoh0p'!G5</f>
        <v>1.05</v>
      </c>
      <c r="J37" s="1">
        <f>'式(15)Aoh0p'!H5</f>
        <v>1.07</v>
      </c>
      <c r="K37">
        <f>'式(15)Aoh0p'!K5</f>
        <v>0.98</v>
      </c>
      <c r="L37">
        <f>'式(15)Aoh0p'!L5</f>
        <v>2.0499999999999998</v>
      </c>
      <c r="M37">
        <f>'式(15)Aoh0p'!M5</f>
        <v>1.02</v>
      </c>
      <c r="N37" s="1">
        <f>'式(15)Aoh0p'!O5</f>
        <v>0.92</v>
      </c>
      <c r="O37" s="1">
        <f>'式(15)Aoh0p'!N5</f>
        <v>0.96</v>
      </c>
      <c r="P37" s="1">
        <f>'式(15)Aoh0p'!Q5</f>
        <v>0.97</v>
      </c>
      <c r="Q37" s="1">
        <f>'式(15)Aoh0p'!P5</f>
        <v>1.01</v>
      </c>
      <c r="R37">
        <f>'式(15)Aoh0p'!S5</f>
        <v>0.52</v>
      </c>
      <c r="S37">
        <f>'式(15)Aoh0p'!R5</f>
        <v>0.48</v>
      </c>
      <c r="T37">
        <f>'式(15)Aoh0p'!T5</f>
        <v>0.55000000000000004</v>
      </c>
      <c r="U37">
        <f>'式(15)Aoh0p'!U5</f>
        <v>0.6</v>
      </c>
      <c r="V37">
        <f>-'式(15)Aoh0p'!V5</f>
        <v>89</v>
      </c>
      <c r="W37">
        <f>'式(15)Aoh0p'!W5</f>
        <v>1</v>
      </c>
      <c r="Y37">
        <f t="shared" ref="Y37:Y66" si="16">G37+E37/2+B37</f>
        <v>2.9800000000000004</v>
      </c>
      <c r="Z37">
        <f t="shared" ref="Z37:Z66" si="17">K37+L37/2-C37</f>
        <v>3.03</v>
      </c>
      <c r="AA37">
        <f t="shared" ref="AA37:AA66" si="18">T37*TAN(RADIANS(ABS(V37)))</f>
        <v>31.509478896917532</v>
      </c>
      <c r="AB37">
        <f t="shared" ref="AB37:AB66" si="19">T37*TAN(RADIANS(W37))/COS(RADIANS(V37))</f>
        <v>0.55008378042414652</v>
      </c>
      <c r="AC37">
        <f>IF(T37=0,1,IF(AND(Y37&gt;=AA37,Z37&gt;=AB37),4,IF(Z37/Y37&gt;=AB37/AA37,2,IF(Z37/Y37&lt;AB37/AA37,3,0
))))</f>
        <v>2</v>
      </c>
      <c r="AD37" s="11">
        <f t="shared" ref="AD37:AD66" si="20">IF(T37=0,0,IF(AND((G37+E37/2+B37)&gt;=(T37*TAN(RADIANS(ABS(V37)))),(K37+L37/2-C37)&gt;=(T37*TAN(RADIANS(W37))/COS(RADIANS(V37)))),((G37+E37/2+B37)+((G37+E37/2+B37)-(T37*TAN(RADIANS(ABS(V37))))))/2*(T37*TAN(RADIANS(W37))/COS(RADIANS(V37))),IF((K37+L37/2-C37)/(G37+E37/2+B37)&gt;=(T37*TAN(RADIANS(W37))/COS(RADIANS(V37)))/(T37*TAN(RADIANS(ABS(V37)))),(G37+E37/2+B37)*(T37*TAN(RADIANS(W37))/COS(RADIANS(V37)))/(T37*TAN(RADIANS(ABS(V37))))*(G37+E37/2+B37)/2,IF((K37+L37/2-C37)/(G37+E37/2+B37)&lt;(T37*TAN(RADIANS(W37))/COS(RADIANS(V37)))/(T37*TAN(RADIANS(ABS(V37)))),(K37+L37/2-C37)*((G37+E37/2+B37)+(G37+E37/2+B37)-((T37*TAN(RADIANS(ABS(V37))))/(T37*TAN(RADIANS(W37))/COS(RADIANS(V37)))*(K37+L37/2-C37)))/2,0)
)))</f>
        <v>7.7515785323832687E-2</v>
      </c>
      <c r="AE37" s="4">
        <f>IF(AC37=1,0,0)+IF(AC37=2,Y37*AB37/AA37*Y37/2,0)+IF(AC37=3,Z37*(Y37+Y37-(AA37/AB37*Z37))/2,0)+IF(AC37=4,(Y37+(Y37-AA37))/2*AB37,0)</f>
        <v>7.7515785323832687E-2</v>
      </c>
      <c r="AF37">
        <f t="shared" ref="AF37:AF66" si="21">Y37*(Y37/AA37*AB37)/2</f>
        <v>7.7515785323832687E-2</v>
      </c>
      <c r="AG37">
        <f t="shared" ref="AG37:AG66" si="22">(Y37+Y37-(AA37/AB37*Z37))/2*Z37</f>
        <v>-253.91725021903963</v>
      </c>
      <c r="AH37">
        <f t="shared" ref="AH37:AH66" si="23">(Y37+Y37-AA37)/2*AB37</f>
        <v>-7.0271769697416744</v>
      </c>
      <c r="AJ37">
        <f t="shared" ref="AJ37:AJ66" si="24">AD37-AE37</f>
        <v>0</v>
      </c>
      <c r="AK37">
        <f>AD37-'式(15)Aoh0p'!AD5</f>
        <v>0</v>
      </c>
    </row>
    <row r="38" spans="1:37" x14ac:dyDescent="0.2">
      <c r="A38" t="str">
        <f t="shared" ref="A38:A65" si="25">"["&amp;ROW(A38)-ROW($A$3)&amp;", "&amp;B38&amp;",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"&amp;AD38&amp;"]"</f>
        <v>[35, 1.05, -1.025, 0.9, 2.1, 1.1, 0.88, 0.85, 1.05, 1.07, 0.98, 2.05, 1.02, 0.92, 0.96, 0.97, 1.01, 0.52, 0.48, 0.55, 0.6, 85, 1, 0.0778000319041388]</v>
      </c>
      <c r="B38" s="2">
        <f t="shared" si="14"/>
        <v>1.05</v>
      </c>
      <c r="C38" s="2">
        <f t="shared" si="15"/>
        <v>-1.0249999999999999</v>
      </c>
      <c r="D38">
        <f>'式(15)Aoh0p'!F6</f>
        <v>0.9</v>
      </c>
      <c r="E38">
        <f>'式(15)Aoh0p'!E6</f>
        <v>2.1</v>
      </c>
      <c r="F38">
        <f>'式(15)Aoh0p'!D6</f>
        <v>1.1000000000000001</v>
      </c>
      <c r="G38" s="1">
        <f>'式(15)Aoh0p'!I6</f>
        <v>0.88</v>
      </c>
      <c r="H38" s="1">
        <f>'式(15)Aoh0p'!J6</f>
        <v>0.85</v>
      </c>
      <c r="I38" s="1">
        <f>'式(15)Aoh0p'!G6</f>
        <v>1.05</v>
      </c>
      <c r="J38" s="1">
        <f>'式(15)Aoh0p'!H6</f>
        <v>1.07</v>
      </c>
      <c r="K38">
        <f>'式(15)Aoh0p'!K6</f>
        <v>0.98</v>
      </c>
      <c r="L38">
        <f>'式(15)Aoh0p'!L6</f>
        <v>2.0499999999999998</v>
      </c>
      <c r="M38">
        <f>'式(15)Aoh0p'!M6</f>
        <v>1.02</v>
      </c>
      <c r="N38" s="1">
        <f>'式(15)Aoh0p'!O6</f>
        <v>0.92</v>
      </c>
      <c r="O38" s="1">
        <f>'式(15)Aoh0p'!N6</f>
        <v>0.96</v>
      </c>
      <c r="P38" s="1">
        <f>'式(15)Aoh0p'!Q6</f>
        <v>0.97</v>
      </c>
      <c r="Q38" s="1">
        <f>'式(15)Aoh0p'!P6</f>
        <v>1.01</v>
      </c>
      <c r="R38">
        <f>'式(15)Aoh0p'!S6</f>
        <v>0.52</v>
      </c>
      <c r="S38">
        <f>'式(15)Aoh0p'!R6</f>
        <v>0.48</v>
      </c>
      <c r="T38">
        <f>'式(15)Aoh0p'!T6</f>
        <v>0.55000000000000004</v>
      </c>
      <c r="U38">
        <f>'式(15)Aoh0p'!U6</f>
        <v>0.6</v>
      </c>
      <c r="V38">
        <f>-'式(15)Aoh0p'!V6</f>
        <v>85</v>
      </c>
      <c r="W38">
        <f>'式(15)Aoh0p'!W6</f>
        <v>1</v>
      </c>
      <c r="Y38">
        <f t="shared" si="16"/>
        <v>2.9800000000000004</v>
      </c>
      <c r="Z38">
        <f t="shared" si="17"/>
        <v>3.03</v>
      </c>
      <c r="AA38">
        <f t="shared" si="18"/>
        <v>6.2865287665187424</v>
      </c>
      <c r="AB38">
        <f t="shared" si="19"/>
        <v>0.11015092531900465</v>
      </c>
      <c r="AC38">
        <f>IF(T38=0,1,IF(AND(Y38&gt;=AA38,Z38&gt;=AB38),4,IF(Z38/Y38&gt;=AB38/AA38,2,IF(Z38/Y38&lt;AB38/AA38,3,0
))))</f>
        <v>2</v>
      </c>
      <c r="AD38" s="11">
        <f t="shared" si="20"/>
        <v>7.7800031904138811E-2</v>
      </c>
      <c r="AE38" s="4">
        <f t="shared" ref="AE38:AE65" si="26">IF(AC38=1,0,0)+IF(AC38=2,Y38*AB38/AA38*Y38/2,0)+IF(AC38=3,Z38*(Y38+Y38-(AA38/AB38*Z38))/2,0)+IF(AC38=4,(Y38+(Y38-AA38))/2*AB38,0)</f>
        <v>7.7800031904138811E-2</v>
      </c>
      <c r="AF38">
        <f t="shared" si="21"/>
        <v>7.7800031904138825E-2</v>
      </c>
      <c r="AG38">
        <f t="shared" si="22"/>
        <v>-252.95656055994274</v>
      </c>
      <c r="AH38">
        <f t="shared" si="23"/>
        <v>-1.7983722887656303E-2</v>
      </c>
      <c r="AJ38">
        <f t="shared" si="24"/>
        <v>0</v>
      </c>
      <c r="AK38">
        <f>AD38-'式(15)Aoh0p'!AD6</f>
        <v>0</v>
      </c>
    </row>
    <row r="39" spans="1:37" x14ac:dyDescent="0.2">
      <c r="A39" t="str">
        <f t="shared" si="25"/>
        <v>[36, 1.05, -1.025, 0.9, 2.1, 1.1, 0.88, 0.85, 1.05, 1.07, 0.98, 2.05, 1.02, 0.92, 0.96, 0.97, 1.01, 0.52, 0.48, 0.55, 0.6, 45, 1, 0.0367253907583509]</v>
      </c>
      <c r="B39" s="2">
        <f t="shared" si="14"/>
        <v>1.05</v>
      </c>
      <c r="C39" s="2">
        <f t="shared" si="15"/>
        <v>-1.0249999999999999</v>
      </c>
      <c r="D39">
        <f>'式(15)Aoh0p'!F7</f>
        <v>0.9</v>
      </c>
      <c r="E39">
        <f>'式(15)Aoh0p'!E7</f>
        <v>2.1</v>
      </c>
      <c r="F39">
        <f>'式(15)Aoh0p'!D7</f>
        <v>1.1000000000000001</v>
      </c>
      <c r="G39" s="1">
        <f>'式(15)Aoh0p'!I7</f>
        <v>0.88</v>
      </c>
      <c r="H39" s="1">
        <f>'式(15)Aoh0p'!J7</f>
        <v>0.85</v>
      </c>
      <c r="I39" s="1">
        <f>'式(15)Aoh0p'!G7</f>
        <v>1.05</v>
      </c>
      <c r="J39" s="1">
        <f>'式(15)Aoh0p'!H7</f>
        <v>1.07</v>
      </c>
      <c r="K39">
        <f>'式(15)Aoh0p'!K7</f>
        <v>0.98</v>
      </c>
      <c r="L39">
        <f>'式(15)Aoh0p'!L7</f>
        <v>2.0499999999999998</v>
      </c>
      <c r="M39">
        <f>'式(15)Aoh0p'!M7</f>
        <v>1.02</v>
      </c>
      <c r="N39" s="1">
        <f>'式(15)Aoh0p'!O7</f>
        <v>0.92</v>
      </c>
      <c r="O39" s="1">
        <f>'式(15)Aoh0p'!N7</f>
        <v>0.96</v>
      </c>
      <c r="P39" s="1">
        <f>'式(15)Aoh0p'!Q7</f>
        <v>0.97</v>
      </c>
      <c r="Q39" s="1">
        <f>'式(15)Aoh0p'!P7</f>
        <v>1.01</v>
      </c>
      <c r="R39">
        <f>'式(15)Aoh0p'!S7</f>
        <v>0.52</v>
      </c>
      <c r="S39">
        <f>'式(15)Aoh0p'!R7</f>
        <v>0.48</v>
      </c>
      <c r="T39">
        <f>'式(15)Aoh0p'!T7</f>
        <v>0.55000000000000004</v>
      </c>
      <c r="U39">
        <f>'式(15)Aoh0p'!U7</f>
        <v>0.6</v>
      </c>
      <c r="V39">
        <f>-'式(15)Aoh0p'!V7</f>
        <v>45</v>
      </c>
      <c r="W39">
        <f>'式(15)Aoh0p'!W7</f>
        <v>1</v>
      </c>
      <c r="Y39">
        <f t="shared" si="16"/>
        <v>2.9800000000000004</v>
      </c>
      <c r="Z39">
        <f t="shared" si="17"/>
        <v>3.03</v>
      </c>
      <c r="AA39">
        <f t="shared" si="18"/>
        <v>0.54999999999999993</v>
      </c>
      <c r="AB39">
        <f t="shared" si="19"/>
        <v>1.3576854254473546E-2</v>
      </c>
      <c r="AC39">
        <f t="shared" ref="AC39:AC66" si="27">IF(T39=0,1,IF(AND(Y39&gt;=AA39,Z39&gt;=AB39),4,IF(Z39/Y39&gt;=AB39/AA39,2,IF(Z39/Y39&lt;AB39/AA39,3,0
))))</f>
        <v>4</v>
      </c>
      <c r="AD39" s="11">
        <f t="shared" si="20"/>
        <v>3.6725390758350948E-2</v>
      </c>
      <c r="AE39" s="4">
        <f t="shared" si="26"/>
        <v>3.6725390758350948E-2</v>
      </c>
      <c r="AF39">
        <f t="shared" si="21"/>
        <v>0.10960717865584266</v>
      </c>
      <c r="AG39">
        <f t="shared" si="22"/>
        <v>-176.93028202045775</v>
      </c>
      <c r="AH39">
        <f t="shared" si="23"/>
        <v>3.6725390758350948E-2</v>
      </c>
      <c r="AJ39">
        <f t="shared" si="24"/>
        <v>0</v>
      </c>
      <c r="AK39">
        <f>AD39-'式(15)Aoh0p'!AD7</f>
        <v>0</v>
      </c>
    </row>
    <row r="40" spans="1:37" x14ac:dyDescent="0.2">
      <c r="A40" t="str">
        <f t="shared" si="25"/>
        <v>[37, 1.05, -1.025, 0.9, 2.1, 1.1, 0.88, 0.85, 1.05, 1.07, 0.98, 2.05, 1.02, 0.92, 0.96, 0.97, 1.01, 0.52, 0.48, 0.55, 0.6, 30, 1, 0.0312746037537625]</v>
      </c>
      <c r="B40" s="2">
        <f t="shared" si="14"/>
        <v>1.05</v>
      </c>
      <c r="C40" s="2">
        <f t="shared" si="15"/>
        <v>-1.0249999999999999</v>
      </c>
      <c r="D40">
        <f>'式(15)Aoh0p'!F8</f>
        <v>0.9</v>
      </c>
      <c r="E40">
        <f>'式(15)Aoh0p'!E8</f>
        <v>2.1</v>
      </c>
      <c r="F40">
        <f>'式(15)Aoh0p'!D8</f>
        <v>1.1000000000000001</v>
      </c>
      <c r="G40" s="1">
        <f>'式(15)Aoh0p'!I8</f>
        <v>0.88</v>
      </c>
      <c r="H40" s="1">
        <f>'式(15)Aoh0p'!J8</f>
        <v>0.85</v>
      </c>
      <c r="I40" s="1">
        <f>'式(15)Aoh0p'!G8</f>
        <v>1.05</v>
      </c>
      <c r="J40" s="1">
        <f>'式(15)Aoh0p'!H8</f>
        <v>1.07</v>
      </c>
      <c r="K40">
        <f>'式(15)Aoh0p'!K8</f>
        <v>0.98</v>
      </c>
      <c r="L40">
        <f>'式(15)Aoh0p'!L8</f>
        <v>2.0499999999999998</v>
      </c>
      <c r="M40">
        <f>'式(15)Aoh0p'!M8</f>
        <v>1.02</v>
      </c>
      <c r="N40" s="1">
        <f>'式(15)Aoh0p'!O8</f>
        <v>0.92</v>
      </c>
      <c r="O40" s="1">
        <f>'式(15)Aoh0p'!N8</f>
        <v>0.96</v>
      </c>
      <c r="P40" s="1">
        <f>'式(15)Aoh0p'!Q8</f>
        <v>0.97</v>
      </c>
      <c r="Q40" s="1">
        <f>'式(15)Aoh0p'!P8</f>
        <v>1.01</v>
      </c>
      <c r="R40">
        <f>'式(15)Aoh0p'!S8</f>
        <v>0.52</v>
      </c>
      <c r="S40">
        <f>'式(15)Aoh0p'!R8</f>
        <v>0.48</v>
      </c>
      <c r="T40">
        <f>'式(15)Aoh0p'!T8</f>
        <v>0.55000000000000004</v>
      </c>
      <c r="U40">
        <f>'式(15)Aoh0p'!U8</f>
        <v>0.6</v>
      </c>
      <c r="V40">
        <f>-'式(15)Aoh0p'!V8</f>
        <v>30</v>
      </c>
      <c r="W40">
        <f>'式(15)Aoh0p'!W8</f>
        <v>1</v>
      </c>
      <c r="Y40">
        <f t="shared" si="16"/>
        <v>2.9800000000000004</v>
      </c>
      <c r="Z40">
        <f t="shared" si="17"/>
        <v>3.03</v>
      </c>
      <c r="AA40">
        <f t="shared" si="18"/>
        <v>0.31754264805429416</v>
      </c>
      <c r="AB40">
        <f t="shared" si="19"/>
        <v>1.1085455078531701E-2</v>
      </c>
      <c r="AC40">
        <f t="shared" si="27"/>
        <v>4</v>
      </c>
      <c r="AD40" s="11">
        <f t="shared" si="20"/>
        <v>3.1274603753762537E-2</v>
      </c>
      <c r="AE40" s="4">
        <f t="shared" si="26"/>
        <v>3.1274603753762537E-2</v>
      </c>
      <c r="AF40">
        <f t="shared" si="21"/>
        <v>0.15500795858854349</v>
      </c>
      <c r="AG40">
        <f t="shared" si="22"/>
        <v>-122.46395218395976</v>
      </c>
      <c r="AH40">
        <f t="shared" si="23"/>
        <v>3.1274603753762537E-2</v>
      </c>
      <c r="AJ40">
        <f t="shared" si="24"/>
        <v>0</v>
      </c>
      <c r="AK40">
        <f>AD40-'式(15)Aoh0p'!AD8</f>
        <v>0</v>
      </c>
    </row>
    <row r="41" spans="1:37" x14ac:dyDescent="0.2">
      <c r="A41" t="str">
        <f t="shared" si="25"/>
        <v>[38, 1.05, -1.025, 0.9, 2.1, 1.1, 0.88, 0.85, 1.05, 1.07, 0.98, 2.05, 1.02, 0.92, 0.96, 0.97, 1.01, 0.52, 0.48, 0.55, 0.6, 1, 1, 0.0285671195851676]</v>
      </c>
      <c r="B41" s="2">
        <f t="shared" si="14"/>
        <v>1.05</v>
      </c>
      <c r="C41" s="2">
        <f t="shared" si="15"/>
        <v>-1.0249999999999999</v>
      </c>
      <c r="D41">
        <f>'式(15)Aoh0p'!F9</f>
        <v>0.9</v>
      </c>
      <c r="E41">
        <f>'式(15)Aoh0p'!E9</f>
        <v>2.1</v>
      </c>
      <c r="F41">
        <f>'式(15)Aoh0p'!D9</f>
        <v>1.1000000000000001</v>
      </c>
      <c r="G41" s="1">
        <f>'式(15)Aoh0p'!I9</f>
        <v>0.88</v>
      </c>
      <c r="H41" s="1">
        <f>'式(15)Aoh0p'!J9</f>
        <v>0.85</v>
      </c>
      <c r="I41" s="1">
        <f>'式(15)Aoh0p'!G9</f>
        <v>1.05</v>
      </c>
      <c r="J41" s="1">
        <f>'式(15)Aoh0p'!H9</f>
        <v>1.07</v>
      </c>
      <c r="K41">
        <f>'式(15)Aoh0p'!K9</f>
        <v>0.98</v>
      </c>
      <c r="L41">
        <f>'式(15)Aoh0p'!L9</f>
        <v>2.0499999999999998</v>
      </c>
      <c r="M41">
        <f>'式(15)Aoh0p'!M9</f>
        <v>1.02</v>
      </c>
      <c r="N41" s="1">
        <f>'式(15)Aoh0p'!O9</f>
        <v>0.92</v>
      </c>
      <c r="O41" s="1">
        <f>'式(15)Aoh0p'!N9</f>
        <v>0.96</v>
      </c>
      <c r="P41" s="1">
        <f>'式(15)Aoh0p'!Q9</f>
        <v>0.97</v>
      </c>
      <c r="Q41" s="1">
        <f>'式(15)Aoh0p'!P9</f>
        <v>1.01</v>
      </c>
      <c r="R41">
        <f>'式(15)Aoh0p'!S9</f>
        <v>0.52</v>
      </c>
      <c r="S41">
        <f>'式(15)Aoh0p'!R9</f>
        <v>0.48</v>
      </c>
      <c r="T41">
        <f>'式(15)Aoh0p'!T9</f>
        <v>0.55000000000000004</v>
      </c>
      <c r="U41">
        <f>'式(15)Aoh0p'!U9</f>
        <v>0.6</v>
      </c>
      <c r="V41">
        <f>-'式(15)Aoh0p'!V9</f>
        <v>1</v>
      </c>
      <c r="W41">
        <f>'式(15)Aoh0p'!W9</f>
        <v>1</v>
      </c>
      <c r="Y41">
        <f t="shared" si="16"/>
        <v>2.9800000000000004</v>
      </c>
      <c r="Z41">
        <f t="shared" si="17"/>
        <v>3.03</v>
      </c>
      <c r="AA41">
        <f t="shared" si="18"/>
        <v>9.6002857105196727E-3</v>
      </c>
      <c r="AB41">
        <f t="shared" si="19"/>
        <v>9.6017481032629106E-3</v>
      </c>
      <c r="AC41">
        <f t="shared" si="27"/>
        <v>4</v>
      </c>
      <c r="AD41" s="11">
        <f t="shared" si="20"/>
        <v>2.8567119585167597E-2</v>
      </c>
      <c r="AE41" s="4">
        <f t="shared" si="26"/>
        <v>2.8567119585167597E-2</v>
      </c>
      <c r="AF41">
        <f t="shared" si="21"/>
        <v>4.4408763669805591</v>
      </c>
      <c r="AG41">
        <f t="shared" si="22"/>
        <v>4.4396491477693445</v>
      </c>
      <c r="AH41">
        <f t="shared" si="23"/>
        <v>2.8567119585167593E-2</v>
      </c>
      <c r="AJ41">
        <f t="shared" si="24"/>
        <v>0</v>
      </c>
      <c r="AK41">
        <f>AD41-'式(15)Aoh0p'!AD9</f>
        <v>0</v>
      </c>
    </row>
    <row r="42" spans="1:37" x14ac:dyDescent="0.2">
      <c r="A42" t="str">
        <f t="shared" si="25"/>
        <v>[39, 1.05, -1.025, 0.9, 2.1, 1.1, 0.88, 0.85, 1.05, 1.07, 0.98, 2.05, 1.02, 0.92, 0.96, 0.97, 1.01, 0.52, 0.48, 0.55, 0.6, 89, 10, 0.783046321489259]</v>
      </c>
      <c r="B42" s="2">
        <f t="shared" si="14"/>
        <v>1.05</v>
      </c>
      <c r="C42" s="2">
        <f t="shared" si="15"/>
        <v>-1.0249999999999999</v>
      </c>
      <c r="D42">
        <f>'式(15)Aoh0p'!F10</f>
        <v>0.9</v>
      </c>
      <c r="E42">
        <f>'式(15)Aoh0p'!E10</f>
        <v>2.1</v>
      </c>
      <c r="F42">
        <f>'式(15)Aoh0p'!D10</f>
        <v>1.1000000000000001</v>
      </c>
      <c r="G42" s="1">
        <f>'式(15)Aoh0p'!I10</f>
        <v>0.88</v>
      </c>
      <c r="H42" s="1">
        <f>'式(15)Aoh0p'!J10</f>
        <v>0.85</v>
      </c>
      <c r="I42" s="1">
        <f>'式(15)Aoh0p'!G10</f>
        <v>1.05</v>
      </c>
      <c r="J42" s="1">
        <f>'式(15)Aoh0p'!H10</f>
        <v>1.07</v>
      </c>
      <c r="K42">
        <f>'式(15)Aoh0p'!K10</f>
        <v>0.98</v>
      </c>
      <c r="L42">
        <f>'式(15)Aoh0p'!L10</f>
        <v>2.0499999999999998</v>
      </c>
      <c r="M42">
        <f>'式(15)Aoh0p'!M10</f>
        <v>1.02</v>
      </c>
      <c r="N42" s="1">
        <f>'式(15)Aoh0p'!O10</f>
        <v>0.92</v>
      </c>
      <c r="O42" s="1">
        <f>'式(15)Aoh0p'!N10</f>
        <v>0.96</v>
      </c>
      <c r="P42" s="1">
        <f>'式(15)Aoh0p'!Q10</f>
        <v>0.97</v>
      </c>
      <c r="Q42" s="1">
        <f>'式(15)Aoh0p'!P10</f>
        <v>1.01</v>
      </c>
      <c r="R42">
        <f>'式(15)Aoh0p'!S10</f>
        <v>0.52</v>
      </c>
      <c r="S42">
        <f>'式(15)Aoh0p'!R10</f>
        <v>0.48</v>
      </c>
      <c r="T42">
        <f>'式(15)Aoh0p'!T10</f>
        <v>0.55000000000000004</v>
      </c>
      <c r="U42">
        <f>'式(15)Aoh0p'!U10</f>
        <v>0.6</v>
      </c>
      <c r="V42">
        <f>-'式(15)Aoh0p'!V10</f>
        <v>89</v>
      </c>
      <c r="W42">
        <f>'式(15)Aoh0p'!W10</f>
        <v>10</v>
      </c>
      <c r="Y42">
        <f t="shared" si="16"/>
        <v>2.9800000000000004</v>
      </c>
      <c r="Z42">
        <f t="shared" si="17"/>
        <v>3.03</v>
      </c>
      <c r="AA42">
        <f t="shared" si="18"/>
        <v>31.509478896917532</v>
      </c>
      <c r="AB42">
        <f t="shared" si="19"/>
        <v>5.5568176078272851</v>
      </c>
      <c r="AC42">
        <f t="shared" si="27"/>
        <v>2</v>
      </c>
      <c r="AD42" s="11">
        <f t="shared" si="20"/>
        <v>0.78304632148925923</v>
      </c>
      <c r="AE42" s="4">
        <f t="shared" si="26"/>
        <v>0.78304632148925923</v>
      </c>
      <c r="AF42">
        <f t="shared" si="21"/>
        <v>0.78304632148925923</v>
      </c>
      <c r="AG42">
        <f t="shared" si="22"/>
        <v>-17.0003705648306</v>
      </c>
      <c r="AH42">
        <f t="shared" si="23"/>
        <v>-70.986897102601489</v>
      </c>
      <c r="AJ42">
        <f t="shared" si="24"/>
        <v>0</v>
      </c>
      <c r="AK42">
        <f>AD42-'式(15)Aoh0p'!AD10</f>
        <v>0</v>
      </c>
    </row>
    <row r="43" spans="1:37" x14ac:dyDescent="0.2">
      <c r="A43" t="str">
        <f t="shared" si="25"/>
        <v>[40, 1.05, -1.025, 0.9, 2.1, 1.1, 0.88, 0.85, 1.05, 1.07, 0.98, 2.05, 1.02, 0.92, 0.96, 0.97, 1.01, 0.52, 0.48, 0.55, 0.6, 85, 10, 0.78591771391823]</v>
      </c>
      <c r="B43" s="2">
        <f t="shared" si="14"/>
        <v>1.05</v>
      </c>
      <c r="C43" s="2">
        <f t="shared" si="15"/>
        <v>-1.0249999999999999</v>
      </c>
      <c r="D43">
        <f>'式(15)Aoh0p'!F11</f>
        <v>0.9</v>
      </c>
      <c r="E43">
        <f>'式(15)Aoh0p'!E11</f>
        <v>2.1</v>
      </c>
      <c r="F43">
        <f>'式(15)Aoh0p'!D11</f>
        <v>1.1000000000000001</v>
      </c>
      <c r="G43" s="1">
        <f>'式(15)Aoh0p'!I11</f>
        <v>0.88</v>
      </c>
      <c r="H43" s="1">
        <f>'式(15)Aoh0p'!J11</f>
        <v>0.85</v>
      </c>
      <c r="I43" s="1">
        <f>'式(15)Aoh0p'!G11</f>
        <v>1.05</v>
      </c>
      <c r="J43" s="1">
        <f>'式(15)Aoh0p'!H11</f>
        <v>1.07</v>
      </c>
      <c r="K43">
        <f>'式(15)Aoh0p'!K11</f>
        <v>0.98</v>
      </c>
      <c r="L43">
        <f>'式(15)Aoh0p'!L11</f>
        <v>2.0499999999999998</v>
      </c>
      <c r="M43">
        <f>'式(15)Aoh0p'!M11</f>
        <v>1.02</v>
      </c>
      <c r="N43" s="1">
        <f>'式(15)Aoh0p'!O11</f>
        <v>0.92</v>
      </c>
      <c r="O43" s="1">
        <f>'式(15)Aoh0p'!N11</f>
        <v>0.96</v>
      </c>
      <c r="P43" s="1">
        <f>'式(15)Aoh0p'!Q11</f>
        <v>0.97</v>
      </c>
      <c r="Q43" s="1">
        <f>'式(15)Aoh0p'!P11</f>
        <v>1.01</v>
      </c>
      <c r="R43">
        <f>'式(15)Aoh0p'!S11</f>
        <v>0.52</v>
      </c>
      <c r="S43">
        <f>'式(15)Aoh0p'!R11</f>
        <v>0.48</v>
      </c>
      <c r="T43">
        <f>'式(15)Aoh0p'!T11</f>
        <v>0.55000000000000004</v>
      </c>
      <c r="U43">
        <f>'式(15)Aoh0p'!U11</f>
        <v>0.6</v>
      </c>
      <c r="V43">
        <f>-'式(15)Aoh0p'!V11</f>
        <v>85</v>
      </c>
      <c r="W43">
        <f>'式(15)Aoh0p'!W11</f>
        <v>10</v>
      </c>
      <c r="Y43">
        <f t="shared" si="16"/>
        <v>2.9800000000000004</v>
      </c>
      <c r="Z43">
        <f t="shared" si="17"/>
        <v>3.03</v>
      </c>
      <c r="AA43">
        <f t="shared" si="18"/>
        <v>6.2865287665187424</v>
      </c>
      <c r="AB43">
        <f t="shared" si="19"/>
        <v>1.1127188677680289</v>
      </c>
      <c r="AC43">
        <f t="shared" si="27"/>
        <v>2</v>
      </c>
      <c r="AD43" s="11">
        <f t="shared" si="20"/>
        <v>0.7859177139182304</v>
      </c>
      <c r="AE43" s="4">
        <f t="shared" si="26"/>
        <v>0.7859177139182304</v>
      </c>
      <c r="AF43">
        <f t="shared" si="21"/>
        <v>0.78591771391823051</v>
      </c>
      <c r="AG43">
        <f t="shared" si="22"/>
        <v>-16.905269404996599</v>
      </c>
      <c r="AH43">
        <f t="shared" si="23"/>
        <v>-0.18166735968721257</v>
      </c>
      <c r="AJ43">
        <f t="shared" si="24"/>
        <v>0</v>
      </c>
      <c r="AK43">
        <f>AD43-'式(15)Aoh0p'!AD11</f>
        <v>0</v>
      </c>
    </row>
    <row r="44" spans="1:37" x14ac:dyDescent="0.2">
      <c r="A44" t="str">
        <f t="shared" si="25"/>
        <v>[41, 1.05, -1.025, 0.9, 2.1, 1.1, 0.88, 0.85, 1.05, 1.07, 0.98, 2.05, 1.02, 0.92, 0.96, 0.97, 1.01, 0.52, 0.48, 0.55, 0.6, 45, 10, 0.37099130220307]</v>
      </c>
      <c r="B44" s="2">
        <f t="shared" si="14"/>
        <v>1.05</v>
      </c>
      <c r="C44" s="2">
        <f t="shared" si="15"/>
        <v>-1.0249999999999999</v>
      </c>
      <c r="D44">
        <f>'式(15)Aoh0p'!F12</f>
        <v>0.9</v>
      </c>
      <c r="E44">
        <f>'式(15)Aoh0p'!E12</f>
        <v>2.1</v>
      </c>
      <c r="F44">
        <f>'式(15)Aoh0p'!D12</f>
        <v>1.1000000000000001</v>
      </c>
      <c r="G44" s="1">
        <f>'式(15)Aoh0p'!I12</f>
        <v>0.88</v>
      </c>
      <c r="H44" s="1">
        <f>'式(15)Aoh0p'!J12</f>
        <v>0.85</v>
      </c>
      <c r="I44" s="1">
        <f>'式(15)Aoh0p'!G12</f>
        <v>1.05</v>
      </c>
      <c r="J44" s="1">
        <f>'式(15)Aoh0p'!H12</f>
        <v>1.07</v>
      </c>
      <c r="K44">
        <f>'式(15)Aoh0p'!K12</f>
        <v>0.98</v>
      </c>
      <c r="L44">
        <f>'式(15)Aoh0p'!L12</f>
        <v>2.0499999999999998</v>
      </c>
      <c r="M44">
        <f>'式(15)Aoh0p'!M12</f>
        <v>1.02</v>
      </c>
      <c r="N44" s="1">
        <f>'式(15)Aoh0p'!O12</f>
        <v>0.92</v>
      </c>
      <c r="O44" s="1">
        <f>'式(15)Aoh0p'!N12</f>
        <v>0.96</v>
      </c>
      <c r="P44" s="1">
        <f>'式(15)Aoh0p'!Q12</f>
        <v>0.97</v>
      </c>
      <c r="Q44" s="1">
        <f>'式(15)Aoh0p'!P12</f>
        <v>1.01</v>
      </c>
      <c r="R44">
        <f>'式(15)Aoh0p'!S12</f>
        <v>0.52</v>
      </c>
      <c r="S44">
        <f>'式(15)Aoh0p'!R12</f>
        <v>0.48</v>
      </c>
      <c r="T44">
        <f>'式(15)Aoh0p'!T12</f>
        <v>0.55000000000000004</v>
      </c>
      <c r="U44">
        <f>'式(15)Aoh0p'!U12</f>
        <v>0.6</v>
      </c>
      <c r="V44">
        <f>-'式(15)Aoh0p'!V12</f>
        <v>45</v>
      </c>
      <c r="W44">
        <f>'式(15)Aoh0p'!W12</f>
        <v>10</v>
      </c>
      <c r="Y44">
        <f t="shared" si="16"/>
        <v>2.9800000000000004</v>
      </c>
      <c r="Z44">
        <f t="shared" si="17"/>
        <v>3.03</v>
      </c>
      <c r="AA44">
        <f t="shared" si="18"/>
        <v>0.54999999999999993</v>
      </c>
      <c r="AB44">
        <f t="shared" si="19"/>
        <v>0.13715020414161566</v>
      </c>
      <c r="AC44">
        <f t="shared" si="27"/>
        <v>4</v>
      </c>
      <c r="AD44" s="11">
        <f t="shared" si="20"/>
        <v>0.37099130220307042</v>
      </c>
      <c r="AE44" s="4">
        <f t="shared" si="26"/>
        <v>0.37099130220307042</v>
      </c>
      <c r="AF44">
        <f t="shared" si="21"/>
        <v>1.1072260662356401</v>
      </c>
      <c r="AG44">
        <f t="shared" si="22"/>
        <v>-9.3792310027876358</v>
      </c>
      <c r="AH44">
        <f t="shared" si="23"/>
        <v>0.37099130220307042</v>
      </c>
      <c r="AJ44">
        <f t="shared" si="24"/>
        <v>0</v>
      </c>
      <c r="AK44">
        <f>AD44-'式(15)Aoh0p'!AD12</f>
        <v>0</v>
      </c>
    </row>
    <row r="45" spans="1:37" x14ac:dyDescent="0.2">
      <c r="A45" t="str">
        <f t="shared" si="25"/>
        <v>[42, 1.05, -1.025, 0.9, 2.1, 1.1, 0.88, 0.85, 1.05, 1.07, 0.98, 2.05, 1.02, 0.92, 0.96, 0.97, 1.01, 0.52, 0.48, 0.55, 0.6, 30, 10, 0.315928727588966]</v>
      </c>
      <c r="B45" s="2">
        <f t="shared" si="14"/>
        <v>1.05</v>
      </c>
      <c r="C45" s="2">
        <f t="shared" si="15"/>
        <v>-1.0249999999999999</v>
      </c>
      <c r="D45">
        <f>'式(15)Aoh0p'!F13</f>
        <v>0.9</v>
      </c>
      <c r="E45">
        <f>'式(15)Aoh0p'!E13</f>
        <v>2.1</v>
      </c>
      <c r="F45">
        <f>'式(15)Aoh0p'!D13</f>
        <v>1.1000000000000001</v>
      </c>
      <c r="G45" s="1">
        <f>'式(15)Aoh0p'!I13</f>
        <v>0.88</v>
      </c>
      <c r="H45" s="1">
        <f>'式(15)Aoh0p'!J13</f>
        <v>0.85</v>
      </c>
      <c r="I45" s="1">
        <f>'式(15)Aoh0p'!G13</f>
        <v>1.05</v>
      </c>
      <c r="J45" s="1">
        <f>'式(15)Aoh0p'!H13</f>
        <v>1.07</v>
      </c>
      <c r="K45">
        <f>'式(15)Aoh0p'!K13</f>
        <v>0.98</v>
      </c>
      <c r="L45">
        <f>'式(15)Aoh0p'!L13</f>
        <v>2.0499999999999998</v>
      </c>
      <c r="M45">
        <f>'式(15)Aoh0p'!M13</f>
        <v>1.02</v>
      </c>
      <c r="N45" s="1">
        <f>'式(15)Aoh0p'!O13</f>
        <v>0.92</v>
      </c>
      <c r="O45" s="1">
        <f>'式(15)Aoh0p'!N13</f>
        <v>0.96</v>
      </c>
      <c r="P45" s="1">
        <f>'式(15)Aoh0p'!Q13</f>
        <v>0.97</v>
      </c>
      <c r="Q45" s="1">
        <f>'式(15)Aoh0p'!P13</f>
        <v>1.01</v>
      </c>
      <c r="R45">
        <f>'式(15)Aoh0p'!S13</f>
        <v>0.52</v>
      </c>
      <c r="S45">
        <f>'式(15)Aoh0p'!R13</f>
        <v>0.48</v>
      </c>
      <c r="T45">
        <f>'式(15)Aoh0p'!T13</f>
        <v>0.55000000000000004</v>
      </c>
      <c r="U45">
        <f>'式(15)Aoh0p'!U13</f>
        <v>0.6</v>
      </c>
      <c r="V45">
        <f>-'式(15)Aoh0p'!V13</f>
        <v>30</v>
      </c>
      <c r="W45">
        <f>'式(15)Aoh0p'!W13</f>
        <v>10</v>
      </c>
      <c r="Y45">
        <f t="shared" si="16"/>
        <v>2.9800000000000004</v>
      </c>
      <c r="Z45">
        <f t="shared" si="17"/>
        <v>3.03</v>
      </c>
      <c r="AA45">
        <f t="shared" si="18"/>
        <v>0.31754264805429416</v>
      </c>
      <c r="AB45">
        <f t="shared" si="19"/>
        <v>0.11198267275516884</v>
      </c>
      <c r="AC45">
        <f t="shared" si="27"/>
        <v>4</v>
      </c>
      <c r="AD45" s="11">
        <f t="shared" si="20"/>
        <v>0.31592872758896628</v>
      </c>
      <c r="AE45" s="4">
        <f t="shared" si="26"/>
        <v>0.31592872758896628</v>
      </c>
      <c r="AF45">
        <f t="shared" si="21"/>
        <v>1.565854119483453</v>
      </c>
      <c r="AG45">
        <f t="shared" si="22"/>
        <v>-3.9874678144320517</v>
      </c>
      <c r="AH45">
        <f t="shared" si="23"/>
        <v>0.31592872758896628</v>
      </c>
      <c r="AJ45">
        <f t="shared" si="24"/>
        <v>0</v>
      </c>
      <c r="AK45">
        <f>AD45-'式(15)Aoh0p'!AD13</f>
        <v>0</v>
      </c>
    </row>
    <row r="46" spans="1:37" x14ac:dyDescent="0.2">
      <c r="A46" t="str">
        <f t="shared" si="25"/>
        <v>[43, 1.05, -1.025, 0.9, 2.1, 1.1, 0.88, 0.85, 1.05, 1.07, 0.98, 2.05, 1.02, 0.92, 0.96, 0.97, 1.01, 0.52, 0.48, 0.55, 0.6, 1, 10, 0.28857835617943]</v>
      </c>
      <c r="B46" s="2">
        <f t="shared" si="14"/>
        <v>1.05</v>
      </c>
      <c r="C46" s="2">
        <f t="shared" si="15"/>
        <v>-1.0249999999999999</v>
      </c>
      <c r="D46">
        <f>'式(15)Aoh0p'!F14</f>
        <v>0.9</v>
      </c>
      <c r="E46">
        <f>'式(15)Aoh0p'!E14</f>
        <v>2.1</v>
      </c>
      <c r="F46">
        <f>'式(15)Aoh0p'!D14</f>
        <v>1.1000000000000001</v>
      </c>
      <c r="G46" s="1">
        <f>'式(15)Aoh0p'!I14</f>
        <v>0.88</v>
      </c>
      <c r="H46" s="1">
        <f>'式(15)Aoh0p'!J14</f>
        <v>0.85</v>
      </c>
      <c r="I46" s="1">
        <f>'式(15)Aoh0p'!G14</f>
        <v>1.05</v>
      </c>
      <c r="J46" s="1">
        <f>'式(15)Aoh0p'!H14</f>
        <v>1.07</v>
      </c>
      <c r="K46">
        <f>'式(15)Aoh0p'!K14</f>
        <v>0.98</v>
      </c>
      <c r="L46">
        <f>'式(15)Aoh0p'!L14</f>
        <v>2.0499999999999998</v>
      </c>
      <c r="M46">
        <f>'式(15)Aoh0p'!M14</f>
        <v>1.02</v>
      </c>
      <c r="N46" s="1">
        <f>'式(15)Aoh0p'!O14</f>
        <v>0.92</v>
      </c>
      <c r="O46" s="1">
        <f>'式(15)Aoh0p'!N14</f>
        <v>0.96</v>
      </c>
      <c r="P46" s="1">
        <f>'式(15)Aoh0p'!Q14</f>
        <v>0.97</v>
      </c>
      <c r="Q46" s="1">
        <f>'式(15)Aoh0p'!P14</f>
        <v>1.01</v>
      </c>
      <c r="R46">
        <f>'式(15)Aoh0p'!S14</f>
        <v>0.52</v>
      </c>
      <c r="S46">
        <f>'式(15)Aoh0p'!R14</f>
        <v>0.48</v>
      </c>
      <c r="T46">
        <f>'式(15)Aoh0p'!T14</f>
        <v>0.55000000000000004</v>
      </c>
      <c r="U46">
        <f>'式(15)Aoh0p'!U14</f>
        <v>0.6</v>
      </c>
      <c r="V46">
        <f>-'式(15)Aoh0p'!V14</f>
        <v>1</v>
      </c>
      <c r="W46">
        <f>'式(15)Aoh0p'!W14</f>
        <v>10</v>
      </c>
      <c r="Y46">
        <f t="shared" si="16"/>
        <v>2.9800000000000004</v>
      </c>
      <c r="Z46">
        <f t="shared" si="17"/>
        <v>3.03</v>
      </c>
      <c r="AA46">
        <f t="shared" si="18"/>
        <v>9.6002857105196727E-3</v>
      </c>
      <c r="AB46">
        <f t="shared" si="19"/>
        <v>9.699461213888845E-2</v>
      </c>
      <c r="AC46">
        <f t="shared" si="27"/>
        <v>4</v>
      </c>
      <c r="AD46" s="11">
        <f t="shared" si="20"/>
        <v>0.28857835617943045</v>
      </c>
      <c r="AE46" s="4">
        <f t="shared" si="26"/>
        <v>0.28857835617943045</v>
      </c>
      <c r="AF46">
        <f t="shared" si="21"/>
        <v>44.860693713226972</v>
      </c>
      <c r="AG46">
        <f t="shared" si="22"/>
        <v>8.5750486647242763</v>
      </c>
      <c r="AH46">
        <f t="shared" si="23"/>
        <v>0.28857835617943045</v>
      </c>
      <c r="AJ46">
        <f t="shared" si="24"/>
        <v>0</v>
      </c>
      <c r="AK46">
        <f>AD46-'式(15)Aoh0p'!AD14</f>
        <v>0</v>
      </c>
    </row>
    <row r="47" spans="1:37" x14ac:dyDescent="0.2">
      <c r="A47" t="str">
        <f t="shared" si="25"/>
        <v>[44, 1.05, -1.025, 0.9, 2.1, 1.1, 0.88, 0.85, 1.05, 1.07, 0.98, 2.05, 1.02, 0.92, 0.96, 0.97, 1.01, 0.52, 0.48, 0.55, 0.6, 89, 30, 2.56394116591407]</v>
      </c>
      <c r="B47" s="2">
        <f t="shared" si="14"/>
        <v>1.05</v>
      </c>
      <c r="C47" s="2">
        <f t="shared" si="15"/>
        <v>-1.0249999999999999</v>
      </c>
      <c r="D47">
        <f>'式(15)Aoh0p'!F15</f>
        <v>0.9</v>
      </c>
      <c r="E47">
        <f>'式(15)Aoh0p'!E15</f>
        <v>2.1</v>
      </c>
      <c r="F47">
        <f>'式(15)Aoh0p'!D15</f>
        <v>1.1000000000000001</v>
      </c>
      <c r="G47" s="1">
        <f>'式(15)Aoh0p'!I15</f>
        <v>0.88</v>
      </c>
      <c r="H47" s="1">
        <f>'式(15)Aoh0p'!J15</f>
        <v>0.85</v>
      </c>
      <c r="I47" s="1">
        <f>'式(15)Aoh0p'!G15</f>
        <v>1.05</v>
      </c>
      <c r="J47" s="1">
        <f>'式(15)Aoh0p'!H15</f>
        <v>1.07</v>
      </c>
      <c r="K47">
        <f>'式(15)Aoh0p'!K15</f>
        <v>0.98</v>
      </c>
      <c r="L47">
        <f>'式(15)Aoh0p'!L15</f>
        <v>2.0499999999999998</v>
      </c>
      <c r="M47">
        <f>'式(15)Aoh0p'!M15</f>
        <v>1.02</v>
      </c>
      <c r="N47" s="1">
        <f>'式(15)Aoh0p'!O15</f>
        <v>0.92</v>
      </c>
      <c r="O47" s="1">
        <f>'式(15)Aoh0p'!N15</f>
        <v>0.96</v>
      </c>
      <c r="P47" s="1">
        <f>'式(15)Aoh0p'!Q15</f>
        <v>0.97</v>
      </c>
      <c r="Q47" s="1">
        <f>'式(15)Aoh0p'!P15</f>
        <v>1.01</v>
      </c>
      <c r="R47">
        <f>'式(15)Aoh0p'!S15</f>
        <v>0.52</v>
      </c>
      <c r="S47">
        <f>'式(15)Aoh0p'!R15</f>
        <v>0.48</v>
      </c>
      <c r="T47">
        <f>'式(15)Aoh0p'!T15</f>
        <v>0.55000000000000004</v>
      </c>
      <c r="U47">
        <f>'式(15)Aoh0p'!U15</f>
        <v>0.6</v>
      </c>
      <c r="V47">
        <f>-'式(15)Aoh0p'!V15</f>
        <v>89</v>
      </c>
      <c r="W47">
        <f>'式(15)Aoh0p'!W15</f>
        <v>30</v>
      </c>
      <c r="Y47">
        <f t="shared" si="16"/>
        <v>2.9800000000000004</v>
      </c>
      <c r="Z47">
        <f t="shared" si="17"/>
        <v>3.03</v>
      </c>
      <c r="AA47">
        <f t="shared" si="18"/>
        <v>31.509478896917532</v>
      </c>
      <c r="AB47">
        <f t="shared" si="19"/>
        <v>18.194777275867665</v>
      </c>
      <c r="AC47">
        <f t="shared" si="27"/>
        <v>2</v>
      </c>
      <c r="AD47" s="11">
        <f t="shared" si="20"/>
        <v>2.5639411659140734</v>
      </c>
      <c r="AE47" s="4">
        <f t="shared" si="26"/>
        <v>2.5639411659140734</v>
      </c>
      <c r="AF47">
        <f t="shared" si="21"/>
        <v>2.5639411659140734</v>
      </c>
      <c r="AG47">
        <f t="shared" si="22"/>
        <v>1.0797183298539506</v>
      </c>
      <c r="AH47">
        <f t="shared" si="23"/>
        <v>-232.43353902194778</v>
      </c>
      <c r="AJ47">
        <f t="shared" si="24"/>
        <v>0</v>
      </c>
      <c r="AK47">
        <f>AD47-'式(15)Aoh0p'!AD15</f>
        <v>0</v>
      </c>
    </row>
    <row r="48" spans="1:37" x14ac:dyDescent="0.2">
      <c r="A48" t="str">
        <f t="shared" si="25"/>
        <v>[45, 1.05, -1.025, 0.9, 2.1, 1.1, 0.88, 0.85, 1.05, 1.07, 0.98, 2.05, 1.02, 0.92, 0.96, 0.97, 1.01, 0.52, 0.48, 0.55, 0.6, 85, 30, 2.57334301233119]</v>
      </c>
      <c r="B48" s="2">
        <f t="shared" si="14"/>
        <v>1.05</v>
      </c>
      <c r="C48" s="2">
        <f t="shared" si="15"/>
        <v>-1.0249999999999999</v>
      </c>
      <c r="D48">
        <f>'式(15)Aoh0p'!F16</f>
        <v>0.9</v>
      </c>
      <c r="E48">
        <f>'式(15)Aoh0p'!E16</f>
        <v>2.1</v>
      </c>
      <c r="F48">
        <f>'式(15)Aoh0p'!D16</f>
        <v>1.1000000000000001</v>
      </c>
      <c r="G48" s="1">
        <f>'式(15)Aoh0p'!I16</f>
        <v>0.88</v>
      </c>
      <c r="H48" s="1">
        <f>'式(15)Aoh0p'!J16</f>
        <v>0.85</v>
      </c>
      <c r="I48" s="1">
        <f>'式(15)Aoh0p'!G16</f>
        <v>1.05</v>
      </c>
      <c r="J48" s="1">
        <f>'式(15)Aoh0p'!H16</f>
        <v>1.07</v>
      </c>
      <c r="K48">
        <f>'式(15)Aoh0p'!K16</f>
        <v>0.98</v>
      </c>
      <c r="L48">
        <f>'式(15)Aoh0p'!L16</f>
        <v>2.0499999999999998</v>
      </c>
      <c r="M48">
        <f>'式(15)Aoh0p'!M16</f>
        <v>1.02</v>
      </c>
      <c r="N48" s="1">
        <f>'式(15)Aoh0p'!O16</f>
        <v>0.92</v>
      </c>
      <c r="O48" s="1">
        <f>'式(15)Aoh0p'!N16</f>
        <v>0.96</v>
      </c>
      <c r="P48" s="1">
        <f>'式(15)Aoh0p'!Q16</f>
        <v>0.97</v>
      </c>
      <c r="Q48" s="1">
        <f>'式(15)Aoh0p'!P16</f>
        <v>1.01</v>
      </c>
      <c r="R48">
        <f>'式(15)Aoh0p'!S16</f>
        <v>0.52</v>
      </c>
      <c r="S48">
        <f>'式(15)Aoh0p'!R16</f>
        <v>0.48</v>
      </c>
      <c r="T48">
        <f>'式(15)Aoh0p'!T16</f>
        <v>0.55000000000000004</v>
      </c>
      <c r="U48">
        <f>'式(15)Aoh0p'!U16</f>
        <v>0.6</v>
      </c>
      <c r="V48">
        <f>-'式(15)Aoh0p'!V16</f>
        <v>85</v>
      </c>
      <c r="W48">
        <f>'式(15)Aoh0p'!W16</f>
        <v>30</v>
      </c>
      <c r="Y48">
        <f t="shared" si="16"/>
        <v>2.9800000000000004</v>
      </c>
      <c r="Z48">
        <f t="shared" si="17"/>
        <v>3.03</v>
      </c>
      <c r="AA48">
        <f t="shared" si="18"/>
        <v>6.2865287665187424</v>
      </c>
      <c r="AB48">
        <f t="shared" si="19"/>
        <v>3.6433932870456376</v>
      </c>
      <c r="AC48">
        <f t="shared" si="27"/>
        <v>2</v>
      </c>
      <c r="AD48" s="11">
        <f t="shared" si="20"/>
        <v>2.5733430123311938</v>
      </c>
      <c r="AE48" s="4">
        <f t="shared" si="26"/>
        <v>2.5733430123311938</v>
      </c>
      <c r="AF48">
        <f t="shared" si="21"/>
        <v>2.5733430123311938</v>
      </c>
      <c r="AG48">
        <f t="shared" si="22"/>
        <v>1.1087629172912079</v>
      </c>
      <c r="AH48">
        <f t="shared" si="23"/>
        <v>-0.59483635798083756</v>
      </c>
      <c r="AJ48">
        <f t="shared" si="24"/>
        <v>0</v>
      </c>
      <c r="AK48">
        <f>AD48-'式(15)Aoh0p'!AD16</f>
        <v>0</v>
      </c>
    </row>
    <row r="49" spans="1:37" x14ac:dyDescent="0.2">
      <c r="A49" t="str">
        <f t="shared" si="25"/>
        <v>[46, 1.05, -1.025, 0.9, 2.1, 1.1, 0.88, 0.85, 1.05, 1.07, 0.98, 2.05, 1.02, 0.92, 0.96, 0.97, 1.01, 0.52, 0.48, 0.55, 0.6, 45, 30, 1.21474278827522]</v>
      </c>
      <c r="B49" s="2">
        <f t="shared" si="14"/>
        <v>1.05</v>
      </c>
      <c r="C49" s="2">
        <f t="shared" si="15"/>
        <v>-1.0249999999999999</v>
      </c>
      <c r="D49">
        <f>'式(15)Aoh0p'!F17</f>
        <v>0.9</v>
      </c>
      <c r="E49">
        <f>'式(15)Aoh0p'!E17</f>
        <v>2.1</v>
      </c>
      <c r="F49">
        <f>'式(15)Aoh0p'!D17</f>
        <v>1.1000000000000001</v>
      </c>
      <c r="G49" s="1">
        <f>'式(15)Aoh0p'!I17</f>
        <v>0.88</v>
      </c>
      <c r="H49" s="1">
        <f>'式(15)Aoh0p'!J17</f>
        <v>0.85</v>
      </c>
      <c r="I49" s="1">
        <f>'式(15)Aoh0p'!G17</f>
        <v>1.05</v>
      </c>
      <c r="J49" s="1">
        <f>'式(15)Aoh0p'!H17</f>
        <v>1.07</v>
      </c>
      <c r="K49">
        <f>'式(15)Aoh0p'!K17</f>
        <v>0.98</v>
      </c>
      <c r="L49">
        <f>'式(15)Aoh0p'!L17</f>
        <v>2.0499999999999998</v>
      </c>
      <c r="M49">
        <f>'式(15)Aoh0p'!M17</f>
        <v>1.02</v>
      </c>
      <c r="N49" s="1">
        <f>'式(15)Aoh0p'!O17</f>
        <v>0.92</v>
      </c>
      <c r="O49" s="1">
        <f>'式(15)Aoh0p'!N17</f>
        <v>0.96</v>
      </c>
      <c r="P49" s="1">
        <f>'式(15)Aoh0p'!Q17</f>
        <v>0.97</v>
      </c>
      <c r="Q49" s="1">
        <f>'式(15)Aoh0p'!P17</f>
        <v>1.01</v>
      </c>
      <c r="R49">
        <f>'式(15)Aoh0p'!S17</f>
        <v>0.52</v>
      </c>
      <c r="S49">
        <f>'式(15)Aoh0p'!R17</f>
        <v>0.48</v>
      </c>
      <c r="T49">
        <f>'式(15)Aoh0p'!T17</f>
        <v>0.55000000000000004</v>
      </c>
      <c r="U49">
        <f>'式(15)Aoh0p'!U17</f>
        <v>0.6</v>
      </c>
      <c r="V49">
        <f>-'式(15)Aoh0p'!V17</f>
        <v>45</v>
      </c>
      <c r="W49">
        <f>'式(15)Aoh0p'!W17</f>
        <v>30</v>
      </c>
      <c r="Y49">
        <f t="shared" si="16"/>
        <v>2.9800000000000004</v>
      </c>
      <c r="Z49">
        <f t="shared" si="17"/>
        <v>3.03</v>
      </c>
      <c r="AA49">
        <f t="shared" si="18"/>
        <v>0.54999999999999993</v>
      </c>
      <c r="AB49">
        <f t="shared" si="19"/>
        <v>0.44907311951024925</v>
      </c>
      <c r="AC49">
        <f t="shared" si="27"/>
        <v>4</v>
      </c>
      <c r="AD49" s="11">
        <f t="shared" si="20"/>
        <v>1.2147427882752244</v>
      </c>
      <c r="AE49" s="4">
        <f t="shared" si="26"/>
        <v>1.2147427882752244</v>
      </c>
      <c r="AF49">
        <f t="shared" si="21"/>
        <v>3.6254081186352898</v>
      </c>
      <c r="AG49">
        <f t="shared" si="22"/>
        <v>3.4072699051204811</v>
      </c>
      <c r="AH49">
        <f t="shared" si="23"/>
        <v>1.2147427882752244</v>
      </c>
      <c r="AJ49">
        <f t="shared" si="24"/>
        <v>0</v>
      </c>
      <c r="AK49">
        <f>AD49-'式(15)Aoh0p'!AD17</f>
        <v>0</v>
      </c>
    </row>
    <row r="50" spans="1:37" x14ac:dyDescent="0.2">
      <c r="A50" t="str">
        <f t="shared" si="25"/>
        <v>[47, 1.05, -1.025, 0.9, 2.1, 1.1, 0.88, 0.85, 1.05, 1.07, 0.98, 2.05, 1.02, 0.92, 0.96, 0.97, 1.01, 0.52, 0.48, 0.55, 0.6, 30, 30, 1.03445051452338]</v>
      </c>
      <c r="B50" s="2">
        <f t="shared" si="14"/>
        <v>1.05</v>
      </c>
      <c r="C50" s="2">
        <f t="shared" si="15"/>
        <v>-1.0249999999999999</v>
      </c>
      <c r="D50">
        <f>'式(15)Aoh0p'!F18</f>
        <v>0.9</v>
      </c>
      <c r="E50">
        <f>'式(15)Aoh0p'!E18</f>
        <v>2.1</v>
      </c>
      <c r="F50">
        <f>'式(15)Aoh0p'!D18</f>
        <v>1.1000000000000001</v>
      </c>
      <c r="G50" s="1">
        <f>'式(15)Aoh0p'!I18</f>
        <v>0.88</v>
      </c>
      <c r="H50" s="1">
        <f>'式(15)Aoh0p'!J18</f>
        <v>0.85</v>
      </c>
      <c r="I50" s="1">
        <f>'式(15)Aoh0p'!G18</f>
        <v>1.05</v>
      </c>
      <c r="J50" s="1">
        <f>'式(15)Aoh0p'!H18</f>
        <v>1.07</v>
      </c>
      <c r="K50">
        <f>'式(15)Aoh0p'!K18</f>
        <v>0.98</v>
      </c>
      <c r="L50">
        <f>'式(15)Aoh0p'!L18</f>
        <v>2.0499999999999998</v>
      </c>
      <c r="M50">
        <f>'式(15)Aoh0p'!M18</f>
        <v>1.02</v>
      </c>
      <c r="N50" s="1">
        <f>'式(15)Aoh0p'!O18</f>
        <v>0.92</v>
      </c>
      <c r="O50" s="1">
        <f>'式(15)Aoh0p'!N18</f>
        <v>0.96</v>
      </c>
      <c r="P50" s="1">
        <f>'式(15)Aoh0p'!Q18</f>
        <v>0.97</v>
      </c>
      <c r="Q50" s="1">
        <f>'式(15)Aoh0p'!P18</f>
        <v>1.01</v>
      </c>
      <c r="R50">
        <f>'式(15)Aoh0p'!S18</f>
        <v>0.52</v>
      </c>
      <c r="S50">
        <f>'式(15)Aoh0p'!R18</f>
        <v>0.48</v>
      </c>
      <c r="T50">
        <f>'式(15)Aoh0p'!T18</f>
        <v>0.55000000000000004</v>
      </c>
      <c r="U50">
        <f>'式(15)Aoh0p'!U18</f>
        <v>0.6</v>
      </c>
      <c r="V50">
        <f>-'式(15)Aoh0p'!V18</f>
        <v>30</v>
      </c>
      <c r="W50">
        <f>'式(15)Aoh0p'!W18</f>
        <v>30</v>
      </c>
      <c r="Y50">
        <f t="shared" si="16"/>
        <v>2.9800000000000004</v>
      </c>
      <c r="Z50">
        <f t="shared" si="17"/>
        <v>3.03</v>
      </c>
      <c r="AA50">
        <f t="shared" si="18"/>
        <v>0.31754264805429416</v>
      </c>
      <c r="AB50">
        <f t="shared" si="19"/>
        <v>0.36666666666666664</v>
      </c>
      <c r="AC50">
        <f t="shared" si="27"/>
        <v>4</v>
      </c>
      <c r="AD50" s="11">
        <f t="shared" si="20"/>
        <v>1.0344505145233795</v>
      </c>
      <c r="AE50" s="4">
        <f t="shared" si="26"/>
        <v>1.0344505145233795</v>
      </c>
      <c r="AF50">
        <f t="shared" si="21"/>
        <v>5.1271013305115538</v>
      </c>
      <c r="AG50">
        <f t="shared" si="22"/>
        <v>5.0539536851977243</v>
      </c>
      <c r="AH50">
        <f t="shared" si="23"/>
        <v>1.0344505145233795</v>
      </c>
      <c r="AJ50">
        <f t="shared" si="24"/>
        <v>0</v>
      </c>
      <c r="AK50">
        <f>AD50-'式(15)Aoh0p'!AD18</f>
        <v>0</v>
      </c>
    </row>
    <row r="51" spans="1:37" x14ac:dyDescent="0.2">
      <c r="A51" t="str">
        <f t="shared" si="25"/>
        <v>[48, 1.05, -1.025, 0.9, 2.1, 1.1, 0.88, 0.85, 1.05, 1.07, 0.98, 2.05, 1.02, 0.92, 0.96, 0.97, 1.01, 0.52, 0.48, 0.55, 0.6, 1, 30, 0.944896753480764]</v>
      </c>
      <c r="B51" s="2">
        <f t="shared" si="14"/>
        <v>1.05</v>
      </c>
      <c r="C51" s="2">
        <f t="shared" si="15"/>
        <v>-1.0249999999999999</v>
      </c>
      <c r="D51">
        <f>'式(15)Aoh0p'!F19</f>
        <v>0.9</v>
      </c>
      <c r="E51">
        <f>'式(15)Aoh0p'!E19</f>
        <v>2.1</v>
      </c>
      <c r="F51">
        <f>'式(15)Aoh0p'!D19</f>
        <v>1.1000000000000001</v>
      </c>
      <c r="G51" s="1">
        <f>'式(15)Aoh0p'!I19</f>
        <v>0.88</v>
      </c>
      <c r="H51" s="1">
        <f>'式(15)Aoh0p'!J19</f>
        <v>0.85</v>
      </c>
      <c r="I51" s="1">
        <f>'式(15)Aoh0p'!G19</f>
        <v>1.05</v>
      </c>
      <c r="J51" s="1">
        <f>'式(15)Aoh0p'!H19</f>
        <v>1.07</v>
      </c>
      <c r="K51">
        <f>'式(15)Aoh0p'!K19</f>
        <v>0.98</v>
      </c>
      <c r="L51">
        <f>'式(15)Aoh0p'!L19</f>
        <v>2.0499999999999998</v>
      </c>
      <c r="M51">
        <f>'式(15)Aoh0p'!M19</f>
        <v>1.02</v>
      </c>
      <c r="N51" s="1">
        <f>'式(15)Aoh0p'!O19</f>
        <v>0.92</v>
      </c>
      <c r="O51" s="1">
        <f>'式(15)Aoh0p'!N19</f>
        <v>0.96</v>
      </c>
      <c r="P51" s="1">
        <f>'式(15)Aoh0p'!Q19</f>
        <v>0.97</v>
      </c>
      <c r="Q51" s="1">
        <f>'式(15)Aoh0p'!P19</f>
        <v>1.01</v>
      </c>
      <c r="R51">
        <f>'式(15)Aoh0p'!S19</f>
        <v>0.52</v>
      </c>
      <c r="S51">
        <f>'式(15)Aoh0p'!R19</f>
        <v>0.48</v>
      </c>
      <c r="T51">
        <f>'式(15)Aoh0p'!T19</f>
        <v>0.55000000000000004</v>
      </c>
      <c r="U51">
        <f>'式(15)Aoh0p'!U19</f>
        <v>0.6</v>
      </c>
      <c r="V51">
        <f>-'式(15)Aoh0p'!V19</f>
        <v>1</v>
      </c>
      <c r="W51">
        <f>'式(15)Aoh0p'!W19</f>
        <v>30</v>
      </c>
      <c r="Y51">
        <f t="shared" si="16"/>
        <v>2.9800000000000004</v>
      </c>
      <c r="Z51">
        <f t="shared" si="17"/>
        <v>3.03</v>
      </c>
      <c r="AA51">
        <f t="shared" si="18"/>
        <v>9.6002857105196727E-3</v>
      </c>
      <c r="AB51">
        <f t="shared" si="19"/>
        <v>0.3175910187047295</v>
      </c>
      <c r="AC51">
        <f t="shared" si="27"/>
        <v>4</v>
      </c>
      <c r="AD51" s="11">
        <f t="shared" si="20"/>
        <v>0.94489675348076396</v>
      </c>
      <c r="AE51" s="4">
        <f t="shared" si="26"/>
        <v>0.94489675348076396</v>
      </c>
      <c r="AF51">
        <f t="shared" si="21"/>
        <v>146.88809101874182</v>
      </c>
      <c r="AG51">
        <f t="shared" si="22"/>
        <v>8.89063779028894</v>
      </c>
      <c r="AH51">
        <f t="shared" si="23"/>
        <v>0.94489675348076385</v>
      </c>
      <c r="AJ51">
        <f t="shared" si="24"/>
        <v>0</v>
      </c>
      <c r="AK51">
        <f>AD51-'式(15)Aoh0p'!AD19</f>
        <v>0</v>
      </c>
    </row>
    <row r="52" spans="1:37" x14ac:dyDescent="0.2">
      <c r="A52" t="str">
        <f t="shared" si="25"/>
        <v>[49, 1.05, -1.025, 0.9, 2.1, 1.1, 0.88, 0.85, 1.05, 1.07, 0.98, 2.05, 1.02, 0.92, 0.96, 0.97, 1.01, 0.52, 0.48, 0.55, 0.6, 89, 60, 6.37950610995132]</v>
      </c>
      <c r="B52" s="2">
        <f t="shared" si="14"/>
        <v>1.05</v>
      </c>
      <c r="C52" s="2">
        <f t="shared" si="15"/>
        <v>-1.0249999999999999</v>
      </c>
      <c r="D52">
        <f>'式(15)Aoh0p'!F20</f>
        <v>0.9</v>
      </c>
      <c r="E52">
        <f>'式(15)Aoh0p'!E20</f>
        <v>2.1</v>
      </c>
      <c r="F52">
        <f>'式(15)Aoh0p'!D20</f>
        <v>1.1000000000000001</v>
      </c>
      <c r="G52" s="1">
        <f>'式(15)Aoh0p'!I20</f>
        <v>0.88</v>
      </c>
      <c r="H52" s="1">
        <f>'式(15)Aoh0p'!J20</f>
        <v>0.85</v>
      </c>
      <c r="I52" s="1">
        <f>'式(15)Aoh0p'!G20</f>
        <v>1.05</v>
      </c>
      <c r="J52" s="1">
        <f>'式(15)Aoh0p'!H20</f>
        <v>1.07</v>
      </c>
      <c r="K52">
        <f>'式(15)Aoh0p'!K20</f>
        <v>0.98</v>
      </c>
      <c r="L52">
        <f>'式(15)Aoh0p'!L20</f>
        <v>2.0499999999999998</v>
      </c>
      <c r="M52">
        <f>'式(15)Aoh0p'!M20</f>
        <v>1.02</v>
      </c>
      <c r="N52" s="1">
        <f>'式(15)Aoh0p'!O20</f>
        <v>0.92</v>
      </c>
      <c r="O52" s="1">
        <f>'式(15)Aoh0p'!N20</f>
        <v>0.96</v>
      </c>
      <c r="P52" s="1">
        <f>'式(15)Aoh0p'!Q20</f>
        <v>0.97</v>
      </c>
      <c r="Q52" s="1">
        <f>'式(15)Aoh0p'!P20</f>
        <v>1.01</v>
      </c>
      <c r="R52">
        <f>'式(15)Aoh0p'!S20</f>
        <v>0.52</v>
      </c>
      <c r="S52">
        <f>'式(15)Aoh0p'!R20</f>
        <v>0.48</v>
      </c>
      <c r="T52">
        <f>'式(15)Aoh0p'!T20</f>
        <v>0.55000000000000004</v>
      </c>
      <c r="U52">
        <f>'式(15)Aoh0p'!U20</f>
        <v>0.6</v>
      </c>
      <c r="V52">
        <f>-'式(15)Aoh0p'!V20</f>
        <v>89</v>
      </c>
      <c r="W52">
        <f>'式(15)Aoh0p'!W20</f>
        <v>60</v>
      </c>
      <c r="Y52">
        <f t="shared" si="16"/>
        <v>2.9800000000000004</v>
      </c>
      <c r="Z52">
        <f t="shared" si="17"/>
        <v>3.03</v>
      </c>
      <c r="AA52">
        <f t="shared" si="18"/>
        <v>31.509478896917532</v>
      </c>
      <c r="AB52">
        <f t="shared" si="19"/>
        <v>54.584331827602988</v>
      </c>
      <c r="AC52">
        <f t="shared" si="27"/>
        <v>3</v>
      </c>
      <c r="AD52" s="11">
        <f t="shared" si="20"/>
        <v>6.3795061099513166</v>
      </c>
      <c r="AE52" s="4">
        <f t="shared" si="26"/>
        <v>6.3795061099513166</v>
      </c>
      <c r="AF52">
        <f t="shared" si="21"/>
        <v>7.6918234977422184</v>
      </c>
      <c r="AG52">
        <f t="shared" si="22"/>
        <v>6.3795061099513166</v>
      </c>
      <c r="AH52">
        <f t="shared" si="23"/>
        <v>-697.3006170658432</v>
      </c>
      <c r="AJ52">
        <f t="shared" si="24"/>
        <v>0</v>
      </c>
      <c r="AK52">
        <f>AD52-'式(15)Aoh0p'!AD20</f>
        <v>0</v>
      </c>
    </row>
    <row r="53" spans="1:37" x14ac:dyDescent="0.2">
      <c r="A53" t="str">
        <f t="shared" si="25"/>
        <v>[50, 1.05, -1.025, 0.9, 2.1, 1.1, 0.88, 0.85, 1.05, 1.07, 0.98, 2.05, 1.02, 0.92, 0.96, 0.97, 1.01, 0.52, 0.48, 0.55, 0.6, 85, 60, 6.38918763909707]</v>
      </c>
      <c r="B53" s="2">
        <f t="shared" si="14"/>
        <v>1.05</v>
      </c>
      <c r="C53" s="2">
        <f t="shared" si="15"/>
        <v>-1.0249999999999999</v>
      </c>
      <c r="D53">
        <f>'式(15)Aoh0p'!F21</f>
        <v>0.9</v>
      </c>
      <c r="E53">
        <f>'式(15)Aoh0p'!E21</f>
        <v>2.1</v>
      </c>
      <c r="F53">
        <f>'式(15)Aoh0p'!D21</f>
        <v>1.1000000000000001</v>
      </c>
      <c r="G53" s="1">
        <f>'式(15)Aoh0p'!I21</f>
        <v>0.88</v>
      </c>
      <c r="H53" s="1">
        <f>'式(15)Aoh0p'!J21</f>
        <v>0.85</v>
      </c>
      <c r="I53" s="1">
        <f>'式(15)Aoh0p'!G21</f>
        <v>1.05</v>
      </c>
      <c r="J53" s="1">
        <f>'式(15)Aoh0p'!H21</f>
        <v>1.07</v>
      </c>
      <c r="K53">
        <f>'式(15)Aoh0p'!K21</f>
        <v>0.98</v>
      </c>
      <c r="L53">
        <f>'式(15)Aoh0p'!L21</f>
        <v>2.0499999999999998</v>
      </c>
      <c r="M53">
        <f>'式(15)Aoh0p'!M21</f>
        <v>1.02</v>
      </c>
      <c r="N53" s="1">
        <f>'式(15)Aoh0p'!O21</f>
        <v>0.92</v>
      </c>
      <c r="O53" s="1">
        <f>'式(15)Aoh0p'!N21</f>
        <v>0.96</v>
      </c>
      <c r="P53" s="1">
        <f>'式(15)Aoh0p'!Q21</f>
        <v>0.97</v>
      </c>
      <c r="Q53" s="1">
        <f>'式(15)Aoh0p'!P21</f>
        <v>1.01</v>
      </c>
      <c r="R53">
        <f>'式(15)Aoh0p'!S21</f>
        <v>0.52</v>
      </c>
      <c r="S53">
        <f>'式(15)Aoh0p'!R21</f>
        <v>0.48</v>
      </c>
      <c r="T53">
        <f>'式(15)Aoh0p'!T21</f>
        <v>0.55000000000000004</v>
      </c>
      <c r="U53">
        <f>'式(15)Aoh0p'!U21</f>
        <v>0.6</v>
      </c>
      <c r="V53">
        <f>-'式(15)Aoh0p'!V21</f>
        <v>85</v>
      </c>
      <c r="W53">
        <f>'式(15)Aoh0p'!W21</f>
        <v>60</v>
      </c>
      <c r="Y53">
        <f t="shared" si="16"/>
        <v>2.9800000000000004</v>
      </c>
      <c r="Z53">
        <f t="shared" si="17"/>
        <v>3.03</v>
      </c>
      <c r="AA53">
        <f t="shared" si="18"/>
        <v>6.2865287665187424</v>
      </c>
      <c r="AB53">
        <f t="shared" si="19"/>
        <v>10.93017986113691</v>
      </c>
      <c r="AC53">
        <f t="shared" si="27"/>
        <v>3</v>
      </c>
      <c r="AD53" s="11">
        <f t="shared" si="20"/>
        <v>6.3891876390970692</v>
      </c>
      <c r="AE53" s="4">
        <f t="shared" si="26"/>
        <v>6.3891876390970692</v>
      </c>
      <c r="AF53">
        <f t="shared" si="21"/>
        <v>7.72002903699358</v>
      </c>
      <c r="AG53">
        <f t="shared" si="22"/>
        <v>6.3891876390970692</v>
      </c>
      <c r="AH53">
        <f t="shared" si="23"/>
        <v>-1.7845090739425125</v>
      </c>
      <c r="AJ53">
        <f t="shared" si="24"/>
        <v>0</v>
      </c>
      <c r="AK53">
        <f>AD53-'式(15)Aoh0p'!AD21</f>
        <v>0</v>
      </c>
    </row>
    <row r="54" spans="1:37" x14ac:dyDescent="0.2">
      <c r="A54" t="str">
        <f t="shared" si="25"/>
        <v>[51, 1.05, -1.025, 0.9, 2.1, 1.1, 0.88, 0.85, 1.05, 1.07, 0.98, 2.05, 1.02, 0.92, 0.96, 0.97, 1.01, 0.52, 0.48, 0.55, 0.6, 45, 60, 3.64422836482567]</v>
      </c>
      <c r="B54" s="2">
        <f t="shared" si="14"/>
        <v>1.05</v>
      </c>
      <c r="C54" s="2">
        <f t="shared" si="15"/>
        <v>-1.0249999999999999</v>
      </c>
      <c r="D54">
        <f>'式(15)Aoh0p'!F22</f>
        <v>0.9</v>
      </c>
      <c r="E54">
        <f>'式(15)Aoh0p'!E22</f>
        <v>2.1</v>
      </c>
      <c r="F54">
        <f>'式(15)Aoh0p'!D22</f>
        <v>1.1000000000000001</v>
      </c>
      <c r="G54" s="1">
        <f>'式(15)Aoh0p'!I22</f>
        <v>0.88</v>
      </c>
      <c r="H54" s="1">
        <f>'式(15)Aoh0p'!J22</f>
        <v>0.85</v>
      </c>
      <c r="I54" s="1">
        <f>'式(15)Aoh0p'!G22</f>
        <v>1.05</v>
      </c>
      <c r="J54" s="1">
        <f>'式(15)Aoh0p'!H22</f>
        <v>1.07</v>
      </c>
      <c r="K54">
        <f>'式(15)Aoh0p'!K22</f>
        <v>0.98</v>
      </c>
      <c r="L54">
        <f>'式(15)Aoh0p'!L22</f>
        <v>2.0499999999999998</v>
      </c>
      <c r="M54">
        <f>'式(15)Aoh0p'!M22</f>
        <v>1.02</v>
      </c>
      <c r="N54" s="1">
        <f>'式(15)Aoh0p'!O22</f>
        <v>0.92</v>
      </c>
      <c r="O54" s="1">
        <f>'式(15)Aoh0p'!N22</f>
        <v>0.96</v>
      </c>
      <c r="P54" s="1">
        <f>'式(15)Aoh0p'!Q22</f>
        <v>0.97</v>
      </c>
      <c r="Q54" s="1">
        <f>'式(15)Aoh0p'!P22</f>
        <v>1.01</v>
      </c>
      <c r="R54">
        <f>'式(15)Aoh0p'!S22</f>
        <v>0.52</v>
      </c>
      <c r="S54">
        <f>'式(15)Aoh0p'!R22</f>
        <v>0.48</v>
      </c>
      <c r="T54">
        <f>'式(15)Aoh0p'!T22</f>
        <v>0.55000000000000004</v>
      </c>
      <c r="U54">
        <f>'式(15)Aoh0p'!U22</f>
        <v>0.6</v>
      </c>
      <c r="V54">
        <f>-'式(15)Aoh0p'!V22</f>
        <v>45</v>
      </c>
      <c r="W54">
        <f>'式(15)Aoh0p'!W22</f>
        <v>60</v>
      </c>
      <c r="Y54">
        <f t="shared" si="16"/>
        <v>2.9800000000000004</v>
      </c>
      <c r="Z54">
        <f t="shared" si="17"/>
        <v>3.03</v>
      </c>
      <c r="AA54">
        <f t="shared" si="18"/>
        <v>0.54999999999999993</v>
      </c>
      <c r="AB54">
        <f t="shared" si="19"/>
        <v>1.3472193585307477</v>
      </c>
      <c r="AC54">
        <f t="shared" si="27"/>
        <v>4</v>
      </c>
      <c r="AD54" s="11">
        <f t="shared" si="20"/>
        <v>3.6442283648256732</v>
      </c>
      <c r="AE54" s="4">
        <f t="shared" si="26"/>
        <v>3.6442283648256732</v>
      </c>
      <c r="AF54">
        <f t="shared" si="21"/>
        <v>10.876224355905871</v>
      </c>
      <c r="AG54">
        <f t="shared" si="22"/>
        <v>7.1553566350401612</v>
      </c>
      <c r="AH54">
        <f t="shared" si="23"/>
        <v>3.6442283648256732</v>
      </c>
      <c r="AJ54">
        <f t="shared" si="24"/>
        <v>0</v>
      </c>
      <c r="AK54">
        <f>AD54-'式(15)Aoh0p'!AD22</f>
        <v>0</v>
      </c>
    </row>
    <row r="55" spans="1:37" x14ac:dyDescent="0.2">
      <c r="A55" t="str">
        <f t="shared" si="25"/>
        <v>[52, 1.05, -1.025, 0.9, 2.1, 1.1, 0.88, 0.85, 1.05, 1.07, 0.98, 2.05, 1.02, 0.92, 0.96, 0.97, 1.01, 0.52, 0.48, 0.55, 0.6, 30, 60, 3.10335154357014]</v>
      </c>
      <c r="B55" s="2">
        <f t="shared" si="14"/>
        <v>1.05</v>
      </c>
      <c r="C55" s="2">
        <f t="shared" si="15"/>
        <v>-1.0249999999999999</v>
      </c>
      <c r="D55">
        <f>'式(15)Aoh0p'!F23</f>
        <v>0.9</v>
      </c>
      <c r="E55">
        <f>'式(15)Aoh0p'!E23</f>
        <v>2.1</v>
      </c>
      <c r="F55">
        <f>'式(15)Aoh0p'!D23</f>
        <v>1.1000000000000001</v>
      </c>
      <c r="G55" s="1">
        <f>'式(15)Aoh0p'!I23</f>
        <v>0.88</v>
      </c>
      <c r="H55" s="1">
        <f>'式(15)Aoh0p'!J23</f>
        <v>0.85</v>
      </c>
      <c r="I55" s="1">
        <f>'式(15)Aoh0p'!G23</f>
        <v>1.05</v>
      </c>
      <c r="J55" s="1">
        <f>'式(15)Aoh0p'!H23</f>
        <v>1.07</v>
      </c>
      <c r="K55">
        <f>'式(15)Aoh0p'!K23</f>
        <v>0.98</v>
      </c>
      <c r="L55">
        <f>'式(15)Aoh0p'!L23</f>
        <v>2.0499999999999998</v>
      </c>
      <c r="M55">
        <f>'式(15)Aoh0p'!M23</f>
        <v>1.02</v>
      </c>
      <c r="N55" s="1">
        <f>'式(15)Aoh0p'!O23</f>
        <v>0.92</v>
      </c>
      <c r="O55" s="1">
        <f>'式(15)Aoh0p'!N23</f>
        <v>0.96</v>
      </c>
      <c r="P55" s="1">
        <f>'式(15)Aoh0p'!Q23</f>
        <v>0.97</v>
      </c>
      <c r="Q55" s="1">
        <f>'式(15)Aoh0p'!P23</f>
        <v>1.01</v>
      </c>
      <c r="R55">
        <f>'式(15)Aoh0p'!S23</f>
        <v>0.52</v>
      </c>
      <c r="S55">
        <f>'式(15)Aoh0p'!R23</f>
        <v>0.48</v>
      </c>
      <c r="T55">
        <f>'式(15)Aoh0p'!T23</f>
        <v>0.55000000000000004</v>
      </c>
      <c r="U55">
        <f>'式(15)Aoh0p'!U23</f>
        <v>0.6</v>
      </c>
      <c r="V55">
        <f>-'式(15)Aoh0p'!V23</f>
        <v>30</v>
      </c>
      <c r="W55">
        <f>'式(15)Aoh0p'!W23</f>
        <v>60</v>
      </c>
      <c r="Y55">
        <f t="shared" si="16"/>
        <v>2.9800000000000004</v>
      </c>
      <c r="Z55">
        <f t="shared" si="17"/>
        <v>3.03</v>
      </c>
      <c r="AA55">
        <f t="shared" si="18"/>
        <v>0.31754264805429416</v>
      </c>
      <c r="AB55">
        <f t="shared" si="19"/>
        <v>1.0999999999999996</v>
      </c>
      <c r="AC55">
        <f t="shared" si="27"/>
        <v>4</v>
      </c>
      <c r="AD55" s="11">
        <f t="shared" si="20"/>
        <v>3.1033515435701378</v>
      </c>
      <c r="AE55" s="4">
        <f t="shared" si="26"/>
        <v>3.1033515435701378</v>
      </c>
      <c r="AF55">
        <f t="shared" si="21"/>
        <v>15.381303991534658</v>
      </c>
      <c r="AG55">
        <f t="shared" si="22"/>
        <v>7.7042512283992419</v>
      </c>
      <c r="AH55">
        <f t="shared" si="23"/>
        <v>3.1033515435701378</v>
      </c>
      <c r="AJ55">
        <f t="shared" si="24"/>
        <v>0</v>
      </c>
      <c r="AK55">
        <f>AD55-'式(15)Aoh0p'!AD23</f>
        <v>0</v>
      </c>
    </row>
    <row r="56" spans="1:37" x14ac:dyDescent="0.2">
      <c r="A56" t="str">
        <f t="shared" si="25"/>
        <v>[53, 1.05, -1.025, 0.9, 2.1, 1.1, 0.88, 0.85, 1.05, 1.07, 0.98, 2.05, 1.02, 0.92, 0.96, 0.97, 1.01, 0.52, 0.48, 0.55, 0.6, 1, 60, 2.83469026044229]</v>
      </c>
      <c r="B56" s="2">
        <f t="shared" si="14"/>
        <v>1.05</v>
      </c>
      <c r="C56" s="2">
        <f t="shared" si="15"/>
        <v>-1.0249999999999999</v>
      </c>
      <c r="D56">
        <f>'式(15)Aoh0p'!F24</f>
        <v>0.9</v>
      </c>
      <c r="E56">
        <f>'式(15)Aoh0p'!E24</f>
        <v>2.1</v>
      </c>
      <c r="F56">
        <f>'式(15)Aoh0p'!D24</f>
        <v>1.1000000000000001</v>
      </c>
      <c r="G56" s="1">
        <f>'式(15)Aoh0p'!I24</f>
        <v>0.88</v>
      </c>
      <c r="H56" s="1">
        <f>'式(15)Aoh0p'!J24</f>
        <v>0.85</v>
      </c>
      <c r="I56" s="1">
        <f>'式(15)Aoh0p'!G24</f>
        <v>1.05</v>
      </c>
      <c r="J56" s="1">
        <f>'式(15)Aoh0p'!H24</f>
        <v>1.07</v>
      </c>
      <c r="K56">
        <f>'式(15)Aoh0p'!K24</f>
        <v>0.98</v>
      </c>
      <c r="L56">
        <f>'式(15)Aoh0p'!L24</f>
        <v>2.0499999999999998</v>
      </c>
      <c r="M56">
        <f>'式(15)Aoh0p'!M24</f>
        <v>1.02</v>
      </c>
      <c r="N56" s="1">
        <f>'式(15)Aoh0p'!O24</f>
        <v>0.92</v>
      </c>
      <c r="O56" s="1">
        <f>'式(15)Aoh0p'!N24</f>
        <v>0.96</v>
      </c>
      <c r="P56" s="1">
        <f>'式(15)Aoh0p'!Q24</f>
        <v>0.97</v>
      </c>
      <c r="Q56" s="1">
        <f>'式(15)Aoh0p'!P24</f>
        <v>1.01</v>
      </c>
      <c r="R56">
        <f>'式(15)Aoh0p'!S24</f>
        <v>0.52</v>
      </c>
      <c r="S56">
        <f>'式(15)Aoh0p'!R24</f>
        <v>0.48</v>
      </c>
      <c r="T56">
        <f>'式(15)Aoh0p'!T24</f>
        <v>0.55000000000000004</v>
      </c>
      <c r="U56">
        <f>'式(15)Aoh0p'!U24</f>
        <v>0.6</v>
      </c>
      <c r="V56">
        <f>-'式(15)Aoh0p'!V24</f>
        <v>1</v>
      </c>
      <c r="W56">
        <f>'式(15)Aoh0p'!W24</f>
        <v>60</v>
      </c>
      <c r="Y56">
        <f t="shared" si="16"/>
        <v>2.9800000000000004</v>
      </c>
      <c r="Z56">
        <f t="shared" si="17"/>
        <v>3.03</v>
      </c>
      <c r="AA56">
        <f t="shared" si="18"/>
        <v>9.6002857105196727E-3</v>
      </c>
      <c r="AB56">
        <f t="shared" si="19"/>
        <v>0.95277305611418839</v>
      </c>
      <c r="AC56">
        <f t="shared" si="27"/>
        <v>4</v>
      </c>
      <c r="AD56" s="11">
        <f t="shared" si="20"/>
        <v>2.8346902604422914</v>
      </c>
      <c r="AE56" s="4">
        <f t="shared" si="26"/>
        <v>2.8346902604422914</v>
      </c>
      <c r="AF56">
        <f t="shared" si="21"/>
        <v>440.66427305622545</v>
      </c>
      <c r="AG56">
        <f t="shared" si="22"/>
        <v>8.983145930096315</v>
      </c>
      <c r="AH56">
        <f t="shared" si="23"/>
        <v>2.834690260442291</v>
      </c>
      <c r="AJ56">
        <f t="shared" si="24"/>
        <v>0</v>
      </c>
      <c r="AK56">
        <f>AD56-'式(15)Aoh0p'!AD24</f>
        <v>0</v>
      </c>
    </row>
    <row r="57" spans="1:37" x14ac:dyDescent="0.2">
      <c r="A57" t="str">
        <f t="shared" si="25"/>
        <v>[54, 1.05, -1.025, 0.9, 2.1, 1.1, 0.88, 0.85, 1.05, 1.07, 0.98, 2.05, 1.02, 0.92, 0.96, 0.97, 1.01, 0.52, 0.48, 0.55, 0.6, 89, 85, 8.62784883202137]</v>
      </c>
      <c r="B57" s="2">
        <f t="shared" si="14"/>
        <v>1.05</v>
      </c>
      <c r="C57" s="2">
        <f t="shared" si="15"/>
        <v>-1.0249999999999999</v>
      </c>
      <c r="D57">
        <f>'式(15)Aoh0p'!F25</f>
        <v>0.9</v>
      </c>
      <c r="E57">
        <f>'式(15)Aoh0p'!E25</f>
        <v>2.1</v>
      </c>
      <c r="F57">
        <f>'式(15)Aoh0p'!D25</f>
        <v>1.1000000000000001</v>
      </c>
      <c r="G57" s="1">
        <f>'式(15)Aoh0p'!I25</f>
        <v>0.88</v>
      </c>
      <c r="H57" s="1">
        <f>'式(15)Aoh0p'!J25</f>
        <v>0.85</v>
      </c>
      <c r="I57" s="1">
        <f>'式(15)Aoh0p'!G25</f>
        <v>1.05</v>
      </c>
      <c r="J57" s="1">
        <f>'式(15)Aoh0p'!H25</f>
        <v>1.07</v>
      </c>
      <c r="K57">
        <f>'式(15)Aoh0p'!K25</f>
        <v>0.98</v>
      </c>
      <c r="L57">
        <f>'式(15)Aoh0p'!L25</f>
        <v>2.0499999999999998</v>
      </c>
      <c r="M57">
        <f>'式(15)Aoh0p'!M25</f>
        <v>1.02</v>
      </c>
      <c r="N57" s="1">
        <f>'式(15)Aoh0p'!O25</f>
        <v>0.92</v>
      </c>
      <c r="O57" s="1">
        <f>'式(15)Aoh0p'!N25</f>
        <v>0.96</v>
      </c>
      <c r="P57" s="1">
        <f>'式(15)Aoh0p'!Q25</f>
        <v>0.97</v>
      </c>
      <c r="Q57" s="1">
        <f>'式(15)Aoh0p'!P25</f>
        <v>1.01</v>
      </c>
      <c r="R57">
        <f>'式(15)Aoh0p'!S25</f>
        <v>0.52</v>
      </c>
      <c r="S57">
        <f>'式(15)Aoh0p'!R25</f>
        <v>0.48</v>
      </c>
      <c r="T57">
        <f>'式(15)Aoh0p'!T25</f>
        <v>0.55000000000000004</v>
      </c>
      <c r="U57">
        <f>'式(15)Aoh0p'!U25</f>
        <v>0.6</v>
      </c>
      <c r="V57">
        <f>-'式(15)Aoh0p'!V25</f>
        <v>89</v>
      </c>
      <c r="W57">
        <f>'式(15)Aoh0p'!W25</f>
        <v>85</v>
      </c>
      <c r="Y57">
        <f t="shared" si="16"/>
        <v>2.9800000000000004</v>
      </c>
      <c r="Z57">
        <f t="shared" si="17"/>
        <v>3.03</v>
      </c>
      <c r="AA57">
        <f t="shared" si="18"/>
        <v>31.509478896917532</v>
      </c>
      <c r="AB57">
        <f t="shared" si="19"/>
        <v>360.20985352993057</v>
      </c>
      <c r="AC57">
        <f t="shared" si="27"/>
        <v>3</v>
      </c>
      <c r="AD57" s="11">
        <f t="shared" si="20"/>
        <v>8.6278488320213711</v>
      </c>
      <c r="AE57" s="4">
        <f t="shared" si="26"/>
        <v>8.6278488320213711</v>
      </c>
      <c r="AF57">
        <f t="shared" si="21"/>
        <v>50.759449144684602</v>
      </c>
      <c r="AG57">
        <f t="shared" si="22"/>
        <v>8.6278488320213711</v>
      </c>
      <c r="AH57">
        <f t="shared" si="23"/>
        <v>-4601.587025612358</v>
      </c>
      <c r="AJ57">
        <f t="shared" si="24"/>
        <v>0</v>
      </c>
      <c r="AK57">
        <f>AD57-'式(15)Aoh0p'!AD25</f>
        <v>0</v>
      </c>
    </row>
    <row r="58" spans="1:37" x14ac:dyDescent="0.2">
      <c r="A58" t="str">
        <f t="shared" si="25"/>
        <v>[55, 1.05, -1.025, 0.9, 2.1, 1.1, 0.88, 0.85, 1.05, 1.07, 0.98, 2.05, 1.02, 0.92, 0.96, 0.97, 1.01, 0.52, 0.48, 0.55, 0.6, 85, 85, 8.62931592070401]</v>
      </c>
      <c r="B58" s="2">
        <f t="shared" si="14"/>
        <v>1.05</v>
      </c>
      <c r="C58" s="2">
        <f t="shared" si="15"/>
        <v>-1.0249999999999999</v>
      </c>
      <c r="D58">
        <f>'式(15)Aoh0p'!F26</f>
        <v>0.9</v>
      </c>
      <c r="E58">
        <f>'式(15)Aoh0p'!E26</f>
        <v>2.1</v>
      </c>
      <c r="F58">
        <f>'式(15)Aoh0p'!D26</f>
        <v>1.1000000000000001</v>
      </c>
      <c r="G58" s="1">
        <f>'式(15)Aoh0p'!I26</f>
        <v>0.88</v>
      </c>
      <c r="H58" s="1">
        <f>'式(15)Aoh0p'!J26</f>
        <v>0.85</v>
      </c>
      <c r="I58" s="1">
        <f>'式(15)Aoh0p'!G26</f>
        <v>1.05</v>
      </c>
      <c r="J58" s="1">
        <f>'式(15)Aoh0p'!H26</f>
        <v>1.07</v>
      </c>
      <c r="K58">
        <f>'式(15)Aoh0p'!K26</f>
        <v>0.98</v>
      </c>
      <c r="L58">
        <f>'式(15)Aoh0p'!L26</f>
        <v>2.0499999999999998</v>
      </c>
      <c r="M58">
        <f>'式(15)Aoh0p'!M26</f>
        <v>1.02</v>
      </c>
      <c r="N58" s="1">
        <f>'式(15)Aoh0p'!O26</f>
        <v>0.92</v>
      </c>
      <c r="O58" s="1">
        <f>'式(15)Aoh0p'!N26</f>
        <v>0.96</v>
      </c>
      <c r="P58" s="1">
        <f>'式(15)Aoh0p'!Q26</f>
        <v>0.97</v>
      </c>
      <c r="Q58" s="1">
        <f>'式(15)Aoh0p'!P26</f>
        <v>1.01</v>
      </c>
      <c r="R58">
        <f>'式(15)Aoh0p'!S26</f>
        <v>0.52</v>
      </c>
      <c r="S58">
        <f>'式(15)Aoh0p'!R26</f>
        <v>0.48</v>
      </c>
      <c r="T58">
        <f>'式(15)Aoh0p'!T26</f>
        <v>0.55000000000000004</v>
      </c>
      <c r="U58">
        <f>'式(15)Aoh0p'!U26</f>
        <v>0.6</v>
      </c>
      <c r="V58">
        <f>-'式(15)Aoh0p'!V26</f>
        <v>85</v>
      </c>
      <c r="W58">
        <f>'式(15)Aoh0p'!W26</f>
        <v>85</v>
      </c>
      <c r="Y58">
        <f t="shared" si="16"/>
        <v>2.9800000000000004</v>
      </c>
      <c r="Z58">
        <f t="shared" si="17"/>
        <v>3.03</v>
      </c>
      <c r="AA58">
        <f t="shared" si="18"/>
        <v>6.2865287665187424</v>
      </c>
      <c r="AB58">
        <f t="shared" si="19"/>
        <v>72.1298283776907</v>
      </c>
      <c r="AC58">
        <f t="shared" si="27"/>
        <v>3</v>
      </c>
      <c r="AD58" s="11">
        <f t="shared" si="20"/>
        <v>8.6293159207040127</v>
      </c>
      <c r="AE58" s="4">
        <f t="shared" si="26"/>
        <v>8.6293159207040127</v>
      </c>
      <c r="AF58">
        <f t="shared" si="21"/>
        <v>50.945581553423331</v>
      </c>
      <c r="AG58">
        <f t="shared" si="22"/>
        <v>8.6293159207040127</v>
      </c>
      <c r="AH58">
        <f t="shared" si="23"/>
        <v>-11.776231944687931</v>
      </c>
      <c r="AJ58">
        <f t="shared" si="24"/>
        <v>0</v>
      </c>
      <c r="AK58">
        <f>AD58-'式(15)Aoh0p'!AD26</f>
        <v>0</v>
      </c>
    </row>
    <row r="59" spans="1:37" x14ac:dyDescent="0.2">
      <c r="A59" t="str">
        <f t="shared" si="25"/>
        <v>[56, 1.05, -1.025, 0.9, 2.1, 1.1, 0.88, 0.85, 1.05, 1.07, 0.98, 2.05, 1.02, 0.92, 0.96, 0.97, 1.01, 0.52, 0.48, 0.55, 0.6, 45, 85, 8.7454171941721]</v>
      </c>
      <c r="B59" s="2">
        <f t="shared" si="14"/>
        <v>1.05</v>
      </c>
      <c r="C59" s="2">
        <f t="shared" si="15"/>
        <v>-1.0249999999999999</v>
      </c>
      <c r="D59">
        <f>'式(15)Aoh0p'!F27</f>
        <v>0.9</v>
      </c>
      <c r="E59">
        <f>'式(15)Aoh0p'!E27</f>
        <v>2.1</v>
      </c>
      <c r="F59">
        <f>'式(15)Aoh0p'!D27</f>
        <v>1.1000000000000001</v>
      </c>
      <c r="G59" s="1">
        <f>'式(15)Aoh0p'!I27</f>
        <v>0.88</v>
      </c>
      <c r="H59" s="1">
        <f>'式(15)Aoh0p'!J27</f>
        <v>0.85</v>
      </c>
      <c r="I59" s="1">
        <f>'式(15)Aoh0p'!G27</f>
        <v>1.05</v>
      </c>
      <c r="J59" s="1">
        <f>'式(15)Aoh0p'!H27</f>
        <v>1.07</v>
      </c>
      <c r="K59">
        <f>'式(15)Aoh0p'!K27</f>
        <v>0.98</v>
      </c>
      <c r="L59">
        <f>'式(15)Aoh0p'!L27</f>
        <v>2.0499999999999998</v>
      </c>
      <c r="M59">
        <f>'式(15)Aoh0p'!M27</f>
        <v>1.02</v>
      </c>
      <c r="N59" s="1">
        <f>'式(15)Aoh0p'!O27</f>
        <v>0.92</v>
      </c>
      <c r="O59" s="1">
        <f>'式(15)Aoh0p'!N27</f>
        <v>0.96</v>
      </c>
      <c r="P59" s="1">
        <f>'式(15)Aoh0p'!Q27</f>
        <v>0.97</v>
      </c>
      <c r="Q59" s="1">
        <f>'式(15)Aoh0p'!P27</f>
        <v>1.01</v>
      </c>
      <c r="R59">
        <f>'式(15)Aoh0p'!S27</f>
        <v>0.52</v>
      </c>
      <c r="S59">
        <f>'式(15)Aoh0p'!R27</f>
        <v>0.48</v>
      </c>
      <c r="T59">
        <f>'式(15)Aoh0p'!T27</f>
        <v>0.55000000000000004</v>
      </c>
      <c r="U59">
        <f>'式(15)Aoh0p'!U27</f>
        <v>0.6</v>
      </c>
      <c r="V59">
        <f>-'式(15)Aoh0p'!V27</f>
        <v>45</v>
      </c>
      <c r="W59">
        <f>'式(15)Aoh0p'!W27</f>
        <v>85</v>
      </c>
      <c r="Y59">
        <f t="shared" si="16"/>
        <v>2.9800000000000004</v>
      </c>
      <c r="Z59">
        <f t="shared" si="17"/>
        <v>3.03</v>
      </c>
      <c r="AA59">
        <f t="shared" si="18"/>
        <v>0.54999999999999993</v>
      </c>
      <c r="AB59">
        <f t="shared" si="19"/>
        <v>8.8904942418594093</v>
      </c>
      <c r="AC59">
        <f t="shared" si="27"/>
        <v>3</v>
      </c>
      <c r="AD59" s="11">
        <f t="shared" si="20"/>
        <v>8.7454171941721022</v>
      </c>
      <c r="AE59" s="4">
        <f t="shared" si="26"/>
        <v>8.7454171941721022</v>
      </c>
      <c r="AF59">
        <f t="shared" si="21"/>
        <v>71.773768241280294</v>
      </c>
      <c r="AG59">
        <f t="shared" si="22"/>
        <v>8.7454171941721022</v>
      </c>
      <c r="AH59">
        <f t="shared" si="23"/>
        <v>24.048786924229706</v>
      </c>
      <c r="AJ59">
        <f t="shared" si="24"/>
        <v>0</v>
      </c>
      <c r="AK59">
        <f>AD59-'式(15)Aoh0p'!AD27</f>
        <v>0</v>
      </c>
    </row>
    <row r="60" spans="1:37" x14ac:dyDescent="0.2">
      <c r="A60" t="str">
        <f t="shared" si="25"/>
        <v>[57, 1.05, -1.025, 0.9, 2.1, 1.1, 0.88, 0.85, 1.05, 1.07, 0.98, 2.05, 1.02, 0.92, 0.96, 0.97, 1.01, 0.52, 0.48, 0.55, 0.6, 30, 85, 8.82859383225871]</v>
      </c>
      <c r="B60" s="2">
        <f t="shared" si="14"/>
        <v>1.05</v>
      </c>
      <c r="C60" s="2">
        <f t="shared" si="15"/>
        <v>-1.0249999999999999</v>
      </c>
      <c r="D60">
        <f>'式(15)Aoh0p'!F28</f>
        <v>0.9</v>
      </c>
      <c r="E60">
        <f>'式(15)Aoh0p'!E28</f>
        <v>2.1</v>
      </c>
      <c r="F60">
        <f>'式(15)Aoh0p'!D28</f>
        <v>1.1000000000000001</v>
      </c>
      <c r="G60" s="1">
        <f>'式(15)Aoh0p'!I28</f>
        <v>0.88</v>
      </c>
      <c r="H60" s="1">
        <f>'式(15)Aoh0p'!J28</f>
        <v>0.85</v>
      </c>
      <c r="I60" s="1">
        <f>'式(15)Aoh0p'!G28</f>
        <v>1.05</v>
      </c>
      <c r="J60" s="1">
        <f>'式(15)Aoh0p'!H28</f>
        <v>1.07</v>
      </c>
      <c r="K60">
        <f>'式(15)Aoh0p'!K28</f>
        <v>0.98</v>
      </c>
      <c r="L60">
        <f>'式(15)Aoh0p'!L28</f>
        <v>2.0499999999999998</v>
      </c>
      <c r="M60">
        <f>'式(15)Aoh0p'!M28</f>
        <v>1.02</v>
      </c>
      <c r="N60" s="1">
        <f>'式(15)Aoh0p'!O28</f>
        <v>0.92</v>
      </c>
      <c r="O60" s="1">
        <f>'式(15)Aoh0p'!N28</f>
        <v>0.96</v>
      </c>
      <c r="P60" s="1">
        <f>'式(15)Aoh0p'!Q28</f>
        <v>0.97</v>
      </c>
      <c r="Q60" s="1">
        <f>'式(15)Aoh0p'!P28</f>
        <v>1.01</v>
      </c>
      <c r="R60">
        <f>'式(15)Aoh0p'!S28</f>
        <v>0.52</v>
      </c>
      <c r="S60">
        <f>'式(15)Aoh0p'!R28</f>
        <v>0.48</v>
      </c>
      <c r="T60">
        <f>'式(15)Aoh0p'!T28</f>
        <v>0.55000000000000004</v>
      </c>
      <c r="U60">
        <f>'式(15)Aoh0p'!U28</f>
        <v>0.6</v>
      </c>
      <c r="V60">
        <f>-'式(15)Aoh0p'!V28</f>
        <v>30</v>
      </c>
      <c r="W60">
        <f>'式(15)Aoh0p'!W28</f>
        <v>85</v>
      </c>
      <c r="Y60">
        <f t="shared" si="16"/>
        <v>2.9800000000000004</v>
      </c>
      <c r="Z60">
        <f t="shared" si="17"/>
        <v>3.03</v>
      </c>
      <c r="AA60">
        <f t="shared" si="18"/>
        <v>0.31754264805429416</v>
      </c>
      <c r="AB60">
        <f t="shared" si="19"/>
        <v>7.259058151235843</v>
      </c>
      <c r="AC60">
        <f t="shared" si="27"/>
        <v>3</v>
      </c>
      <c r="AD60" s="11">
        <f t="shared" si="20"/>
        <v>8.8285938322587114</v>
      </c>
      <c r="AE60" s="4">
        <f t="shared" si="26"/>
        <v>8.8285938322587114</v>
      </c>
      <c r="AF60">
        <f t="shared" si="21"/>
        <v>101.50343646944191</v>
      </c>
      <c r="AG60">
        <f t="shared" si="22"/>
        <v>8.8285938322587114</v>
      </c>
      <c r="AH60">
        <f t="shared" si="23"/>
        <v>20.479463016821047</v>
      </c>
      <c r="AJ60">
        <f t="shared" si="24"/>
        <v>0</v>
      </c>
      <c r="AK60">
        <f>AD60-'式(15)Aoh0p'!AD28</f>
        <v>0</v>
      </c>
    </row>
    <row r="61" spans="1:37" x14ac:dyDescent="0.2">
      <c r="A61" t="str">
        <f t="shared" si="25"/>
        <v>[58, 1.05, -1.025, 0.9, 2.1, 1.1, 0.88, 0.85, 1.05, 1.07, 0.98, 2.05, 1.02, 0.92, 0.96, 0.97, 1.01, 0.52, 0.48, 0.55, 0.6, 1, 85, 9.02239089829093]</v>
      </c>
      <c r="B61" s="2">
        <f t="shared" si="14"/>
        <v>1.05</v>
      </c>
      <c r="C61" s="2">
        <f t="shared" si="15"/>
        <v>-1.0249999999999999</v>
      </c>
      <c r="D61">
        <f>'式(15)Aoh0p'!F29</f>
        <v>0.9</v>
      </c>
      <c r="E61">
        <f>'式(15)Aoh0p'!E29</f>
        <v>2.1</v>
      </c>
      <c r="F61">
        <f>'式(15)Aoh0p'!D29</f>
        <v>1.1000000000000001</v>
      </c>
      <c r="G61" s="1">
        <f>'式(15)Aoh0p'!I29</f>
        <v>0.88</v>
      </c>
      <c r="H61" s="1">
        <f>'式(15)Aoh0p'!J29</f>
        <v>0.85</v>
      </c>
      <c r="I61" s="1">
        <f>'式(15)Aoh0p'!G29</f>
        <v>1.05</v>
      </c>
      <c r="J61" s="1">
        <f>'式(15)Aoh0p'!H29</f>
        <v>1.07</v>
      </c>
      <c r="K61">
        <f>'式(15)Aoh0p'!K29</f>
        <v>0.98</v>
      </c>
      <c r="L61">
        <f>'式(15)Aoh0p'!L29</f>
        <v>2.0499999999999998</v>
      </c>
      <c r="M61">
        <f>'式(15)Aoh0p'!M29</f>
        <v>1.02</v>
      </c>
      <c r="N61" s="1">
        <f>'式(15)Aoh0p'!O29</f>
        <v>0.92</v>
      </c>
      <c r="O61" s="1">
        <f>'式(15)Aoh0p'!N29</f>
        <v>0.96</v>
      </c>
      <c r="P61" s="1">
        <f>'式(15)Aoh0p'!Q29</f>
        <v>0.97</v>
      </c>
      <c r="Q61" s="1">
        <f>'式(15)Aoh0p'!P29</f>
        <v>1.01</v>
      </c>
      <c r="R61">
        <f>'式(15)Aoh0p'!S29</f>
        <v>0.52</v>
      </c>
      <c r="S61">
        <f>'式(15)Aoh0p'!R29</f>
        <v>0.48</v>
      </c>
      <c r="T61">
        <f>'式(15)Aoh0p'!T29</f>
        <v>0.55000000000000004</v>
      </c>
      <c r="U61">
        <f>'式(15)Aoh0p'!U29</f>
        <v>0.6</v>
      </c>
      <c r="V61">
        <f>-'式(15)Aoh0p'!V29</f>
        <v>1</v>
      </c>
      <c r="W61">
        <f>'式(15)Aoh0p'!W29</f>
        <v>85</v>
      </c>
      <c r="Y61">
        <f t="shared" si="16"/>
        <v>2.9800000000000004</v>
      </c>
      <c r="Z61">
        <f t="shared" si="17"/>
        <v>3.03</v>
      </c>
      <c r="AA61">
        <f t="shared" si="18"/>
        <v>9.6002857105196727E-3</v>
      </c>
      <c r="AB61">
        <f t="shared" si="19"/>
        <v>6.2874863811487156</v>
      </c>
      <c r="AC61">
        <f t="shared" si="27"/>
        <v>3</v>
      </c>
      <c r="AD61" s="11">
        <f t="shared" si="20"/>
        <v>9.0223908982909311</v>
      </c>
      <c r="AE61" s="4">
        <f t="shared" si="26"/>
        <v>9.0223908982909311</v>
      </c>
      <c r="AF61">
        <f t="shared" si="21"/>
        <v>2908.006893897465</v>
      </c>
      <c r="AG61">
        <f t="shared" si="22"/>
        <v>9.0223908982909311</v>
      </c>
      <c r="AH61">
        <f t="shared" si="23"/>
        <v>18.706528582993158</v>
      </c>
      <c r="AJ61">
        <f t="shared" si="24"/>
        <v>0</v>
      </c>
      <c r="AK61">
        <f>AD61-'式(15)Aoh0p'!AD29</f>
        <v>0</v>
      </c>
    </row>
    <row r="62" spans="1:37" x14ac:dyDescent="0.2">
      <c r="A62" t="str">
        <f t="shared" si="25"/>
        <v>[59, 1.05, -1.025, 0.9, 2.1, 1.1, 0.88, 0.85, 1.05, 1.07, 0.98, 2.05, 1.02, 0.92, 0.96, 0.97, 1.01, 0.52, 0.48, 0.55, 0.6, 89, 89, 8.94928560086997]</v>
      </c>
      <c r="B62" s="2">
        <f t="shared" si="14"/>
        <v>1.05</v>
      </c>
      <c r="C62" s="2">
        <f t="shared" si="15"/>
        <v>-1.0249999999999999</v>
      </c>
      <c r="D62">
        <f>'式(15)Aoh0p'!F30</f>
        <v>0.9</v>
      </c>
      <c r="E62">
        <f>'式(15)Aoh0p'!E30</f>
        <v>2.1</v>
      </c>
      <c r="F62">
        <f>'式(15)Aoh0p'!D30</f>
        <v>1.1000000000000001</v>
      </c>
      <c r="G62" s="1">
        <f>'式(15)Aoh0p'!I30</f>
        <v>0.88</v>
      </c>
      <c r="H62" s="1">
        <f>'式(15)Aoh0p'!J30</f>
        <v>0.85</v>
      </c>
      <c r="I62" s="1">
        <f>'式(15)Aoh0p'!G30</f>
        <v>1.05</v>
      </c>
      <c r="J62" s="1">
        <f>'式(15)Aoh0p'!H30</f>
        <v>1.07</v>
      </c>
      <c r="K62">
        <f>'式(15)Aoh0p'!K30</f>
        <v>0.98</v>
      </c>
      <c r="L62">
        <f>'式(15)Aoh0p'!L30</f>
        <v>2.0499999999999998</v>
      </c>
      <c r="M62">
        <f>'式(15)Aoh0p'!M30</f>
        <v>1.02</v>
      </c>
      <c r="N62" s="1">
        <f>'式(15)Aoh0p'!O30</f>
        <v>0.92</v>
      </c>
      <c r="O62" s="1">
        <f>'式(15)Aoh0p'!N30</f>
        <v>0.96</v>
      </c>
      <c r="P62" s="1">
        <f>'式(15)Aoh0p'!Q30</f>
        <v>0.97</v>
      </c>
      <c r="Q62" s="1">
        <f>'式(15)Aoh0p'!P30</f>
        <v>1.01</v>
      </c>
      <c r="R62">
        <f>'式(15)Aoh0p'!S30</f>
        <v>0.52</v>
      </c>
      <c r="S62">
        <f>'式(15)Aoh0p'!R30</f>
        <v>0.48</v>
      </c>
      <c r="T62">
        <f>'式(15)Aoh0p'!T30</f>
        <v>0.55000000000000004</v>
      </c>
      <c r="U62">
        <f>'式(15)Aoh0p'!U30</f>
        <v>0.6</v>
      </c>
      <c r="V62">
        <f>-'式(15)Aoh0p'!V30</f>
        <v>89</v>
      </c>
      <c r="W62">
        <f>'式(15)Aoh0p'!W30</f>
        <v>89</v>
      </c>
      <c r="Y62">
        <f t="shared" si="16"/>
        <v>2.9800000000000004</v>
      </c>
      <c r="Z62">
        <f t="shared" si="17"/>
        <v>3.03</v>
      </c>
      <c r="AA62">
        <f t="shared" si="18"/>
        <v>31.509478896917532</v>
      </c>
      <c r="AB62">
        <f t="shared" si="19"/>
        <v>1805.4518160661094</v>
      </c>
      <c r="AC62">
        <f t="shared" si="27"/>
        <v>3</v>
      </c>
      <c r="AD62" s="11">
        <f t="shared" si="20"/>
        <v>8.9492856008699722</v>
      </c>
      <c r="AE62" s="4">
        <f t="shared" si="26"/>
        <v>8.9492856008699722</v>
      </c>
      <c r="AF62">
        <f t="shared" si="21"/>
        <v>254.41763667126133</v>
      </c>
      <c r="AG62">
        <f t="shared" si="22"/>
        <v>8.9492856008699722</v>
      </c>
      <c r="AH62">
        <f t="shared" si="23"/>
        <v>-23064.176536991246</v>
      </c>
      <c r="AJ62">
        <f t="shared" si="24"/>
        <v>0</v>
      </c>
      <c r="AK62">
        <f>AD62-'式(15)Aoh0p'!AD30</f>
        <v>0</v>
      </c>
    </row>
    <row r="63" spans="1:37" x14ac:dyDescent="0.2">
      <c r="A63" t="str">
        <f t="shared" si="25"/>
        <v>[60, 1.05, -1.025, 0.9, 2.1, 1.1, 0.88, 0.85, 1.05, 1.07, 0.98, 2.05, 1.02, 0.92, 0.96, 0.97, 1.01, 0.52, 0.48, 0.55, 0.6, 85, 89, 8.9495783031148]</v>
      </c>
      <c r="B63" s="2">
        <f t="shared" si="14"/>
        <v>1.05</v>
      </c>
      <c r="C63" s="2">
        <f t="shared" si="15"/>
        <v>-1.0249999999999999</v>
      </c>
      <c r="D63">
        <f>'式(15)Aoh0p'!F31</f>
        <v>0.9</v>
      </c>
      <c r="E63">
        <f>'式(15)Aoh0p'!E31</f>
        <v>2.1</v>
      </c>
      <c r="F63">
        <f>'式(15)Aoh0p'!D31</f>
        <v>1.1000000000000001</v>
      </c>
      <c r="G63" s="1">
        <f>'式(15)Aoh0p'!I31</f>
        <v>0.88</v>
      </c>
      <c r="H63" s="1">
        <f>'式(15)Aoh0p'!J31</f>
        <v>0.85</v>
      </c>
      <c r="I63" s="1">
        <f>'式(15)Aoh0p'!G31</f>
        <v>1.05</v>
      </c>
      <c r="J63" s="1">
        <f>'式(15)Aoh0p'!H31</f>
        <v>1.07</v>
      </c>
      <c r="K63">
        <f>'式(15)Aoh0p'!K31</f>
        <v>0.98</v>
      </c>
      <c r="L63">
        <f>'式(15)Aoh0p'!L31</f>
        <v>2.0499999999999998</v>
      </c>
      <c r="M63">
        <f>'式(15)Aoh0p'!M31</f>
        <v>1.02</v>
      </c>
      <c r="N63" s="1">
        <f>'式(15)Aoh0p'!O31</f>
        <v>0.92</v>
      </c>
      <c r="O63" s="1">
        <f>'式(15)Aoh0p'!N31</f>
        <v>0.96</v>
      </c>
      <c r="P63" s="1">
        <f>'式(15)Aoh0p'!Q31</f>
        <v>0.97</v>
      </c>
      <c r="Q63" s="1">
        <f>'式(15)Aoh0p'!P31</f>
        <v>1.01</v>
      </c>
      <c r="R63">
        <f>'式(15)Aoh0p'!S31</f>
        <v>0.52</v>
      </c>
      <c r="S63">
        <f>'式(15)Aoh0p'!R31</f>
        <v>0.48</v>
      </c>
      <c r="T63">
        <f>'式(15)Aoh0p'!T31</f>
        <v>0.55000000000000004</v>
      </c>
      <c r="U63">
        <f>'式(15)Aoh0p'!U31</f>
        <v>0.6</v>
      </c>
      <c r="V63">
        <f>-'式(15)Aoh0p'!V31</f>
        <v>85</v>
      </c>
      <c r="W63">
        <f>'式(15)Aoh0p'!W31</f>
        <v>89</v>
      </c>
      <c r="Y63">
        <f t="shared" si="16"/>
        <v>2.9800000000000004</v>
      </c>
      <c r="Z63">
        <f t="shared" si="17"/>
        <v>3.03</v>
      </c>
      <c r="AA63">
        <f t="shared" si="18"/>
        <v>6.2865287665187424</v>
      </c>
      <c r="AB63">
        <f t="shared" si="19"/>
        <v>361.53072538371759</v>
      </c>
      <c r="AC63">
        <f t="shared" si="27"/>
        <v>3</v>
      </c>
      <c r="AD63" s="11">
        <f t="shared" si="20"/>
        <v>8.9495783031147997</v>
      </c>
      <c r="AE63" s="4">
        <f t="shared" si="26"/>
        <v>8.9495783031147997</v>
      </c>
      <c r="AF63">
        <f t="shared" si="21"/>
        <v>255.35057365811187</v>
      </c>
      <c r="AG63">
        <f t="shared" si="22"/>
        <v>8.9495783031147997</v>
      </c>
      <c r="AH63">
        <f t="shared" si="23"/>
        <v>-59.025090909085591</v>
      </c>
      <c r="AJ63">
        <f t="shared" si="24"/>
        <v>0</v>
      </c>
      <c r="AK63">
        <f>AD63-'式(15)Aoh0p'!AD31</f>
        <v>0</v>
      </c>
    </row>
    <row r="64" spans="1:37" x14ac:dyDescent="0.2">
      <c r="A64" t="str">
        <f t="shared" si="25"/>
        <v>[61, 1.05, -1.025, 0.9, 2.1, 1.1, 0.88, 0.85, 1.05, 1.07, 0.98, 2.05, 1.02, 0.92, 0.96, 0.97, 1.01, 0.52, 0.48, 0.55, 0.6, 45, 89, 8.97274193580687]</v>
      </c>
      <c r="B64" s="2">
        <f t="shared" si="14"/>
        <v>1.05</v>
      </c>
      <c r="C64" s="2">
        <f t="shared" si="15"/>
        <v>-1.0249999999999999</v>
      </c>
      <c r="D64">
        <f>'式(15)Aoh0p'!F32</f>
        <v>0.9</v>
      </c>
      <c r="E64">
        <f>'式(15)Aoh0p'!E32</f>
        <v>2.1</v>
      </c>
      <c r="F64">
        <f>'式(15)Aoh0p'!D32</f>
        <v>1.1000000000000001</v>
      </c>
      <c r="G64" s="1">
        <f>'式(15)Aoh0p'!I32</f>
        <v>0.88</v>
      </c>
      <c r="H64" s="1">
        <f>'式(15)Aoh0p'!J32</f>
        <v>0.85</v>
      </c>
      <c r="I64" s="1">
        <f>'式(15)Aoh0p'!G32</f>
        <v>1.05</v>
      </c>
      <c r="J64" s="1">
        <f>'式(15)Aoh0p'!H32</f>
        <v>1.07</v>
      </c>
      <c r="K64">
        <f>'式(15)Aoh0p'!K32</f>
        <v>0.98</v>
      </c>
      <c r="L64">
        <f>'式(15)Aoh0p'!L32</f>
        <v>2.0499999999999998</v>
      </c>
      <c r="M64">
        <f>'式(15)Aoh0p'!M32</f>
        <v>1.02</v>
      </c>
      <c r="N64" s="1">
        <f>'式(15)Aoh0p'!O32</f>
        <v>0.92</v>
      </c>
      <c r="O64" s="1">
        <f>'式(15)Aoh0p'!N32</f>
        <v>0.96</v>
      </c>
      <c r="P64" s="1">
        <f>'式(15)Aoh0p'!Q32</f>
        <v>0.97</v>
      </c>
      <c r="Q64" s="1">
        <f>'式(15)Aoh0p'!P32</f>
        <v>1.01</v>
      </c>
      <c r="R64">
        <f>'式(15)Aoh0p'!S32</f>
        <v>0.52</v>
      </c>
      <c r="S64">
        <f>'式(15)Aoh0p'!R32</f>
        <v>0.48</v>
      </c>
      <c r="T64">
        <f>'式(15)Aoh0p'!T32</f>
        <v>0.55000000000000004</v>
      </c>
      <c r="U64">
        <f>'式(15)Aoh0p'!U32</f>
        <v>0.6</v>
      </c>
      <c r="V64">
        <f>-'式(15)Aoh0p'!V32</f>
        <v>45</v>
      </c>
      <c r="W64">
        <f>'式(15)Aoh0p'!W32</f>
        <v>89</v>
      </c>
      <c r="Y64">
        <f t="shared" si="16"/>
        <v>2.9800000000000004</v>
      </c>
      <c r="Z64">
        <f t="shared" si="17"/>
        <v>3.03</v>
      </c>
      <c r="AA64">
        <f t="shared" si="18"/>
        <v>0.54999999999999993</v>
      </c>
      <c r="AB64">
        <f t="shared" si="19"/>
        <v>44.561132399329601</v>
      </c>
      <c r="AC64">
        <f t="shared" si="27"/>
        <v>3</v>
      </c>
      <c r="AD64" s="11">
        <f t="shared" si="20"/>
        <v>8.9727419358068659</v>
      </c>
      <c r="AE64" s="4">
        <f t="shared" si="26"/>
        <v>8.9727419358068659</v>
      </c>
      <c r="AF64">
        <f t="shared" si="21"/>
        <v>359.74607287182431</v>
      </c>
      <c r="AG64">
        <f t="shared" si="22"/>
        <v>8.9727419358068659</v>
      </c>
      <c r="AH64">
        <f t="shared" si="23"/>
        <v>120.53786314018659</v>
      </c>
      <c r="AJ64">
        <f t="shared" si="24"/>
        <v>0</v>
      </c>
      <c r="AK64">
        <f>AD64-'式(15)Aoh0p'!AD32</f>
        <v>0</v>
      </c>
    </row>
    <row r="65" spans="1:37" x14ac:dyDescent="0.2">
      <c r="A65" t="str">
        <f t="shared" si="25"/>
        <v>[62, 1.05, -1.025, 0.9, 2.1, 1.1, 0.88, 0.85, 1.05, 1.07, 0.98, 2.05, 1.02, 0.92, 0.96, 0.97, 1.01, 0.52, 0.48, 0.55, 0.6, 30, 89, 8.98933669860013]</v>
      </c>
      <c r="B65" s="2">
        <f t="shared" si="14"/>
        <v>1.05</v>
      </c>
      <c r="C65" s="2">
        <f t="shared" si="15"/>
        <v>-1.0249999999999999</v>
      </c>
      <c r="D65">
        <f>'式(15)Aoh0p'!F33</f>
        <v>0.9</v>
      </c>
      <c r="E65">
        <f>'式(15)Aoh0p'!E33</f>
        <v>2.1</v>
      </c>
      <c r="F65">
        <f>'式(15)Aoh0p'!D33</f>
        <v>1.1000000000000001</v>
      </c>
      <c r="G65" s="1">
        <f>'式(15)Aoh0p'!I33</f>
        <v>0.88</v>
      </c>
      <c r="H65" s="1">
        <f>'式(15)Aoh0p'!J33</f>
        <v>0.85</v>
      </c>
      <c r="I65" s="1">
        <f>'式(15)Aoh0p'!G33</f>
        <v>1.05</v>
      </c>
      <c r="J65" s="1">
        <f>'式(15)Aoh0p'!H33</f>
        <v>1.07</v>
      </c>
      <c r="K65">
        <f>'式(15)Aoh0p'!K33</f>
        <v>0.98</v>
      </c>
      <c r="L65">
        <f>'式(15)Aoh0p'!L33</f>
        <v>2.0499999999999998</v>
      </c>
      <c r="M65">
        <f>'式(15)Aoh0p'!M33</f>
        <v>1.02</v>
      </c>
      <c r="N65" s="1">
        <f>'式(15)Aoh0p'!O33</f>
        <v>0.92</v>
      </c>
      <c r="O65" s="1">
        <f>'式(15)Aoh0p'!N33</f>
        <v>0.96</v>
      </c>
      <c r="P65" s="1">
        <f>'式(15)Aoh0p'!Q33</f>
        <v>0.97</v>
      </c>
      <c r="Q65" s="1">
        <f>'式(15)Aoh0p'!P33</f>
        <v>1.01</v>
      </c>
      <c r="R65">
        <f>'式(15)Aoh0p'!S33</f>
        <v>0.52</v>
      </c>
      <c r="S65">
        <f>'式(15)Aoh0p'!R33</f>
        <v>0.48</v>
      </c>
      <c r="T65">
        <f>'式(15)Aoh0p'!T33</f>
        <v>0.55000000000000004</v>
      </c>
      <c r="U65">
        <f>'式(15)Aoh0p'!U33</f>
        <v>0.6</v>
      </c>
      <c r="V65">
        <f>-'式(15)Aoh0p'!V33</f>
        <v>30</v>
      </c>
      <c r="W65">
        <f>'式(15)Aoh0p'!W33</f>
        <v>89</v>
      </c>
      <c r="Y65">
        <f t="shared" si="16"/>
        <v>2.9800000000000004</v>
      </c>
      <c r="Z65">
        <f t="shared" si="17"/>
        <v>3.03</v>
      </c>
      <c r="AA65">
        <f t="shared" si="18"/>
        <v>0.31754264805429416</v>
      </c>
      <c r="AB65">
        <f t="shared" si="19"/>
        <v>36.384012246320339</v>
      </c>
      <c r="AC65">
        <f t="shared" si="27"/>
        <v>3</v>
      </c>
      <c r="AD65" s="11">
        <f t="shared" si="20"/>
        <v>8.9893366986001322</v>
      </c>
      <c r="AE65" s="4">
        <f t="shared" si="26"/>
        <v>8.9893366986001322</v>
      </c>
      <c r="AF65">
        <f t="shared" si="21"/>
        <v>508.75777526579367</v>
      </c>
      <c r="AG65">
        <f t="shared" si="22"/>
        <v>8.9893366986001322</v>
      </c>
      <c r="AH65">
        <f t="shared" si="23"/>
        <v>102.64761869626641</v>
      </c>
      <c r="AJ65">
        <f t="shared" si="24"/>
        <v>0</v>
      </c>
      <c r="AK65">
        <f>AD65-'式(15)Aoh0p'!AD33</f>
        <v>0</v>
      </c>
    </row>
    <row r="66" spans="1:37" x14ac:dyDescent="0.2">
      <c r="A66" t="str">
        <f>"["&amp;ROW(A66)-ROW($A$3)&amp;", "&amp;B66&amp;", "&amp;C66&amp;", "&amp;D66&amp;", "&amp;E66&amp;", "&amp;F66&amp;", "&amp;G66&amp;", "&amp;H66&amp;", "&amp;I66&amp;", "&amp;J66&amp;", "&amp;K66&amp;", "&amp;L66&amp;", "&amp;M66&amp;", "&amp;N66&amp;", "&amp;O66&amp;", "&amp;P66&amp;", "&amp;Q66&amp;", "&amp;R66&amp;", "&amp;S66&amp;", "&amp;T66&amp;", "&amp;U66&amp;", "&amp;V66&amp;", "&amp;W66&amp;", "&amp;AD66&amp;"]"</f>
        <v>[63, 1.05, -1.025, 0.9, 2.1, 1.1, 0.88, 0.85, 1.05, 1.07, 0.98, 2.05, 1.02, 0.92, 0.96, 0.97, 1.01, 0.52, 0.48, 0.55, 0.6, 1, 89, 9.0280015979615]</v>
      </c>
      <c r="B66" s="2">
        <f t="shared" si="14"/>
        <v>1.05</v>
      </c>
      <c r="C66" s="2">
        <f t="shared" si="15"/>
        <v>-1.0249999999999999</v>
      </c>
      <c r="D66">
        <f>'式(15)Aoh0p'!F34</f>
        <v>0.9</v>
      </c>
      <c r="E66">
        <f>'式(15)Aoh0p'!E34</f>
        <v>2.1</v>
      </c>
      <c r="F66">
        <f>'式(15)Aoh0p'!D34</f>
        <v>1.1000000000000001</v>
      </c>
      <c r="G66" s="1">
        <f>'式(15)Aoh0p'!I34</f>
        <v>0.88</v>
      </c>
      <c r="H66" s="1">
        <f>'式(15)Aoh0p'!J34</f>
        <v>0.85</v>
      </c>
      <c r="I66" s="1">
        <f>'式(15)Aoh0p'!G34</f>
        <v>1.05</v>
      </c>
      <c r="J66" s="1">
        <f>'式(15)Aoh0p'!H34</f>
        <v>1.07</v>
      </c>
      <c r="K66">
        <f>'式(15)Aoh0p'!K34</f>
        <v>0.98</v>
      </c>
      <c r="L66">
        <f>'式(15)Aoh0p'!L34</f>
        <v>2.0499999999999998</v>
      </c>
      <c r="M66">
        <f>'式(15)Aoh0p'!M34</f>
        <v>1.02</v>
      </c>
      <c r="N66" s="1">
        <f>'式(15)Aoh0p'!O34</f>
        <v>0.92</v>
      </c>
      <c r="O66" s="1">
        <f>'式(15)Aoh0p'!N34</f>
        <v>0.96</v>
      </c>
      <c r="P66" s="1">
        <f>'式(15)Aoh0p'!Q34</f>
        <v>0.97</v>
      </c>
      <c r="Q66" s="1">
        <f>'式(15)Aoh0p'!P34</f>
        <v>1.01</v>
      </c>
      <c r="R66">
        <f>'式(15)Aoh0p'!S34</f>
        <v>0.52</v>
      </c>
      <c r="S66">
        <f>'式(15)Aoh0p'!R34</f>
        <v>0.48</v>
      </c>
      <c r="T66">
        <f>'式(15)Aoh0p'!T34</f>
        <v>0.55000000000000004</v>
      </c>
      <c r="U66">
        <f>'式(15)Aoh0p'!U34</f>
        <v>0.6</v>
      </c>
      <c r="V66">
        <f>-'式(15)Aoh0p'!V34</f>
        <v>1</v>
      </c>
      <c r="W66">
        <f>'式(15)Aoh0p'!W34</f>
        <v>89</v>
      </c>
      <c r="Y66">
        <f t="shared" si="16"/>
        <v>2.9800000000000004</v>
      </c>
      <c r="Z66">
        <f t="shared" si="17"/>
        <v>3.03</v>
      </c>
      <c r="AA66">
        <f t="shared" si="18"/>
        <v>9.6002857105196727E-3</v>
      </c>
      <c r="AB66">
        <f t="shared" si="19"/>
        <v>31.514278674202448</v>
      </c>
      <c r="AC66">
        <f t="shared" si="27"/>
        <v>3</v>
      </c>
      <c r="AD66" s="11">
        <f t="shared" si="20"/>
        <v>9.0280015979615005</v>
      </c>
      <c r="AE66" s="4">
        <f>IF(AC66=1,0,0)+IF(AC66=2,Y66*AB66/AA66*Y66/2,0)+IF(AC66=3,Z66*(Y66+Y66-(AA66/AB66*Z66))/2,0)+IF(AC66=4,(Y66+(Y66-AA66))/2*AB66,0)</f>
        <v>9.0280015979615005</v>
      </c>
      <c r="AF66">
        <f t="shared" si="21"/>
        <v>14575.576643085053</v>
      </c>
      <c r="AG66">
        <f t="shared" si="22"/>
        <v>9.0280015979615005</v>
      </c>
      <c r="AH66">
        <f t="shared" si="23"/>
        <v>93.761277409506661</v>
      </c>
      <c r="AJ66">
        <f t="shared" si="24"/>
        <v>0</v>
      </c>
      <c r="AK66">
        <f>AD66-'式(15)Aoh0p'!AD34</f>
        <v>0</v>
      </c>
    </row>
    <row r="68" spans="1:37" x14ac:dyDescent="0.2">
      <c r="B68" s="9" t="s">
        <v>39</v>
      </c>
    </row>
    <row r="70" spans="1:37" x14ac:dyDescent="0.2">
      <c r="B70" t="s">
        <v>55</v>
      </c>
    </row>
    <row r="71" spans="1:37" x14ac:dyDescent="0.2">
      <c r="A71">
        <f>ROW(A4)</f>
        <v>4</v>
      </c>
      <c r="B71" t="str">
        <f ca="1">INDIRECT(ADDRESS(A71,COLUMN($A$3)))</f>
        <v>[1, -1.05, -1.025, 1.1, 2.1, 0.9, 1.05, 1.07, 0.88, 0.85, 0.98, 2.05, 1.02, 0.96, 0.92, 1.01, 0.97, 0.48, 0.52, 0, 0.6, 89, 10, 0]</v>
      </c>
    </row>
    <row r="72" spans="1:37" x14ac:dyDescent="0.2">
      <c r="B72" t="s">
        <v>56</v>
      </c>
    </row>
    <row r="73" spans="1:37" x14ac:dyDescent="0.2">
      <c r="B73" t="s">
        <v>57</v>
      </c>
    </row>
    <row r="75" spans="1:37" x14ac:dyDescent="0.2">
      <c r="B75" s="1" t="str">
        <f>B70</f>
        <v>[case, XX, YY, X1, X2, X3, X1yp, X1ym, X3yp, X3ym, Y1, Y2, Y3, Y1xp, Y1xm, Y3xp, Y3xm, Zxp, Zxm, Zyp, Zym, Azw, hs, Aoh0mA] = \</v>
      </c>
    </row>
    <row r="76" spans="1:37" x14ac:dyDescent="0.2">
      <c r="A76">
        <f>A71+1</f>
        <v>5</v>
      </c>
      <c r="B76" t="str">
        <f ca="1">INDIRECT(ADDRESS(A76,COLUMN($A$3)))</f>
        <v>[2, -1.05, -1.025, 1.1, 2.1, 0.9, 1.05, 1.07, 0.88, 0.85, 0.98, 2.05, 1.02, 0.96, 0.92, 1.01, 0.97, 0.48, 0.52, 0.55, 0.6, 89, 1, 0.00962357025804305]</v>
      </c>
    </row>
    <row r="77" spans="1:37" x14ac:dyDescent="0.2">
      <c r="B77" s="1" t="str">
        <f>B72</f>
        <v>Aoh0m = calc_Aoh0m(XX, YY, X1, X2, X3, X1yp, X1ym, X3yp, X3ym, Y1, Y2, Y3, Y1xp, Y1xm, Y3xp, Y3xm, Zxp, Zxm, Zyp, Zym, Azw, hs)</v>
      </c>
    </row>
    <row r="78" spans="1:37" x14ac:dyDescent="0.2">
      <c r="B78" s="1" t="str">
        <f>B73</f>
        <v>print('case{}: Aoh0m = {}, 期待値 = {}, 残差 = {}'.format( case, Aoh0m, Aoh0mA, Aoh0m - Aoh0mA ))</v>
      </c>
    </row>
    <row r="80" spans="1:37" x14ac:dyDescent="0.2">
      <c r="B80" s="1" t="str">
        <f t="shared" ref="B80" si="28">B75</f>
        <v>[case, XX, YY, X1, X2, X3, X1yp, X1ym, X3yp, X3ym, Y1, Y2, Y3, Y1xp, Y1xm, Y3xp, Y3xm, Zxp, Zxm, Zyp, Zym, Azw, hs, Aoh0mA] = \</v>
      </c>
    </row>
    <row r="81" spans="1:2" x14ac:dyDescent="0.2">
      <c r="A81">
        <f t="shared" ref="A81" si="29">A76+1</f>
        <v>6</v>
      </c>
      <c r="B81" t="str">
        <f t="shared" ref="B81" ca="1" si="30">INDIRECT(ADDRESS(A81,COLUMN($A$3)))</f>
        <v>[3, -1.05, -1.025, 1.1, 2.1, 0.9, 1.05, 1.07, 0.88, 0.85, 0.98, 2.05, 1.02, 0.96, 0.92, 1.01, 0.97, 0.48, 0.52, 0.55, 0.6, 85, 1, 0.00965885941785427]</v>
      </c>
    </row>
    <row r="82" spans="1:2" x14ac:dyDescent="0.2">
      <c r="B82" s="1" t="str">
        <f t="shared" ref="B82:B83" si="31">B77</f>
        <v>Aoh0m = calc_Aoh0m(XX, YY, X1, X2, X3, X1yp, X1ym, X3yp, X3ym, Y1, Y2, Y3, Y1xp, Y1xm, Y3xp, Y3xm, Zxp, Zxm, Zyp, Zym, Azw, hs)</v>
      </c>
    </row>
    <row r="83" spans="1:2" x14ac:dyDescent="0.2">
      <c r="B83" s="1" t="str">
        <f t="shared" si="31"/>
        <v>print('case{}: Aoh0m = {}, 期待値 = {}, 残差 = {}'.format( case, Aoh0m, Aoh0mA, Aoh0m - Aoh0mA ))</v>
      </c>
    </row>
    <row r="85" spans="1:2" x14ac:dyDescent="0.2">
      <c r="B85" s="1" t="str">
        <f t="shared" ref="B85" si="32">B80</f>
        <v>[case, XX, YY, X1, X2, X3, X1yp, X1ym, X3yp, X3ym, Y1, Y2, Y3, Y1xp, Y1xm, Y3xp, Y3xm, Zxp, Zxm, Zyp, Zym, Azw, hs, Aoh0mA] = \</v>
      </c>
    </row>
    <row r="86" spans="1:2" x14ac:dyDescent="0.2">
      <c r="A86">
        <f t="shared" ref="A86" si="33">A81+1</f>
        <v>7</v>
      </c>
      <c r="B86" t="str">
        <f t="shared" ref="B86" ca="1" si="34">INDIRECT(ADDRESS(A86,COLUMN($A$3)))</f>
        <v>[4, -1.05, -1.025, 1.1, 2.1, 0.9, 1.05, 1.07, 0.88, 0.85, 0.98, 2.05, 1.02, 0.96, 0.92, 1.01, 0.97, 0.48, 0.52, 0.55, 0.6, 45, 1, 0.010522062047217]</v>
      </c>
    </row>
    <row r="87" spans="1:2" x14ac:dyDescent="0.2">
      <c r="B87" s="1" t="str">
        <f t="shared" ref="B87:B88" si="35">B82</f>
        <v>Aoh0m = calc_Aoh0m(XX, YY, X1, X2, X3, X1yp, X1ym, X3yp, X3ym, Y1, Y2, Y3, Y1xp, Y1xm, Y3xp, Y3xm, Zxp, Zxm, Zyp, Zym, Azw, hs)</v>
      </c>
    </row>
    <row r="88" spans="1:2" x14ac:dyDescent="0.2">
      <c r="B88" s="1" t="str">
        <f t="shared" si="35"/>
        <v>print('case{}: Aoh0m = {}, 期待値 = {}, 残差 = {}'.format( case, Aoh0m, Aoh0mA, Aoh0m - Aoh0mA ))</v>
      </c>
    </row>
    <row r="90" spans="1:2" x14ac:dyDescent="0.2">
      <c r="B90" s="1" t="str">
        <f t="shared" ref="B90" si="36">B85</f>
        <v>[case, XX, YY, X1, X2, X3, X1yp, X1ym, X3yp, X3ym, Y1, Y2, Y3, Y1xp, Y1xm, Y3xp, Y3xm, Zxp, Zxm, Zyp, Zym, Azw, hs, Aoh0mA] = \</v>
      </c>
    </row>
    <row r="91" spans="1:2" x14ac:dyDescent="0.2">
      <c r="A91">
        <f t="shared" ref="A91" si="37">A86+1</f>
        <v>8</v>
      </c>
      <c r="B91" t="str">
        <f t="shared" ref="B91" ca="1" si="38">INDIRECT(ADDRESS(A91,COLUMN($A$3)))</f>
        <v>[5, -1.05, -1.025, 1.1, 2.1, 0.9, 1.05, 1.07, 0.88, 0.85, 0.98, 2.05, 1.02, 0.96, 0.92, 1.01, 0.97, 0.48, 0.52, 0.55, 0.6, 30, 1, 0.00987967545219635]</v>
      </c>
    </row>
    <row r="92" spans="1:2" x14ac:dyDescent="0.2">
      <c r="B92" s="1" t="str">
        <f t="shared" ref="B92:B93" si="39">B87</f>
        <v>Aoh0m = calc_Aoh0m(XX, YY, X1, X2, X3, X1yp, X1ym, X3yp, X3ym, Y1, Y2, Y3, Y1xp, Y1xm, Y3xp, Y3xm, Zxp, Zxm, Zyp, Zym, Azw, hs)</v>
      </c>
    </row>
    <row r="93" spans="1:2" x14ac:dyDescent="0.2">
      <c r="B93" s="1" t="str">
        <f t="shared" si="39"/>
        <v>print('case{}: Aoh0m = {}, 期待値 = {}, 残差 = {}'.format( case, Aoh0m, Aoh0mA, Aoh0m - Aoh0mA ))</v>
      </c>
    </row>
    <row r="95" spans="1:2" x14ac:dyDescent="0.2">
      <c r="B95" s="1" t="str">
        <f t="shared" ref="B95" si="40">B90</f>
        <v>[case, XX, YY, X1, X2, X3, X1yp, X1ym, X3yp, X3ym, Y1, Y2, Y3, Y1xp, Y1xm, Y3xp, Y3xm, Zxp, Zxm, Zyp, Zym, Azw, hs, Aoh0mA] = \</v>
      </c>
    </row>
    <row r="96" spans="1:2" x14ac:dyDescent="0.2">
      <c r="A96">
        <f t="shared" ref="A96" si="41">A91+1</f>
        <v>9</v>
      </c>
      <c r="B96" t="str">
        <f t="shared" ref="B96" ca="1" si="42">INDIRECT(ADDRESS(A96,COLUMN($A$3)))</f>
        <v>[6, -1.05, -1.025, 1.1, 2.1, 0.9, 1.05, 1.07, 0.88, 0.85, 0.98, 2.05, 1.02, 0.96, 0.92, 1.01, 0.97, 0.48, 0.52, 0.55, 0.6, 1, 1, 0.0100357457458702]</v>
      </c>
    </row>
    <row r="97" spans="1:2" x14ac:dyDescent="0.2">
      <c r="B97" s="1" t="str">
        <f t="shared" ref="B97:B98" si="43">B92</f>
        <v>Aoh0m = calc_Aoh0m(XX, YY, X1, X2, X3, X1yp, X1ym, X3yp, X3ym, Y1, Y2, Y3, Y1xp, Y1xm, Y3xp, Y3xm, Zxp, Zxm, Zyp, Zym, Azw, hs)</v>
      </c>
    </row>
    <row r="98" spans="1:2" x14ac:dyDescent="0.2">
      <c r="B98" s="1" t="str">
        <f t="shared" si="43"/>
        <v>print('case{}: Aoh0m = {}, 期待値 = {}, 残差 = {}'.format( case, Aoh0m, Aoh0mA, Aoh0m - Aoh0mA ))</v>
      </c>
    </row>
    <row r="100" spans="1:2" x14ac:dyDescent="0.2">
      <c r="B100" s="1" t="str">
        <f t="shared" ref="B100" si="44">B95</f>
        <v>[case, XX, YY, X1, X2, X3, X1yp, X1ym, X3yp, X3ym, Y1, Y2, Y3, Y1xp, Y1xm, Y3xp, Y3xm, Zxp, Zxm, Zyp, Zym, Azw, hs, Aoh0mA] = \</v>
      </c>
    </row>
    <row r="101" spans="1:2" x14ac:dyDescent="0.2">
      <c r="A101">
        <f t="shared" ref="A101" si="45">A96+1</f>
        <v>10</v>
      </c>
      <c r="B101" t="str">
        <f t="shared" ref="B101" ca="1" si="46">INDIRECT(ADDRESS(A101,COLUMN($A$3)))</f>
        <v>[7, -1.05, -1.025, 1.1, 2.1, 0.9, 1.05, 1.07, 0.88, 0.85, 0.98, 2.05, 1.02, 0.96, 0.92, 1.01, 0.97, 0.48, 0.52, 0.55, 0.6, 89, 10, 0.0972150544392041]</v>
      </c>
    </row>
    <row r="102" spans="1:2" x14ac:dyDescent="0.2">
      <c r="B102" s="1" t="str">
        <f t="shared" ref="B102:B103" si="47">B97</f>
        <v>Aoh0m = calc_Aoh0m(XX, YY, X1, X2, X3, X1yp, X1ym, X3yp, X3ym, Y1, Y2, Y3, Y1xp, Y1xm, Y3xp, Y3xm, Zxp, Zxm, Zyp, Zym, Azw, hs)</v>
      </c>
    </row>
    <row r="103" spans="1:2" x14ac:dyDescent="0.2">
      <c r="B103" s="1" t="str">
        <f t="shared" si="47"/>
        <v>print('case{}: Aoh0m = {}, 期待値 = {}, 残差 = {}'.format( case, Aoh0m, Aoh0mA, Aoh0m - Aoh0mA ))</v>
      </c>
    </row>
    <row r="105" spans="1:2" x14ac:dyDescent="0.2">
      <c r="B105" s="1" t="str">
        <f t="shared" ref="B105" si="48">B100</f>
        <v>[case, XX, YY, X1, X2, X3, X1yp, X1ym, X3yp, X3ym, Y1, Y2, Y3, Y1xp, Y1xm, Y3xp, Y3xm, Zxp, Zxm, Zyp, Zym, Azw, hs, Aoh0mA] = \</v>
      </c>
    </row>
    <row r="106" spans="1:2" x14ac:dyDescent="0.2">
      <c r="A106">
        <f t="shared" ref="A106" si="49">A101+1</f>
        <v>11</v>
      </c>
      <c r="B106" t="str">
        <f t="shared" ref="B106" ca="1" si="50">INDIRECT(ADDRESS(A106,COLUMN($A$3)))</f>
        <v>[8, -1.05, -1.025, 1.1, 2.1, 0.9, 1.05, 1.07, 0.88, 0.85, 0.98, 2.05, 1.02, 0.96, 0.92, 1.01, 0.97, 0.48, 0.52, 0.55, 0.6, 85, 10, 0.0975715372725158]</v>
      </c>
    </row>
    <row r="107" spans="1:2" x14ac:dyDescent="0.2">
      <c r="B107" s="1" t="str">
        <f t="shared" ref="B107:B108" si="51">B102</f>
        <v>Aoh0m = calc_Aoh0m(XX, YY, X1, X2, X3, X1yp, X1ym, X3yp, X3ym, Y1, Y2, Y3, Y1xp, Y1xm, Y3xp, Y3xm, Zxp, Zxm, Zyp, Zym, Azw, hs)</v>
      </c>
    </row>
    <row r="108" spans="1:2" x14ac:dyDescent="0.2">
      <c r="B108" s="1" t="str">
        <f t="shared" si="51"/>
        <v>print('case{}: Aoh0m = {}, 期待値 = {}, 残差 = {}'.format( case, Aoh0m, Aoh0mA, Aoh0m - Aoh0mA ))</v>
      </c>
    </row>
    <row r="110" spans="1:2" x14ac:dyDescent="0.2">
      <c r="B110" s="1" t="str">
        <f t="shared" ref="B110" si="52">B105</f>
        <v>[case, XX, YY, X1, X2, X3, X1yp, X1ym, X3yp, X3ym, Y1, Y2, Y3, Y1xp, Y1xm, Y3xp, Y3xm, Zxp, Zxm, Zyp, Zym, Azw, hs, Aoh0mA] = \</v>
      </c>
    </row>
    <row r="111" spans="1:2" x14ac:dyDescent="0.2">
      <c r="A111">
        <f t="shared" ref="A111" si="53">A106+1</f>
        <v>12</v>
      </c>
      <c r="B111" t="str">
        <f t="shared" ref="B111" ca="1" si="54">INDIRECT(ADDRESS(A111,COLUMN($A$3)))</f>
        <v>[9, -1.05, -1.025, 1.1, 2.1, 0.9, 1.05, 1.07, 0.88, 0.85, 0.98, 2.05, 1.02, 0.96, 0.92, 1.01, 0.97, 0.48, 0.52, 0.55, 0.6, 45, 10, 0.106291408209752]</v>
      </c>
    </row>
    <row r="112" spans="1:2" x14ac:dyDescent="0.2">
      <c r="B112" s="1" t="str">
        <f t="shared" ref="B112:B113" si="55">B107</f>
        <v>Aoh0m = calc_Aoh0m(XX, YY, X1, X2, X3, X1yp, X1ym, X3yp, X3ym, Y1, Y2, Y3, Y1xp, Y1xm, Y3xp, Y3xm, Zxp, Zxm, Zyp, Zym, Azw, hs)</v>
      </c>
    </row>
    <row r="113" spans="1:2" x14ac:dyDescent="0.2">
      <c r="B113" s="1" t="str">
        <f t="shared" si="55"/>
        <v>print('case{}: Aoh0m = {}, 期待値 = {}, 残差 = {}'.format( case, Aoh0m, Aoh0mA, Aoh0m - Aoh0mA ))</v>
      </c>
    </row>
    <row r="115" spans="1:2" x14ac:dyDescent="0.2">
      <c r="B115" s="1" t="str">
        <f t="shared" ref="B115" si="56">B110</f>
        <v>[case, XX, YY, X1, X2, X3, X1yp, X1ym, X3yp, X3ym, Y1, Y2, Y3, Y1xp, Y1xm, Y3xp, Y3xm, Zxp, Zxm, Zyp, Zym, Azw, hs, Aoh0mA] = \</v>
      </c>
    </row>
    <row r="116" spans="1:2" x14ac:dyDescent="0.2">
      <c r="A116">
        <f t="shared" ref="A116" si="57">A111+1</f>
        <v>13</v>
      </c>
      <c r="B116" t="str">
        <f t="shared" ref="B116" ca="1" si="58">INDIRECT(ADDRESS(A116,COLUMN($A$3)))</f>
        <v>[10, -1.05, -1.025, 1.1, 2.1, 0.9, 1.05, 1.07, 0.88, 0.85, 0.98, 2.05, 1.02, 0.96, 0.92, 1.01, 0.97, 0.48, 0.52, 0.55, 0.6, 30, 10, 0.0998021691714904]</v>
      </c>
    </row>
    <row r="117" spans="1:2" x14ac:dyDescent="0.2">
      <c r="B117" s="1" t="str">
        <f t="shared" ref="B117:B118" si="59">B112</f>
        <v>Aoh0m = calc_Aoh0m(XX, YY, X1, X2, X3, X1yp, X1ym, X3yp, X3ym, Y1, Y2, Y3, Y1xp, Y1xm, Y3xp, Y3xm, Zxp, Zxm, Zyp, Zym, Azw, hs)</v>
      </c>
    </row>
    <row r="118" spans="1:2" x14ac:dyDescent="0.2">
      <c r="B118" s="1" t="str">
        <f t="shared" si="59"/>
        <v>print('case{}: Aoh0m = {}, 期待値 = {}, 残差 = {}'.format( case, Aoh0m, Aoh0mA, Aoh0m - Aoh0mA ))</v>
      </c>
    </row>
    <row r="120" spans="1:2" x14ac:dyDescent="0.2">
      <c r="B120" s="1" t="str">
        <f t="shared" ref="B120" si="60">B115</f>
        <v>[case, XX, YY, X1, X2, X3, X1yp, X1ym, X3yp, X3ym, Y1, Y2, Y3, Y1xp, Y1xm, Y3xp, Y3xm, Zxp, Zxm, Zyp, Zym, Azw, hs, Aoh0mA] = \</v>
      </c>
    </row>
    <row r="121" spans="1:2" x14ac:dyDescent="0.2">
      <c r="A121">
        <f t="shared" ref="A121" si="61">A116+1</f>
        <v>14</v>
      </c>
      <c r="B121" t="str">
        <f t="shared" ref="B121" ca="1" si="62">INDIRECT(ADDRESS(A121,COLUMN($A$3)))</f>
        <v>[11, -1.05, -1.025, 1.1, 2.1, 0.9, 1.05, 1.07, 0.88, 0.85, 0.98, 2.05, 1.02, 0.96, 0.92, 1.01, 0.97, 0.48, 0.52, 0.55, 0.6, 1, 10, 0.101378754751376]</v>
      </c>
    </row>
    <row r="122" spans="1:2" x14ac:dyDescent="0.2">
      <c r="B122" s="1" t="str">
        <f t="shared" ref="B122:B123" si="63">B117</f>
        <v>Aoh0m = calc_Aoh0m(XX, YY, X1, X2, X3, X1yp, X1ym, X3yp, X3ym, Y1, Y2, Y3, Y1xp, Y1xm, Y3xp, Y3xm, Zxp, Zxm, Zyp, Zym, Azw, hs)</v>
      </c>
    </row>
    <row r="123" spans="1:2" x14ac:dyDescent="0.2">
      <c r="B123" s="1" t="str">
        <f t="shared" si="63"/>
        <v>print('case{}: Aoh0m = {}, 期待値 = {}, 残差 = {}'.format( case, Aoh0m, Aoh0mA, Aoh0m - Aoh0mA ))</v>
      </c>
    </row>
    <row r="125" spans="1:2" x14ac:dyDescent="0.2">
      <c r="B125" s="1" t="str">
        <f t="shared" ref="B125" si="64">B120</f>
        <v>[case, XX, YY, X1, X2, X3, X1yp, X1ym, X3yp, X3ym, Y1, Y2, Y3, Y1xp, Y1xm, Y3xp, Y3xm, Zxp, Zxm, Zyp, Zym, Azw, hs, Aoh0mA] = \</v>
      </c>
    </row>
    <row r="126" spans="1:2" x14ac:dyDescent="0.2">
      <c r="A126">
        <f t="shared" ref="A126" si="65">A121+1</f>
        <v>15</v>
      </c>
      <c r="B126" t="str">
        <f t="shared" ref="B126" ca="1" si="66">INDIRECT(ADDRESS(A126,COLUMN($A$3)))</f>
        <v>[12, -1.05, -1.025, 1.1, 2.1, 0.9, 1.05, 1.07, 0.88, 0.85, 0.98, 2.05, 1.02, 0.96, 0.92, 1.01, 0.97, 0.48, 0.52, 0.55, 0.6, 89, 30, 0.318312816474513]</v>
      </c>
    </row>
    <row r="127" spans="1:2" x14ac:dyDescent="0.2">
      <c r="B127" s="1" t="str">
        <f t="shared" ref="B127:B128" si="67">B122</f>
        <v>Aoh0m = calc_Aoh0m(XX, YY, X1, X2, X3, X1yp, X1ym, X3yp, X3ym, Y1, Y2, Y3, Y1xp, Y1xm, Y3xp, Y3xm, Zxp, Zxm, Zyp, Zym, Azw, hs)</v>
      </c>
    </row>
    <row r="128" spans="1:2" x14ac:dyDescent="0.2">
      <c r="B128" s="1" t="str">
        <f t="shared" si="67"/>
        <v>print('case{}: Aoh0m = {}, 期待値 = {}, 残差 = {}'.format( case, Aoh0m, Aoh0mA, Aoh0m - Aoh0mA ))</v>
      </c>
    </row>
    <row r="130" spans="1:2" x14ac:dyDescent="0.2">
      <c r="B130" s="1" t="str">
        <f t="shared" ref="B130" si="68">B125</f>
        <v>[case, XX, YY, X1, X2, X3, X1yp, X1ym, X3yp, X3ym, Y1, Y2, Y3, Y1xp, Y1xm, Y3xp, Y3xm, Zxp, Zxm, Zyp, Zym, Azw, hs, Aoh0mA] = \</v>
      </c>
    </row>
    <row r="131" spans="1:2" x14ac:dyDescent="0.2">
      <c r="A131">
        <f t="shared" ref="A131" si="69">A126+1</f>
        <v>16</v>
      </c>
      <c r="B131" t="str">
        <f t="shared" ref="B131" ca="1" si="70">INDIRECT(ADDRESS(A131,COLUMN($A$3)))</f>
        <v>[13, -1.05, -1.025, 1.1, 2.1, 0.9, 1.05, 1.07, 0.88, 0.85, 0.98, 2.05, 1.02, 0.96, 0.92, 1.01, 0.97, 0.48, 0.52, 0.55, 0.6, 85, 30, 0.319480053949725]</v>
      </c>
    </row>
    <row r="132" spans="1:2" x14ac:dyDescent="0.2">
      <c r="B132" s="1" t="str">
        <f t="shared" ref="B132:B133" si="71">B127</f>
        <v>Aoh0m = calc_Aoh0m(XX, YY, X1, X2, X3, X1yp, X1ym, X3yp, X3ym, Y1, Y2, Y3, Y1xp, Y1xm, Y3xp, Y3xm, Zxp, Zxm, Zyp, Zym, Azw, hs)</v>
      </c>
    </row>
    <row r="133" spans="1:2" x14ac:dyDescent="0.2">
      <c r="B133" s="1" t="str">
        <f t="shared" si="71"/>
        <v>print('case{}: Aoh0m = {}, 期待値 = {}, 残差 = {}'.format( case, Aoh0m, Aoh0mA, Aoh0m - Aoh0mA ))</v>
      </c>
    </row>
    <row r="135" spans="1:2" x14ac:dyDescent="0.2">
      <c r="B135" s="1" t="str">
        <f t="shared" ref="B135" si="72">B130</f>
        <v>[case, XX, YY, X1, X2, X3, X1yp, X1ym, X3yp, X3ym, Y1, Y2, Y3, Y1xp, Y1xm, Y3xp, Y3xm, Zxp, Zxm, Zyp, Zym, Azw, hs, Aoh0mA] = \</v>
      </c>
    </row>
    <row r="136" spans="1:2" x14ac:dyDescent="0.2">
      <c r="A136">
        <f t="shared" ref="A136" si="73">A131+1</f>
        <v>17</v>
      </c>
      <c r="B136" t="str">
        <f t="shared" ref="B136" ca="1" si="74">INDIRECT(ADDRESS(A136,COLUMN($A$3)))</f>
        <v>[14, -1.05, -1.025, 1.1, 2.1, 0.9, 1.05, 1.07, 0.88, 0.85, 0.98, 2.05, 1.02, 0.96, 0.92, 1.01, 0.97, 0.48, 0.52, 0.55, 0.6, 45, 30, 0.348031667620443]</v>
      </c>
    </row>
    <row r="137" spans="1:2" x14ac:dyDescent="0.2">
      <c r="B137" s="1" t="str">
        <f t="shared" ref="B137:B138" si="75">B132</f>
        <v>Aoh0m = calc_Aoh0m(XX, YY, X1, X2, X3, X1yp, X1ym, X3yp, X3ym, Y1, Y2, Y3, Y1xp, Y1xm, Y3xp, Y3xm, Zxp, Zxm, Zyp, Zym, Azw, hs)</v>
      </c>
    </row>
    <row r="138" spans="1:2" x14ac:dyDescent="0.2">
      <c r="B138" s="1" t="str">
        <f t="shared" si="75"/>
        <v>print('case{}: Aoh0m = {}, 期待値 = {}, 残差 = {}'.format( case, Aoh0m, Aoh0mA, Aoh0m - Aoh0mA ))</v>
      </c>
    </row>
    <row r="140" spans="1:2" x14ac:dyDescent="0.2">
      <c r="B140" s="1" t="str">
        <f t="shared" ref="B140" si="76">B135</f>
        <v>[case, XX, YY, X1, X2, X3, X1yp, X1ym, X3yp, X3ym, Y1, Y2, Y3, Y1xp, Y1xm, Y3xp, Y3xm, Zxp, Zxm, Zyp, Zym, Azw, hs, Aoh0mA] = \</v>
      </c>
    </row>
    <row r="141" spans="1:2" x14ac:dyDescent="0.2">
      <c r="A141">
        <f t="shared" ref="A141" si="77">A136+1</f>
        <v>18</v>
      </c>
      <c r="B141" t="str">
        <f t="shared" ref="B141" ca="1" si="78">INDIRECT(ADDRESS(A141,COLUMN($A$3)))</f>
        <v>[15, -1.05, -1.025, 1.1, 2.1, 0.9, 1.05, 1.07, 0.88, 0.85, 0.98, 2.05, 1.02, 0.96, 0.92, 1.01, 0.97, 0.48, 0.52, 0.55, 0.6, 30, 30, 0.326783847856713]</v>
      </c>
    </row>
    <row r="142" spans="1:2" x14ac:dyDescent="0.2">
      <c r="B142" s="1" t="str">
        <f t="shared" ref="B142:B143" si="79">B137</f>
        <v>Aoh0m = calc_Aoh0m(XX, YY, X1, X2, X3, X1yp, X1ym, X3yp, X3ym, Y1, Y2, Y3, Y1xp, Y1xm, Y3xp, Y3xm, Zxp, Zxm, Zyp, Zym, Azw, hs)</v>
      </c>
    </row>
    <row r="143" spans="1:2" x14ac:dyDescent="0.2">
      <c r="B143" s="1" t="str">
        <f t="shared" si="79"/>
        <v>print('case{}: Aoh0m = {}, 期待値 = {}, 残差 = {}'.format( case, Aoh0m, Aoh0mA, Aoh0m - Aoh0mA ))</v>
      </c>
    </row>
    <row r="145" spans="1:2" x14ac:dyDescent="0.2">
      <c r="B145" s="1" t="str">
        <f t="shared" ref="B145" si="80">B140</f>
        <v>[case, XX, YY, X1, X2, X3, X1yp, X1ym, X3yp, X3ym, Y1, Y2, Y3, Y1xp, Y1xm, Y3xp, Y3xm, Zxp, Zxm, Zyp, Zym, Azw, hs, Aoh0mA] = \</v>
      </c>
    </row>
    <row r="146" spans="1:2" x14ac:dyDescent="0.2">
      <c r="A146">
        <f t="shared" ref="A146" si="81">A141+1</f>
        <v>19</v>
      </c>
      <c r="B146" t="str">
        <f t="shared" ref="B146" ca="1" si="82">INDIRECT(ADDRESS(A146,COLUMN($A$3)))</f>
        <v>[16, -1.05, -1.025, 1.1, 2.1, 0.9, 1.05, 1.07, 0.88, 0.85, 0.98, 2.05, 1.02, 0.96, 0.92, 1.01, 0.97, 0.48, 0.52, 0.55, 0.6, 1, 30, 0.331946087380636]</v>
      </c>
    </row>
    <row r="147" spans="1:2" x14ac:dyDescent="0.2">
      <c r="B147" s="1" t="str">
        <f t="shared" ref="B147:B148" si="83">B142</f>
        <v>Aoh0m = calc_Aoh0m(XX, YY, X1, X2, X3, X1yp, X1ym, X3yp, X3ym, Y1, Y2, Y3, Y1xp, Y1xm, Y3xp, Y3xm, Zxp, Zxm, Zyp, Zym, Azw, hs)</v>
      </c>
    </row>
    <row r="148" spans="1:2" x14ac:dyDescent="0.2">
      <c r="B148" s="1" t="str">
        <f t="shared" si="83"/>
        <v>print('case{}: Aoh0m = {}, 期待値 = {}, 残差 = {}'.format( case, Aoh0m, Aoh0mA, Aoh0m - Aoh0mA ))</v>
      </c>
    </row>
    <row r="150" spans="1:2" x14ac:dyDescent="0.2">
      <c r="B150" s="1" t="str">
        <f t="shared" ref="B150" si="84">B145</f>
        <v>[case, XX, YY, X1, X2, X3, X1yp, X1ym, X3yp, X3ym, Y1, Y2, Y3, Y1xp, Y1xm, Y3xp, Y3xm, Zxp, Zxm, Zyp, Zym, Azw, hs, Aoh0mA] = \</v>
      </c>
    </row>
    <row r="151" spans="1:2" x14ac:dyDescent="0.2">
      <c r="A151">
        <f t="shared" ref="A151" si="85">A146+1</f>
        <v>20</v>
      </c>
      <c r="B151" t="str">
        <f t="shared" ref="B151" ca="1" si="86">INDIRECT(ADDRESS(A151,COLUMN($A$3)))</f>
        <v>[17, -1.05, -1.025, 1.1, 2.1, 0.9, 1.05, 1.07, 0.88, 0.85, 0.98, 2.05, 1.02, 0.96, 0.92, 1.01, 0.97, 0.48, 0.52, 0.55, 0.6, 89, 60, 0.954938449423539]</v>
      </c>
    </row>
    <row r="152" spans="1:2" x14ac:dyDescent="0.2">
      <c r="B152" s="1" t="str">
        <f t="shared" ref="B152:B153" si="87">B147</f>
        <v>Aoh0m = calc_Aoh0m(XX, YY, X1, X2, X3, X1yp, X1ym, X3yp, X3ym, Y1, Y2, Y3, Y1xp, Y1xm, Y3xp, Y3xm, Zxp, Zxm, Zyp, Zym, Azw, hs)</v>
      </c>
    </row>
    <row r="153" spans="1:2" x14ac:dyDescent="0.2">
      <c r="B153" s="1" t="str">
        <f t="shared" si="87"/>
        <v>print('case{}: Aoh0m = {}, 期待値 = {}, 残差 = {}'.format( case, Aoh0m, Aoh0mA, Aoh0m - Aoh0mA ))</v>
      </c>
    </row>
    <row r="155" spans="1:2" x14ac:dyDescent="0.2">
      <c r="B155" s="1" t="str">
        <f t="shared" ref="B155" si="88">B150</f>
        <v>[case, XX, YY, X1, X2, X3, X1yp, X1ym, X3yp, X3ym, Y1, Y2, Y3, Y1xp, Y1xm, Y3xp, Y3xm, Zxp, Zxm, Zyp, Zym, Azw, hs, Aoh0mA] = \</v>
      </c>
    </row>
    <row r="156" spans="1:2" x14ac:dyDescent="0.2">
      <c r="A156">
        <f t="shared" ref="A156" si="89">A151+1</f>
        <v>21</v>
      </c>
      <c r="B156" t="str">
        <f t="shared" ref="B156" ca="1" si="90">INDIRECT(ADDRESS(A156,COLUMN($A$3)))</f>
        <v>[18, -1.05, -1.025, 1.1, 2.1, 0.9, 1.05, 1.07, 0.88, 0.85, 0.98, 2.05, 1.02, 0.96, 0.92, 1.01, 0.97, 0.48, 0.52, 0.55, 0.6, 85, 60, 0.958440161849176]</v>
      </c>
    </row>
    <row r="157" spans="1:2" x14ac:dyDescent="0.2">
      <c r="B157" s="1" t="str">
        <f t="shared" ref="B157:B158" si="91">B152</f>
        <v>Aoh0m = calc_Aoh0m(XX, YY, X1, X2, X3, X1yp, X1ym, X3yp, X3ym, Y1, Y2, Y3, Y1xp, Y1xm, Y3xp, Y3xm, Zxp, Zxm, Zyp, Zym, Azw, hs)</v>
      </c>
    </row>
    <row r="158" spans="1:2" x14ac:dyDescent="0.2">
      <c r="B158" s="1" t="str">
        <f t="shared" si="91"/>
        <v>print('case{}: Aoh0m = {}, 期待値 = {}, 残差 = {}'.format( case, Aoh0m, Aoh0mA, Aoh0m - Aoh0mA ))</v>
      </c>
    </row>
    <row r="160" spans="1:2" x14ac:dyDescent="0.2">
      <c r="B160" s="1" t="str">
        <f t="shared" ref="B160" si="92">B155</f>
        <v>[case, XX, YY, X1, X2, X3, X1yp, X1ym, X3yp, X3ym, Y1, Y2, Y3, Y1xp, Y1xm, Y3xp, Y3xm, Zxp, Zxm, Zyp, Zym, Azw, hs, Aoh0mA] = \</v>
      </c>
    </row>
    <row r="161" spans="1:2" x14ac:dyDescent="0.2">
      <c r="A161">
        <f t="shared" ref="A161" si="93">A156+1</f>
        <v>22</v>
      </c>
      <c r="B161" t="str">
        <f t="shared" ref="B161" ca="1" si="94">INDIRECT(ADDRESS(A161,COLUMN($A$3)))</f>
        <v>[19, -1.05, -1.025, 1.1, 2.1, 0.9, 1.05, 1.07, 0.88, 0.85, 0.98, 2.05, 1.02, 0.96, 0.92, 1.01, 0.97, 0.48, 0.52, 0.55, 0.6, 45, 60, 1.04409500286133]</v>
      </c>
    </row>
    <row r="162" spans="1:2" x14ac:dyDescent="0.2">
      <c r="B162" s="1" t="str">
        <f t="shared" ref="B162:B163" si="95">B157</f>
        <v>Aoh0m = calc_Aoh0m(XX, YY, X1, X2, X3, X1yp, X1ym, X3yp, X3ym, Y1, Y2, Y3, Y1xp, Y1xm, Y3xp, Y3xm, Zxp, Zxm, Zyp, Zym, Azw, hs)</v>
      </c>
    </row>
    <row r="163" spans="1:2" x14ac:dyDescent="0.2">
      <c r="B163" s="1" t="str">
        <f t="shared" si="95"/>
        <v>print('case{}: Aoh0m = {}, 期待値 = {}, 残差 = {}'.format( case, Aoh0m, Aoh0mA, Aoh0m - Aoh0mA ))</v>
      </c>
    </row>
    <row r="165" spans="1:2" x14ac:dyDescent="0.2">
      <c r="B165" s="1" t="str">
        <f t="shared" ref="B165" si="96">B160</f>
        <v>[case, XX, YY, X1, X2, X3, X1yp, X1ym, X3yp, X3ym, Y1, Y2, Y3, Y1xp, Y1xm, Y3xp, Y3xm, Zxp, Zxm, Zyp, Zym, Azw, hs, Aoh0mA] = \</v>
      </c>
    </row>
    <row r="166" spans="1:2" x14ac:dyDescent="0.2">
      <c r="A166">
        <f t="shared" ref="A166" si="97">A161+1</f>
        <v>23</v>
      </c>
      <c r="B166" t="str">
        <f t="shared" ref="B166" ca="1" si="98">INDIRECT(ADDRESS(A166,COLUMN($A$3)))</f>
        <v>[20, -1.05, -1.025, 1.1, 2.1, 0.9, 1.05, 1.07, 0.88, 0.85, 0.98, 2.05, 1.02, 0.96, 0.92, 1.01, 0.97, 0.48, 0.52, 0.55, 0.6, 30, 60, 0.980351543570138]</v>
      </c>
    </row>
    <row r="167" spans="1:2" x14ac:dyDescent="0.2">
      <c r="B167" s="1" t="str">
        <f t="shared" ref="B167:B168" si="99">B162</f>
        <v>Aoh0m = calc_Aoh0m(XX, YY, X1, X2, X3, X1yp, X1ym, X3yp, X3ym, Y1, Y2, Y3, Y1xp, Y1xm, Y3xp, Y3xm, Zxp, Zxm, Zyp, Zym, Azw, hs)</v>
      </c>
    </row>
    <row r="168" spans="1:2" x14ac:dyDescent="0.2">
      <c r="B168" s="1" t="str">
        <f t="shared" si="99"/>
        <v>print('case{}: Aoh0m = {}, 期待値 = {}, 残差 = {}'.format( case, Aoh0m, Aoh0mA, Aoh0m - Aoh0mA ))</v>
      </c>
    </row>
    <row r="170" spans="1:2" x14ac:dyDescent="0.2">
      <c r="B170" s="1" t="str">
        <f t="shared" ref="B170" si="100">B165</f>
        <v>[case, XX, YY, X1, X2, X3, X1yp, X1ym, X3yp, X3ym, Y1, Y2, Y3, Y1xp, Y1xm, Y3xp, Y3xm, Zxp, Zxm, Zyp, Zym, Azw, hs, Aoh0mA] = \</v>
      </c>
    </row>
    <row r="171" spans="1:2" x14ac:dyDescent="0.2">
      <c r="A171">
        <f t="shared" ref="A171" si="101">A166+1</f>
        <v>24</v>
      </c>
      <c r="B171" t="str">
        <f t="shared" ref="B171" ca="1" si="102">INDIRECT(ADDRESS(A171,COLUMN($A$3)))</f>
        <v>[21, -1.05, -1.025, 1.1, 2.1, 0.9, 1.05, 1.07, 0.88, 0.85, 0.98, 2.05, 1.02, 0.96, 0.92, 1.01, 0.97, 0.48, 0.52, 0.55, 0.6, 1, 60, 0.995838262141907]</v>
      </c>
    </row>
    <row r="172" spans="1:2" x14ac:dyDescent="0.2">
      <c r="B172" s="1" t="str">
        <f t="shared" ref="B172:B173" si="103">B167</f>
        <v>Aoh0m = calc_Aoh0m(XX, YY, X1, X2, X3, X1yp, X1ym, X3yp, X3ym, Y1, Y2, Y3, Y1xp, Y1xm, Y3xp, Y3xm, Zxp, Zxm, Zyp, Zym, Azw, hs)</v>
      </c>
    </row>
    <row r="173" spans="1:2" x14ac:dyDescent="0.2">
      <c r="B173" s="1" t="str">
        <f t="shared" si="103"/>
        <v>print('case{}: Aoh0m = {}, 期待値 = {}, 残差 = {}'.format( case, Aoh0m, Aoh0mA, Aoh0m - Aoh0mA ))</v>
      </c>
    </row>
    <row r="175" spans="1:2" x14ac:dyDescent="0.2">
      <c r="B175" s="1" t="str">
        <f t="shared" ref="B175" si="104">B170</f>
        <v>[case, XX, YY, X1, X2, X3, X1yp, X1ym, X3yp, X3ym, Y1, Y2, Y3, Y1xp, Y1xm, Y3xp, Y3xm, Zxp, Zxm, Zyp, Zym, Azw, hs, Aoh0mA] = \</v>
      </c>
    </row>
    <row r="176" spans="1:2" x14ac:dyDescent="0.2">
      <c r="A176">
        <f t="shared" ref="A176" si="105">A171+1</f>
        <v>25</v>
      </c>
      <c r="B176" t="str">
        <f t="shared" ref="B176" ca="1" si="106">INDIRECT(ADDRESS(A176,COLUMN($A$3)))</f>
        <v>[22, -1.05, -1.025, 1.1, 2.1, 0.9, 1.05, 1.07, 0.88, 0.85, 0.98, 2.05, 1.02, 0.96, 0.92, 1.01, 0.97, 0.48, 0.52, 0.55, 0.6, 89, 85, 2.77994883202137]</v>
      </c>
    </row>
    <row r="177" spans="1:2" x14ac:dyDescent="0.2">
      <c r="B177" s="1" t="str">
        <f t="shared" ref="B177:B178" si="107">B172</f>
        <v>Aoh0m = calc_Aoh0m(XX, YY, X1, X2, X3, X1yp, X1ym, X3yp, X3ym, Y1, Y2, Y3, Y1xp, Y1xm, Y3xp, Y3xm, Zxp, Zxm, Zyp, Zym, Azw, hs)</v>
      </c>
    </row>
    <row r="178" spans="1:2" x14ac:dyDescent="0.2">
      <c r="B178" s="1" t="str">
        <f t="shared" si="107"/>
        <v>print('case{}: Aoh0m = {}, 期待値 = {}, 残差 = {}'.format( case, Aoh0m, Aoh0mA, Aoh0m - Aoh0mA ))</v>
      </c>
    </row>
    <row r="180" spans="1:2" x14ac:dyDescent="0.2">
      <c r="B180" s="1" t="str">
        <f t="shared" ref="B180" si="108">B175</f>
        <v>[case, XX, YY, X1, X2, X3, X1yp, X1ym, X3yp, X3ym, Y1, Y2, Y3, Y1xp, Y1xm, Y3xp, Y3xm, Zxp, Zxm, Zyp, Zym, Azw, hs, Aoh0mA] = \</v>
      </c>
    </row>
    <row r="181" spans="1:2" x14ac:dyDescent="0.2">
      <c r="A181">
        <f t="shared" ref="A181" si="109">A176+1</f>
        <v>26</v>
      </c>
      <c r="B181" t="str">
        <f t="shared" ref="B181" ca="1" si="110">INDIRECT(ADDRESS(A181,COLUMN($A$3)))</f>
        <v>[23, -1.05, -1.025, 1.1, 2.1, 0.9, 1.05, 1.07, 0.88, 0.85, 0.98, 2.05, 1.02, 0.96, 0.92, 1.01, 0.97, 0.48, 0.52, 0.55, 0.6, 85, 85, 2.78141592070401]</v>
      </c>
    </row>
    <row r="182" spans="1:2" x14ac:dyDescent="0.2">
      <c r="B182" s="1" t="str">
        <f t="shared" ref="B182:B183" si="111">B177</f>
        <v>Aoh0m = calc_Aoh0m(XX, YY, X1, X2, X3, X1yp, X1ym, X3yp, X3ym, Y1, Y2, Y3, Y1xp, Y1xm, Y3xp, Y3xm, Zxp, Zxm, Zyp, Zym, Azw, hs)</v>
      </c>
    </row>
    <row r="183" spans="1:2" x14ac:dyDescent="0.2">
      <c r="B183" s="1" t="str">
        <f t="shared" si="111"/>
        <v>print('case{}: Aoh0m = {}, 期待値 = {}, 残差 = {}'.format( case, Aoh0m, Aoh0mA, Aoh0m - Aoh0mA ))</v>
      </c>
    </row>
    <row r="185" spans="1:2" x14ac:dyDescent="0.2">
      <c r="B185" s="1" t="str">
        <f t="shared" ref="B185" si="112">B180</f>
        <v>[case, XX, YY, X1, X2, X3, X1yp, X1ym, X3yp, X3ym, Y1, Y2, Y3, Y1xp, Y1xm, Y3xp, Y3xm, Zxp, Zxm, Zyp, Zym, Azw, hs, Aoh0mA] = \</v>
      </c>
    </row>
    <row r="186" spans="1:2" x14ac:dyDescent="0.2">
      <c r="A186">
        <f t="shared" ref="A186" si="113">A181+1</f>
        <v>27</v>
      </c>
      <c r="B186" t="str">
        <f t="shared" ref="B186" ca="1" si="114">INDIRECT(ADDRESS(A186,COLUMN($A$3)))</f>
        <v>[24, -1.05, -1.025, 1.1, 2.1, 0.9, 1.05, 1.07, 0.88, 0.85, 0.98, 2.05, 1.02, 0.96, 0.92, 1.01, 0.97, 0.48, 0.52, 0.55, 0.6, 45, 85, 2.8975171941721]</v>
      </c>
    </row>
    <row r="187" spans="1:2" x14ac:dyDescent="0.2">
      <c r="B187" s="1" t="str">
        <f t="shared" ref="B187:B188" si="115">B182</f>
        <v>Aoh0m = calc_Aoh0m(XX, YY, X1, X2, X3, X1yp, X1ym, X3yp, X3ym, Y1, Y2, Y3, Y1xp, Y1xm, Y3xp, Y3xm, Zxp, Zxm, Zyp, Zym, Azw, hs)</v>
      </c>
    </row>
    <row r="188" spans="1:2" x14ac:dyDescent="0.2">
      <c r="B188" s="1" t="str">
        <f t="shared" si="115"/>
        <v>print('case{}: Aoh0m = {}, 期待値 = {}, 残差 = {}'.format( case, Aoh0m, Aoh0mA, Aoh0m - Aoh0mA ))</v>
      </c>
    </row>
    <row r="190" spans="1:2" x14ac:dyDescent="0.2">
      <c r="B190" s="1" t="str">
        <f t="shared" ref="B190" si="116">B185</f>
        <v>[case, XX, YY, X1, X2, X3, X1yp, X1ym, X3yp, X3ym, Y1, Y2, Y3, Y1xp, Y1xm, Y3xp, Y3xm, Zxp, Zxm, Zyp, Zym, Azw, hs, Aoh0mA] = \</v>
      </c>
    </row>
    <row r="191" spans="1:2" x14ac:dyDescent="0.2">
      <c r="A191">
        <f t="shared" ref="A191" si="117">A186+1</f>
        <v>28</v>
      </c>
      <c r="B191" t="str">
        <f t="shared" ref="B191" ca="1" si="118">INDIRECT(ADDRESS(A191,COLUMN($A$3)))</f>
        <v>[25, -1.05, -1.025, 1.1, 2.1, 0.9, 1.05, 1.07, 0.88, 0.85, 0.98, 2.05, 1.02, 0.96, 0.92, 1.01, 0.97, 0.48, 0.52, 0.55, 0.6, 30, 85, 2.98069383225871]</v>
      </c>
    </row>
    <row r="192" spans="1:2" x14ac:dyDescent="0.2">
      <c r="B192" s="1" t="str">
        <f t="shared" ref="B192:B193" si="119">B187</f>
        <v>Aoh0m = calc_Aoh0m(XX, YY, X1, X2, X3, X1yp, X1ym, X3yp, X3ym, Y1, Y2, Y3, Y1xp, Y1xm, Y3xp, Y3xm, Zxp, Zxm, Zyp, Zym, Azw, hs)</v>
      </c>
    </row>
    <row r="193" spans="1:2" x14ac:dyDescent="0.2">
      <c r="B193" s="1" t="str">
        <f t="shared" si="119"/>
        <v>print('case{}: Aoh0m = {}, 期待値 = {}, 残差 = {}'.format( case, Aoh0m, Aoh0mA, Aoh0m - Aoh0mA ))</v>
      </c>
    </row>
    <row r="195" spans="1:2" x14ac:dyDescent="0.2">
      <c r="B195" s="1" t="str">
        <f t="shared" ref="B195" si="120">B190</f>
        <v>[case, XX, YY, X1, X2, X3, X1yp, X1ym, X3yp, X3ym, Y1, Y2, Y3, Y1xp, Y1xm, Y3xp, Y3xm, Zxp, Zxm, Zyp, Zym, Azw, hs, Aoh0mA] = \</v>
      </c>
    </row>
    <row r="196" spans="1:2" x14ac:dyDescent="0.2">
      <c r="A196">
        <f t="shared" ref="A196" si="121">A191+1</f>
        <v>29</v>
      </c>
      <c r="B196" t="str">
        <f t="shared" ref="B196" ca="1" si="122">INDIRECT(ADDRESS(A196,COLUMN($A$3)))</f>
        <v>[26, -1.05, -1.025, 1.1, 2.1, 0.9, 1.05, 1.07, 0.88, 0.85, 0.98, 2.05, 1.02, 0.96, 0.92, 1.01, 0.97, 0.48, 0.52, 0.55, 0.6, 1, 85, 3.17449089829093]</v>
      </c>
    </row>
    <row r="197" spans="1:2" x14ac:dyDescent="0.2">
      <c r="B197" s="1" t="str">
        <f t="shared" ref="B197:B198" si="123">B192</f>
        <v>Aoh0m = calc_Aoh0m(XX, YY, X1, X2, X3, X1yp, X1ym, X3yp, X3ym, Y1, Y2, Y3, Y1xp, Y1xm, Y3xp, Y3xm, Zxp, Zxm, Zyp, Zym, Azw, hs)</v>
      </c>
    </row>
    <row r="198" spans="1:2" x14ac:dyDescent="0.2">
      <c r="B198" s="1" t="str">
        <f t="shared" si="123"/>
        <v>print('case{}: Aoh0m = {}, 期待値 = {}, 残差 = {}'.format( case, Aoh0m, Aoh0mA, Aoh0m - Aoh0mA ))</v>
      </c>
    </row>
    <row r="200" spans="1:2" x14ac:dyDescent="0.2">
      <c r="B200" s="1" t="str">
        <f t="shared" ref="B200" si="124">B195</f>
        <v>[case, XX, YY, X1, X2, X3, X1yp, X1ym, X3yp, X3ym, Y1, Y2, Y3, Y1xp, Y1xm, Y3xp, Y3xm, Zxp, Zxm, Zyp, Zym, Azw, hs, Aoh0mA] = \</v>
      </c>
    </row>
    <row r="201" spans="1:2" x14ac:dyDescent="0.2">
      <c r="A201">
        <f t="shared" ref="A201" si="125">A196+1</f>
        <v>30</v>
      </c>
      <c r="B201" t="str">
        <f t="shared" ref="B201" ca="1" si="126">INDIRECT(ADDRESS(A201,COLUMN($A$3)))</f>
        <v>[27, -1.05, -1.025, 1.1, 2.1, 0.9, 1.05, 1.07, 0.88, 0.85, 0.98, 2.05, 1.02, 0.96, 0.92, 1.01, 0.97, 0.48, 0.52, 0.55, 0.6, 89, 89, 3.10138560086997]</v>
      </c>
    </row>
    <row r="202" spans="1:2" x14ac:dyDescent="0.2">
      <c r="B202" s="1" t="str">
        <f t="shared" ref="B202:B203" si="127">B197</f>
        <v>Aoh0m = calc_Aoh0m(XX, YY, X1, X2, X3, X1yp, X1ym, X3yp, X3ym, Y1, Y2, Y3, Y1xp, Y1xm, Y3xp, Y3xm, Zxp, Zxm, Zyp, Zym, Azw, hs)</v>
      </c>
    </row>
    <row r="203" spans="1:2" x14ac:dyDescent="0.2">
      <c r="B203" s="1" t="str">
        <f t="shared" si="127"/>
        <v>print('case{}: Aoh0m = {}, 期待値 = {}, 残差 = {}'.format( case, Aoh0m, Aoh0mA, Aoh0m - Aoh0mA ))</v>
      </c>
    </row>
    <row r="205" spans="1:2" x14ac:dyDescent="0.2">
      <c r="B205" s="1" t="str">
        <f t="shared" ref="B205" si="128">B200</f>
        <v>[case, XX, YY, X1, X2, X3, X1yp, X1ym, X3yp, X3ym, Y1, Y2, Y3, Y1xp, Y1xm, Y3xp, Y3xm, Zxp, Zxm, Zyp, Zym, Azw, hs, Aoh0mA] = \</v>
      </c>
    </row>
    <row r="206" spans="1:2" x14ac:dyDescent="0.2">
      <c r="A206">
        <f t="shared" ref="A206" si="129">A201+1</f>
        <v>31</v>
      </c>
      <c r="B206" t="str">
        <f t="shared" ref="B206" ca="1" si="130">INDIRECT(ADDRESS(A206,COLUMN($A$3)))</f>
        <v>[28, -1.05, -1.025, 1.1, 2.1, 0.9, 1.05, 1.07, 0.88, 0.85, 0.98, 2.05, 1.02, 0.96, 0.92, 1.01, 0.97, 0.48, 0.52, 0.55, 0.6, 85, 89, 3.1016783031148]</v>
      </c>
    </row>
    <row r="207" spans="1:2" x14ac:dyDescent="0.2">
      <c r="B207" s="1" t="str">
        <f t="shared" ref="B207:B208" si="131">B202</f>
        <v>Aoh0m = calc_Aoh0m(XX, YY, X1, X2, X3, X1yp, X1ym, X3yp, X3ym, Y1, Y2, Y3, Y1xp, Y1xm, Y3xp, Y3xm, Zxp, Zxm, Zyp, Zym, Azw, hs)</v>
      </c>
    </row>
    <row r="208" spans="1:2" x14ac:dyDescent="0.2">
      <c r="B208" s="1" t="str">
        <f t="shared" si="131"/>
        <v>print('case{}: Aoh0m = {}, 期待値 = {}, 残差 = {}'.format( case, Aoh0m, Aoh0mA, Aoh0m - Aoh0mA ))</v>
      </c>
    </row>
    <row r="210" spans="1:2" x14ac:dyDescent="0.2">
      <c r="B210" s="1" t="str">
        <f t="shared" ref="B210" si="132">B205</f>
        <v>[case, XX, YY, X1, X2, X3, X1yp, X1ym, X3yp, X3ym, Y1, Y2, Y3, Y1xp, Y1xm, Y3xp, Y3xm, Zxp, Zxm, Zyp, Zym, Azw, hs, Aoh0mA] = \</v>
      </c>
    </row>
    <row r="211" spans="1:2" x14ac:dyDescent="0.2">
      <c r="A211">
        <f t="shared" ref="A211" si="133">A206+1</f>
        <v>32</v>
      </c>
      <c r="B211" t="str">
        <f t="shared" ref="B211" ca="1" si="134">INDIRECT(ADDRESS(A211,COLUMN($A$3)))</f>
        <v>[29, -1.05, -1.025, 1.1, 2.1, 0.9, 1.05, 1.07, 0.88, 0.85, 0.98, 2.05, 1.02, 0.96, 0.92, 1.01, 0.97, 0.48, 0.52, 0.55, 0.6, 45, 89, 3.12484193580687]</v>
      </c>
    </row>
    <row r="212" spans="1:2" x14ac:dyDescent="0.2">
      <c r="B212" s="1" t="str">
        <f t="shared" ref="B212:B213" si="135">B207</f>
        <v>Aoh0m = calc_Aoh0m(XX, YY, X1, X2, X3, X1yp, X1ym, X3yp, X3ym, Y1, Y2, Y3, Y1xp, Y1xm, Y3xp, Y3xm, Zxp, Zxm, Zyp, Zym, Azw, hs)</v>
      </c>
    </row>
    <row r="213" spans="1:2" x14ac:dyDescent="0.2">
      <c r="B213" s="1" t="str">
        <f t="shared" si="135"/>
        <v>print('case{}: Aoh0m = {}, 期待値 = {}, 残差 = {}'.format( case, Aoh0m, Aoh0mA, Aoh0m - Aoh0mA ))</v>
      </c>
    </row>
    <row r="215" spans="1:2" x14ac:dyDescent="0.2">
      <c r="B215" s="1" t="str">
        <f t="shared" ref="B215" si="136">B210</f>
        <v>[case, XX, YY, X1, X2, X3, X1yp, X1ym, X3yp, X3ym, Y1, Y2, Y3, Y1xp, Y1xm, Y3xp, Y3xm, Zxp, Zxm, Zyp, Zym, Azw, hs, Aoh0mA] = \</v>
      </c>
    </row>
    <row r="216" spans="1:2" x14ac:dyDescent="0.2">
      <c r="A216">
        <f t="shared" ref="A216" si="137">A211+1</f>
        <v>33</v>
      </c>
      <c r="B216" t="str">
        <f t="shared" ref="B216" ca="1" si="138">INDIRECT(ADDRESS(A216,COLUMN($A$3)))</f>
        <v>[30, -1.05, -1.025, 1.1, 2.1, 0.9, 1.05, 1.07, 0.88, 0.85, 0.98, 2.05, 1.02, 0.96, 0.92, 1.01, 0.97, 0.48, 0.52, 0.55, 0.6, 30, 89, 3.14143669860013]</v>
      </c>
    </row>
    <row r="217" spans="1:2" x14ac:dyDescent="0.2">
      <c r="B217" s="1" t="str">
        <f t="shared" ref="B217:B218" si="139">B212</f>
        <v>Aoh0m = calc_Aoh0m(XX, YY, X1, X2, X3, X1yp, X1ym, X3yp, X3ym, Y1, Y2, Y3, Y1xp, Y1xm, Y3xp, Y3xm, Zxp, Zxm, Zyp, Zym, Azw, hs)</v>
      </c>
    </row>
    <row r="218" spans="1:2" x14ac:dyDescent="0.2">
      <c r="B218" s="1" t="str">
        <f t="shared" si="139"/>
        <v>print('case{}: Aoh0m = {}, 期待値 = {}, 残差 = {}'.format( case, Aoh0m, Aoh0mA, Aoh0m - Aoh0mA ))</v>
      </c>
    </row>
    <row r="220" spans="1:2" x14ac:dyDescent="0.2">
      <c r="B220" s="1" t="str">
        <f t="shared" ref="B220" si="140">B215</f>
        <v>[case, XX, YY, X1, X2, X3, X1yp, X1ym, X3yp, X3ym, Y1, Y2, Y3, Y1xp, Y1xm, Y3xp, Y3xm, Zxp, Zxm, Zyp, Zym, Azw, hs, Aoh0mA] = \</v>
      </c>
    </row>
    <row r="221" spans="1:2" x14ac:dyDescent="0.2">
      <c r="A221">
        <f t="shared" ref="A221" si="141">A216+1</f>
        <v>34</v>
      </c>
      <c r="B221" t="str">
        <f t="shared" ref="B221" ca="1" si="142">INDIRECT(ADDRESS(A221,COLUMN($A$3)))</f>
        <v>[31, -1.05, -1.025, 1.1, 2.1, 0.9, 1.05, 1.07, 0.88, 0.85, 0.98, 2.05, 1.02, 0.96, 0.92, 1.01, 0.97, 0.48, 0.52, 0.55, 0.6, 1, 89, 3.1801015979615]</v>
      </c>
    </row>
    <row r="222" spans="1:2" x14ac:dyDescent="0.2">
      <c r="B222" s="1" t="str">
        <f t="shared" ref="B222:B223" si="143">B217</f>
        <v>Aoh0m = calc_Aoh0m(XX, YY, X1, X2, X3, X1yp, X1ym, X3yp, X3ym, Y1, Y2, Y3, Y1xp, Y1xm, Y3xp, Y3xm, Zxp, Zxm, Zyp, Zym, Azw, hs)</v>
      </c>
    </row>
    <row r="223" spans="1:2" x14ac:dyDescent="0.2">
      <c r="B223" s="1" t="str">
        <f t="shared" si="143"/>
        <v>print('case{}: Aoh0m = {}, 期待値 = {}, 残差 = {}'.format( case, Aoh0m, Aoh0mA, Aoh0m - Aoh0mA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workbookViewId="0">
      <selection activeCell="AD34" sqref="AD4:AD34"/>
    </sheetView>
  </sheetViews>
  <sheetFormatPr defaultRowHeight="13.2" x14ac:dyDescent="0.2"/>
  <cols>
    <col min="1" max="1" width="128.777343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6" x14ac:dyDescent="0.2">
      <c r="V1" t="s">
        <v>54</v>
      </c>
    </row>
    <row r="2" spans="1:36" x14ac:dyDescent="0.2">
      <c r="B2" s="6" t="s">
        <v>34</v>
      </c>
      <c r="V2" t="s">
        <v>24</v>
      </c>
      <c r="W2" t="s">
        <v>24</v>
      </c>
      <c r="Y2" s="10" t="s">
        <v>40</v>
      </c>
      <c r="AD2" s="7" t="s">
        <v>33</v>
      </c>
    </row>
    <row r="3" spans="1:36" x14ac:dyDescent="0.2">
      <c r="A3" t="s">
        <v>61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Y3" t="s">
        <v>22</v>
      </c>
      <c r="Z3" t="s">
        <v>23</v>
      </c>
      <c r="AA3" t="s">
        <v>35</v>
      </c>
      <c r="AB3" t="s">
        <v>36</v>
      </c>
      <c r="AC3" t="s">
        <v>27</v>
      </c>
      <c r="AD3" s="4" t="s">
        <v>42</v>
      </c>
      <c r="AF3" t="s">
        <v>30</v>
      </c>
      <c r="AG3" t="s">
        <v>31</v>
      </c>
      <c r="AH3" t="s">
        <v>29</v>
      </c>
    </row>
    <row r="4" spans="1:36" x14ac:dyDescent="0.2">
      <c r="A4" t="str">
        <f>"["&amp;ROW(A4)-ROW($A$3)&amp;",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"&amp;AD4&amp;"]"</f>
        <v>[1, -1.05, -1.025, 1.1, 2.1, 0.9, 1.05, 1.07, 0.88, 0.85, 0.98, 2.05, 1.02, 0.96, 0.92, 1.01, 0.97, 0.48, 0, 0.55, 0.6, 89, 10, 0]</v>
      </c>
      <c r="B4" s="2">
        <f>-E4/2</f>
        <v>-1.05</v>
      </c>
      <c r="C4" s="2">
        <f>-L4/2</f>
        <v>-1.0249999999999999</v>
      </c>
      <c r="D4">
        <v>1.1000000000000001</v>
      </c>
      <c r="E4">
        <v>2.1</v>
      </c>
      <c r="F4">
        <v>0.9</v>
      </c>
      <c r="G4" s="1">
        <v>1.05</v>
      </c>
      <c r="H4" s="1">
        <v>1.07</v>
      </c>
      <c r="I4" s="1">
        <v>0.88</v>
      </c>
      <c r="J4" s="1">
        <v>0.85</v>
      </c>
      <c r="K4">
        <v>0.98</v>
      </c>
      <c r="L4">
        <v>2.0499999999999998</v>
      </c>
      <c r="M4">
        <v>1.02</v>
      </c>
      <c r="N4" s="1">
        <v>0.96</v>
      </c>
      <c r="O4" s="1">
        <v>0.92</v>
      </c>
      <c r="P4" s="1">
        <v>1.01</v>
      </c>
      <c r="Q4" s="1">
        <v>0.97</v>
      </c>
      <c r="R4">
        <v>0.48</v>
      </c>
      <c r="S4" s="8">
        <v>0</v>
      </c>
      <c r="T4">
        <v>0.55000000000000004</v>
      </c>
      <c r="U4">
        <v>0.6</v>
      </c>
      <c r="V4">
        <v>89</v>
      </c>
      <c r="W4">
        <v>10</v>
      </c>
      <c r="Y4">
        <f>O4+L4/2-C4</f>
        <v>2.9699999999999998</v>
      </c>
      <c r="Z4">
        <f>D4+E4/2+B4</f>
        <v>1.1000000000000003</v>
      </c>
      <c r="AA4">
        <f>S4*TAN(RADIANS(W4))/COS(RADIANS(V4))</f>
        <v>0</v>
      </c>
      <c r="AB4">
        <f>S4*TAN(RADIANS(ABS(V4)))</f>
        <v>0</v>
      </c>
      <c r="AC4">
        <f>IF(S4=0,1,IF(AND(Y4&gt;=AA4,Z4&gt;=AB4),4,IF(Z4/Y4&gt;=AB4/AA4,2,IF(Z4/Y4&lt;AB4/AA4,3,0
))))</f>
        <v>1</v>
      </c>
      <c r="AD4" s="11">
        <f>IF(S4=0,0,IF(AND((O4+L4/2-C4)&gt;=(S4*TAN(RADIANS(W4))/COS(RADIANS(V4))),(D4+E4/2+B4)&gt;=(S4*TAN(RADIANS(ABS(V4))))),((O4+L4/2-C4)+((O4+L4/2-C4)-(S4*TAN(RADIANS(W4))/COS(RADIANS(V4)))))/2*(S4*TAN(RADIANS(ABS(V4)))),IF((D4+E4/2+B4)/(O4+L4/2-C4)&gt;=(S4*TAN(RADIANS(ABS(V4))))/(S4*TAN(RADIANS(W4))/COS(RADIANS(V4))),(O4+L4/2-C4)*(S4*TAN(RADIANS(ABS(V4))))/(S4*TAN(RADIANS(W4))/COS(RADIANS(V4)))*(O4+L4/2-C4)/2,IF((D4+E4/2+B4)/(O4+L4/2-C4)&lt;(S4*TAN(RADIANS(ABS(V4))))/(S4*TAN(RADIANS(W4))/COS(RADIANS(V4))),(D4+E4/2+B4)*((O4+L4/2-C4)+(O4+L4/2-C4)-((S4*TAN(RADIANS(W4))/COS(RADIANS(V4)))/(S4*TAN(RADIANS(ABS(V4))))*(D4+E4/2+B4)))/2,0)
)))</f>
        <v>0</v>
      </c>
      <c r="AE4" s="4">
        <f>IF(AC4=1,0,IF(AC4=4,(Y4+(Y4-AA4))/2*AB4,IF(AC4=2,Y4*AB4/AA4*Y4/2,IF(AC4=3,Z4*(Y4+Y4-(AA4/AB4*Z4))/2,0)
)))</f>
        <v>0</v>
      </c>
      <c r="AF4" t="e">
        <f>Y4*(Y4/AA4*AB4)/2</f>
        <v>#DIV/0!</v>
      </c>
      <c r="AG4" t="e">
        <f>(Y4+Y4-(AA4/AB4*Z4))/2*Z4</f>
        <v>#DIV/0!</v>
      </c>
      <c r="AH4">
        <f>(Y4+Y4-AA4)/2*AB4</f>
        <v>0</v>
      </c>
      <c r="AJ4">
        <f>AD4-AE4</f>
        <v>0</v>
      </c>
    </row>
    <row r="5" spans="1:36" x14ac:dyDescent="0.2">
      <c r="A5" t="str">
        <f>"["&amp;ROW(A5)-ROW($A$3)&amp;", "&amp;B5&amp;",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"&amp;AD5&amp;"]"</f>
        <v>[2, -1.05, -1.025, 1.1, 2.1, 0.9, 1.05, 1.07, 0.88, 0.85, 0.98, 2.05, 1.02, 0.96, 0.92, 1.01, 0.97, 0.48, 0.52, 0.55, 0.6, 89, 1, 3.25643807708641]</v>
      </c>
      <c r="B5" s="2">
        <f t="shared" ref="B5:B34" si="0">-E5/2</f>
        <v>-1.05</v>
      </c>
      <c r="C5" s="2">
        <f t="shared" ref="C5:C34" si="1">-L5/2</f>
        <v>-1.0249999999999999</v>
      </c>
      <c r="D5">
        <v>1.1000000000000001</v>
      </c>
      <c r="E5">
        <v>2.1</v>
      </c>
      <c r="F5">
        <v>0.9</v>
      </c>
      <c r="G5" s="1">
        <v>1.05</v>
      </c>
      <c r="H5" s="1">
        <v>1.07</v>
      </c>
      <c r="I5" s="1">
        <v>0.88</v>
      </c>
      <c r="J5" s="1">
        <v>0.85</v>
      </c>
      <c r="K5">
        <v>0.98</v>
      </c>
      <c r="L5">
        <v>2.0499999999999998</v>
      </c>
      <c r="M5">
        <v>1.02</v>
      </c>
      <c r="N5" s="1">
        <v>0.96</v>
      </c>
      <c r="O5" s="1">
        <v>0.92</v>
      </c>
      <c r="P5" s="1">
        <v>1.01</v>
      </c>
      <c r="Q5" s="1">
        <v>0.97</v>
      </c>
      <c r="R5">
        <v>0.48</v>
      </c>
      <c r="S5">
        <v>0.52</v>
      </c>
      <c r="T5">
        <v>0.55000000000000004</v>
      </c>
      <c r="U5">
        <v>0.6</v>
      </c>
      <c r="V5">
        <v>89</v>
      </c>
      <c r="W5">
        <v>1</v>
      </c>
      <c r="Y5">
        <f t="shared" ref="Y5:Y22" si="2">O5+L5/2-C5</f>
        <v>2.9699999999999998</v>
      </c>
      <c r="Z5">
        <f t="shared" ref="Z5:Z34" si="3">D5+E5/2+B5</f>
        <v>1.1000000000000003</v>
      </c>
      <c r="AA5">
        <f t="shared" ref="AA5:AA21" si="4">S5*TAN(RADIANS(W5))/COS(RADIANS(V5))</f>
        <v>0.52007921058282935</v>
      </c>
      <c r="AB5">
        <f t="shared" ref="AB5:AB22" si="5">S5*TAN(RADIANS(ABS(V5)))</f>
        <v>29.790780047994755</v>
      </c>
      <c r="AC5">
        <f t="shared" ref="AC5:AC34" si="6">IF(S5=0,1,IF(AND(Y5&gt;=AA5,Z5&gt;=AB5),4,IF(Z5/Y5&gt;=AB5/AA5,2,IF(Z5/Y5&lt;AB5/AA5,3,0
))))</f>
        <v>3</v>
      </c>
      <c r="AD5" s="11">
        <f t="shared" ref="AD5:AD34" si="7">IF(S5=0,0,IF(AND((O5+L5/2-C5)&gt;=(S5*TAN(RADIANS(W5))/COS(RADIANS(V5))),(D5+E5/2+B5)&gt;=(S5*TAN(RADIANS(ABS(V5))))),((O5+L5/2-C5)+((O5+L5/2-C5)-(S5*TAN(RADIANS(W5))/COS(RADIANS(V5)))))/2*(S5*TAN(RADIANS(ABS(V5)))),IF((D5+E5/2+B5)/(O5+L5/2-C5)&gt;=(S5*TAN(RADIANS(ABS(V5))))/(S5*TAN(RADIANS(W5))/COS(RADIANS(V5))),(O5+L5/2-C5)*(S5*TAN(RADIANS(ABS(V5))))/(S5*TAN(RADIANS(W5))/COS(RADIANS(V5)))*(O5+L5/2-C5)/2,IF((D5+E5/2+B5)/(O5+L5/2-C5)&lt;(S5*TAN(RADIANS(ABS(V5))))/(S5*TAN(RADIANS(W5))/COS(RADIANS(V5))),(D5+E5/2+B5)*((O5+L5/2-C5)+(O5+L5/2-C5)-((S5*TAN(RADIANS(W5))/COS(RADIANS(V5)))/(S5*TAN(RADIANS(ABS(V5))))*(D5+E5/2+B5)))/2,0)
)))</f>
        <v>3.2564380770864116</v>
      </c>
      <c r="AE5" s="4">
        <f t="shared" ref="AE5:AE34" si="8">IF(AC5=1,0,IF(AC5=4,(Y5+(Y5-AA5))/2*AB5,IF(AC5=2,Y5*AB5/AA5*Y5/2,IF(AC5=3,Z5*(Y5+Y5-(AA5/AB5*Z5))/2,0)
)))</f>
        <v>3.2564380770864116</v>
      </c>
      <c r="AF5">
        <f t="shared" ref="AF5:AF34" si="9">Y5*(Y5/AA5*AB5)/2</f>
        <v>252.63602772245932</v>
      </c>
      <c r="AG5">
        <f t="shared" ref="AG5:AG34" si="10">(Y5+Y5-(AA5/AB5*Z5))/2*Z5</f>
        <v>3.2564380770864116</v>
      </c>
      <c r="AH5">
        <f t="shared" ref="AH5:AH34" si="11">(Y5+Y5-AA5)/2*AB5</f>
        <v>80.73183405754051</v>
      </c>
      <c r="AJ5">
        <f t="shared" ref="AJ5:AJ34" si="12">AD5-AE5</f>
        <v>0</v>
      </c>
    </row>
    <row r="6" spans="1:36" x14ac:dyDescent="0.2">
      <c r="A6" t="str">
        <f t="shared" ref="A6:A34" si="13">"["&amp;ROW(A6)-ROW($A$3)&amp;", "&amp;B6&amp;",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"&amp;AD6&amp;"]"</f>
        <v>[3, -1.05, -1.025, 1.1, 2.1, 0.9, 1.05, 1.07, 0.88, 0.85, 0.98, 2.05, 1.02, 0.96, 0.92, 1.01, 0.97, 0.48, 0.52, 0.55, 0.6, 85, 1, 3.25639934703347]</v>
      </c>
      <c r="B6" s="2">
        <f t="shared" si="0"/>
        <v>-1.05</v>
      </c>
      <c r="C6" s="2">
        <f t="shared" si="1"/>
        <v>-1.0249999999999999</v>
      </c>
      <c r="D6">
        <v>1.1000000000000001</v>
      </c>
      <c r="E6">
        <v>2.1</v>
      </c>
      <c r="F6">
        <v>0.9</v>
      </c>
      <c r="G6" s="1">
        <v>1.05</v>
      </c>
      <c r="H6" s="1">
        <v>1.07</v>
      </c>
      <c r="I6" s="1">
        <v>0.88</v>
      </c>
      <c r="J6" s="1">
        <v>0.85</v>
      </c>
      <c r="K6">
        <v>0.98</v>
      </c>
      <c r="L6">
        <v>2.0499999999999998</v>
      </c>
      <c r="M6">
        <v>1.02</v>
      </c>
      <c r="N6" s="1">
        <v>0.96</v>
      </c>
      <c r="O6" s="1">
        <v>0.92</v>
      </c>
      <c r="P6" s="1">
        <v>1.01</v>
      </c>
      <c r="Q6" s="1">
        <v>0.97</v>
      </c>
      <c r="R6">
        <v>0.48</v>
      </c>
      <c r="S6">
        <v>0.52</v>
      </c>
      <c r="T6">
        <v>0.55000000000000004</v>
      </c>
      <c r="U6">
        <v>0.6</v>
      </c>
      <c r="V6">
        <v>85</v>
      </c>
      <c r="W6">
        <v>1</v>
      </c>
      <c r="Y6">
        <f t="shared" si="2"/>
        <v>2.9699999999999998</v>
      </c>
      <c r="Z6">
        <f t="shared" si="3"/>
        <v>1.1000000000000003</v>
      </c>
      <c r="AA6">
        <f t="shared" si="4"/>
        <v>0.10414269302887712</v>
      </c>
      <c r="AB6">
        <f t="shared" si="5"/>
        <v>5.9436271974359016</v>
      </c>
      <c r="AC6">
        <f t="shared" si="6"/>
        <v>3</v>
      </c>
      <c r="AD6" s="11">
        <f t="shared" si="7"/>
        <v>3.2563993470334665</v>
      </c>
      <c r="AE6" s="4">
        <f t="shared" si="8"/>
        <v>3.2563993470334665</v>
      </c>
      <c r="AF6">
        <f t="shared" si="9"/>
        <v>251.71300847446324</v>
      </c>
      <c r="AG6">
        <f t="shared" si="10"/>
        <v>3.2563993470334665</v>
      </c>
      <c r="AH6">
        <f t="shared" si="11"/>
        <v>17.3430801050343</v>
      </c>
      <c r="AJ6">
        <f t="shared" si="12"/>
        <v>0</v>
      </c>
    </row>
    <row r="7" spans="1:36" x14ac:dyDescent="0.2">
      <c r="A7" t="str">
        <f t="shared" si="13"/>
        <v>[4, -1.05, -1.025, 1.1, 2.1, 0.9, 1.05, 1.07, 0.88, 0.85, 0.98, 2.05, 1.02, 0.96, 0.92, 1.01, 0.97, 0.48, 0.52, 0.55, 0.6, 45, 1, 1.54106256237235]</v>
      </c>
      <c r="B7" s="2">
        <f t="shared" si="0"/>
        <v>-1.05</v>
      </c>
      <c r="C7" s="2">
        <f t="shared" si="1"/>
        <v>-1.0249999999999999</v>
      </c>
      <c r="D7">
        <v>1.1000000000000001</v>
      </c>
      <c r="E7">
        <v>2.1</v>
      </c>
      <c r="F7">
        <v>0.9</v>
      </c>
      <c r="G7" s="1">
        <v>1.05</v>
      </c>
      <c r="H7" s="1">
        <v>1.07</v>
      </c>
      <c r="I7" s="1">
        <v>0.88</v>
      </c>
      <c r="J7" s="1">
        <v>0.85</v>
      </c>
      <c r="K7">
        <v>0.98</v>
      </c>
      <c r="L7">
        <v>2.0499999999999998</v>
      </c>
      <c r="M7">
        <v>1.02</v>
      </c>
      <c r="N7" s="1">
        <v>0.96</v>
      </c>
      <c r="O7" s="1">
        <v>0.92</v>
      </c>
      <c r="P7" s="1">
        <v>1.01</v>
      </c>
      <c r="Q7" s="1">
        <v>0.97</v>
      </c>
      <c r="R7">
        <v>0.48</v>
      </c>
      <c r="S7">
        <v>0.52</v>
      </c>
      <c r="T7">
        <v>0.55000000000000004</v>
      </c>
      <c r="U7">
        <v>0.6</v>
      </c>
      <c r="V7">
        <v>45</v>
      </c>
      <c r="W7">
        <v>1</v>
      </c>
      <c r="Y7">
        <f t="shared" si="2"/>
        <v>2.9699999999999998</v>
      </c>
      <c r="Z7">
        <f t="shared" si="3"/>
        <v>1.1000000000000003</v>
      </c>
      <c r="AA7">
        <f t="shared" si="4"/>
        <v>1.2836298567865896E-2</v>
      </c>
      <c r="AB7">
        <f t="shared" si="5"/>
        <v>0.51999999999999991</v>
      </c>
      <c r="AC7">
        <f t="shared" si="6"/>
        <v>4</v>
      </c>
      <c r="AD7" s="11">
        <f t="shared" si="7"/>
        <v>1.5410625623723546</v>
      </c>
      <c r="AE7" s="4">
        <f t="shared" si="8"/>
        <v>1.5410625623723546</v>
      </c>
      <c r="AF7">
        <f t="shared" si="9"/>
        <v>178.66786035511288</v>
      </c>
      <c r="AG7">
        <f t="shared" si="10"/>
        <v>3.2520654603200798</v>
      </c>
      <c r="AH7">
        <f t="shared" si="11"/>
        <v>1.5410625623723546</v>
      </c>
      <c r="AJ7">
        <f t="shared" si="12"/>
        <v>0</v>
      </c>
    </row>
    <row r="8" spans="1:36" x14ac:dyDescent="0.2">
      <c r="A8" t="str">
        <f t="shared" si="13"/>
        <v>[5, -1.05, -1.025, 1.1, 2.1, 0.9, 1.05, 1.07, 0.88, 0.85, 0.98, 2.05, 1.02, 0.96, 0.92, 1.01, 0.97, 0.48, 0.52, 0.55, 0.6, 30, 1, 0.890086472550928]</v>
      </c>
      <c r="B8" s="2">
        <f t="shared" si="0"/>
        <v>-1.05</v>
      </c>
      <c r="C8" s="2">
        <f t="shared" si="1"/>
        <v>-1.0249999999999999</v>
      </c>
      <c r="D8">
        <v>1.1000000000000001</v>
      </c>
      <c r="E8">
        <v>2.1</v>
      </c>
      <c r="F8">
        <v>0.9</v>
      </c>
      <c r="G8" s="1">
        <v>1.05</v>
      </c>
      <c r="H8" s="1">
        <v>1.07</v>
      </c>
      <c r="I8" s="1">
        <v>0.88</v>
      </c>
      <c r="J8" s="1">
        <v>0.85</v>
      </c>
      <c r="K8">
        <v>0.98</v>
      </c>
      <c r="L8">
        <v>2.0499999999999998</v>
      </c>
      <c r="M8">
        <v>1.02</v>
      </c>
      <c r="N8" s="1">
        <v>0.96</v>
      </c>
      <c r="O8" s="1">
        <v>0.92</v>
      </c>
      <c r="P8" s="1">
        <v>1.01</v>
      </c>
      <c r="Q8" s="1">
        <v>0.97</v>
      </c>
      <c r="R8">
        <v>0.48</v>
      </c>
      <c r="S8">
        <v>0.52</v>
      </c>
      <c r="T8">
        <v>0.55000000000000004</v>
      </c>
      <c r="U8">
        <v>0.6</v>
      </c>
      <c r="V8">
        <v>30</v>
      </c>
      <c r="W8">
        <v>1</v>
      </c>
      <c r="Y8">
        <f t="shared" si="2"/>
        <v>2.9699999999999998</v>
      </c>
      <c r="Z8">
        <f t="shared" si="3"/>
        <v>1.1000000000000003</v>
      </c>
      <c r="AA8">
        <f t="shared" si="4"/>
        <v>1.0480793892429971E-2</v>
      </c>
      <c r="AB8">
        <f t="shared" si="5"/>
        <v>0.30022213997860542</v>
      </c>
      <c r="AC8">
        <f t="shared" si="6"/>
        <v>4</v>
      </c>
      <c r="AD8" s="11">
        <f t="shared" si="7"/>
        <v>0.89008647255092799</v>
      </c>
      <c r="AE8" s="4">
        <f t="shared" si="8"/>
        <v>0.89008647255092799</v>
      </c>
      <c r="AF8">
        <f t="shared" si="9"/>
        <v>126.33725563719146</v>
      </c>
      <c r="AG8">
        <f t="shared" si="10"/>
        <v>3.2458793714368572</v>
      </c>
      <c r="AH8">
        <f t="shared" si="11"/>
        <v>0.89008647255092799</v>
      </c>
      <c r="AJ8">
        <f t="shared" si="12"/>
        <v>0</v>
      </c>
    </row>
    <row r="9" spans="1:36" x14ac:dyDescent="0.2">
      <c r="A9" t="str">
        <f t="shared" si="13"/>
        <v>[6, -1.05, -1.025, 1.1, 2.1, 0.9, 1.05, 1.07, 0.88, 0.85, 0.98, 2.05, 1.02, 0.96, 0.92, 1.01, 0.97, 0.48, 0.52, 0.55, 0.6, 1, 1, 0.0269164033601141]</v>
      </c>
      <c r="B9" s="2">
        <f t="shared" si="0"/>
        <v>-1.05</v>
      </c>
      <c r="C9" s="2">
        <f t="shared" si="1"/>
        <v>-1.0249999999999999</v>
      </c>
      <c r="D9">
        <v>1.1000000000000001</v>
      </c>
      <c r="E9">
        <v>2.1</v>
      </c>
      <c r="F9">
        <v>0.9</v>
      </c>
      <c r="G9" s="1">
        <v>1.05</v>
      </c>
      <c r="H9" s="1">
        <v>1.07</v>
      </c>
      <c r="I9" s="1">
        <v>0.88</v>
      </c>
      <c r="J9" s="1">
        <v>0.85</v>
      </c>
      <c r="K9">
        <v>0.98</v>
      </c>
      <c r="L9">
        <v>2.0499999999999998</v>
      </c>
      <c r="M9">
        <v>1.02</v>
      </c>
      <c r="N9" s="1">
        <v>0.96</v>
      </c>
      <c r="O9" s="1">
        <v>0.92</v>
      </c>
      <c r="P9" s="1">
        <v>1.01</v>
      </c>
      <c r="Q9" s="1">
        <v>0.97</v>
      </c>
      <c r="R9">
        <v>0.48</v>
      </c>
      <c r="S9">
        <v>0.52</v>
      </c>
      <c r="T9">
        <v>0.55000000000000004</v>
      </c>
      <c r="U9">
        <v>0.6</v>
      </c>
      <c r="V9">
        <v>1</v>
      </c>
      <c r="W9">
        <v>1</v>
      </c>
      <c r="Y9">
        <f t="shared" si="2"/>
        <v>2.9699999999999998</v>
      </c>
      <c r="Z9">
        <f t="shared" si="3"/>
        <v>1.1000000000000003</v>
      </c>
      <c r="AA9">
        <f t="shared" si="4"/>
        <v>9.0780163885394779E-3</v>
      </c>
      <c r="AB9">
        <f t="shared" si="5"/>
        <v>9.076633762673144E-3</v>
      </c>
      <c r="AC9">
        <f t="shared" si="6"/>
        <v>4</v>
      </c>
      <c r="AD9" s="11">
        <f t="shared" si="7"/>
        <v>2.6916403360114079E-2</v>
      </c>
      <c r="AE9" s="4">
        <f t="shared" si="8"/>
        <v>2.6916403360114079E-2</v>
      </c>
      <c r="AF9">
        <f t="shared" si="9"/>
        <v>4.4097782671025048</v>
      </c>
      <c r="AG9">
        <f t="shared" si="10"/>
        <v>2.6619078415334365</v>
      </c>
      <c r="AH9">
        <f t="shared" si="11"/>
        <v>2.6916403360114079E-2</v>
      </c>
      <c r="AJ9">
        <f t="shared" si="12"/>
        <v>0</v>
      </c>
    </row>
    <row r="10" spans="1:36" x14ac:dyDescent="0.2">
      <c r="A10" t="str">
        <f t="shared" si="13"/>
        <v>[7, -1.05, -1.025, 1.1, 2.1, 0.9, 1.05, 1.07, 0.88, 0.85, 0.98, 2.05, 1.02, 0.96, 0.92, 1.01, 0.97, 0.48, 0.52, 0.55, 0.6, 89, 10, 3.16030592664722]</v>
      </c>
      <c r="B10" s="2">
        <f t="shared" si="0"/>
        <v>-1.05</v>
      </c>
      <c r="C10" s="2">
        <f t="shared" si="1"/>
        <v>-1.0249999999999999</v>
      </c>
      <c r="D10">
        <v>1.1000000000000001</v>
      </c>
      <c r="E10">
        <v>2.1</v>
      </c>
      <c r="F10">
        <v>0.9</v>
      </c>
      <c r="G10" s="1">
        <v>1.05</v>
      </c>
      <c r="H10" s="1">
        <v>1.07</v>
      </c>
      <c r="I10" s="1">
        <v>0.88</v>
      </c>
      <c r="J10" s="1">
        <v>0.85</v>
      </c>
      <c r="K10">
        <v>0.98</v>
      </c>
      <c r="L10">
        <v>2.0499999999999998</v>
      </c>
      <c r="M10">
        <v>1.02</v>
      </c>
      <c r="N10" s="1">
        <v>0.96</v>
      </c>
      <c r="O10" s="1">
        <v>0.92</v>
      </c>
      <c r="P10" s="1">
        <v>1.01</v>
      </c>
      <c r="Q10" s="1">
        <v>0.97</v>
      </c>
      <c r="R10">
        <v>0.48</v>
      </c>
      <c r="S10">
        <v>0.52</v>
      </c>
      <c r="T10">
        <v>0.55000000000000004</v>
      </c>
      <c r="U10">
        <v>0.6</v>
      </c>
      <c r="V10">
        <v>89</v>
      </c>
      <c r="W10">
        <v>10</v>
      </c>
      <c r="Y10">
        <f t="shared" si="2"/>
        <v>2.9699999999999998</v>
      </c>
      <c r="Z10">
        <f t="shared" si="3"/>
        <v>1.1000000000000003</v>
      </c>
      <c r="AA10">
        <f t="shared" si="4"/>
        <v>5.2537184655821596</v>
      </c>
      <c r="AB10">
        <f t="shared" si="5"/>
        <v>29.790780047994755</v>
      </c>
      <c r="AC10">
        <f t="shared" si="6"/>
        <v>3</v>
      </c>
      <c r="AD10" s="11">
        <f t="shared" si="7"/>
        <v>3.1603059266472231</v>
      </c>
      <c r="AE10" s="4">
        <f t="shared" si="8"/>
        <v>3.1603059266472231</v>
      </c>
      <c r="AF10">
        <f t="shared" si="9"/>
        <v>25.009095314763723</v>
      </c>
      <c r="AG10">
        <f t="shared" si="10"/>
        <v>3.1603059266472231</v>
      </c>
      <c r="AH10">
        <f t="shared" si="11"/>
        <v>10.222431121421105</v>
      </c>
      <c r="AJ10">
        <f t="shared" si="12"/>
        <v>0</v>
      </c>
    </row>
    <row r="11" spans="1:36" x14ac:dyDescent="0.2">
      <c r="A11" t="str">
        <f t="shared" si="13"/>
        <v>[8, -1.05, -1.025, 1.1, 2.1, 0.9, 1.05, 1.07, 0.88, 0.85, 0.98, 2.05, 1.02, 0.96, 0.92, 1.01, 0.97, 0.48, 0.52, 0.55, 0.6, 85, 10, 3.15991468471679]</v>
      </c>
      <c r="B11" s="2">
        <f t="shared" si="0"/>
        <v>-1.05</v>
      </c>
      <c r="C11" s="2">
        <f t="shared" si="1"/>
        <v>-1.0249999999999999</v>
      </c>
      <c r="D11">
        <v>1.1000000000000001</v>
      </c>
      <c r="E11">
        <v>2.1</v>
      </c>
      <c r="F11">
        <v>0.9</v>
      </c>
      <c r="G11" s="1">
        <v>1.05</v>
      </c>
      <c r="H11" s="1">
        <v>1.07</v>
      </c>
      <c r="I11" s="1">
        <v>0.88</v>
      </c>
      <c r="J11" s="1">
        <v>0.85</v>
      </c>
      <c r="K11">
        <v>0.98</v>
      </c>
      <c r="L11">
        <v>2.0499999999999998</v>
      </c>
      <c r="M11">
        <v>1.02</v>
      </c>
      <c r="N11" s="1">
        <v>0.96</v>
      </c>
      <c r="O11" s="1">
        <v>0.92</v>
      </c>
      <c r="P11" s="1">
        <v>1.01</v>
      </c>
      <c r="Q11" s="1">
        <v>0.97</v>
      </c>
      <c r="R11">
        <v>0.48</v>
      </c>
      <c r="S11">
        <v>0.52</v>
      </c>
      <c r="T11">
        <v>0.55000000000000004</v>
      </c>
      <c r="U11">
        <v>0.6</v>
      </c>
      <c r="V11">
        <v>85</v>
      </c>
      <c r="W11">
        <v>10</v>
      </c>
      <c r="Y11">
        <f t="shared" si="2"/>
        <v>2.9699999999999998</v>
      </c>
      <c r="Z11">
        <f t="shared" si="3"/>
        <v>1.1000000000000003</v>
      </c>
      <c r="AA11">
        <f t="shared" si="4"/>
        <v>1.052025111344318</v>
      </c>
      <c r="AB11">
        <f t="shared" si="5"/>
        <v>5.9436271974359016</v>
      </c>
      <c r="AC11">
        <f t="shared" si="6"/>
        <v>3</v>
      </c>
      <c r="AD11" s="11">
        <f t="shared" si="7"/>
        <v>3.159914684716786</v>
      </c>
      <c r="AE11" s="4">
        <f t="shared" si="8"/>
        <v>3.159914684716786</v>
      </c>
      <c r="AF11">
        <f t="shared" si="9"/>
        <v>24.917723246580898</v>
      </c>
      <c r="AG11">
        <f t="shared" si="10"/>
        <v>3.159914684716786</v>
      </c>
      <c r="AH11">
        <f t="shared" si="11"/>
        <v>14.526150244298815</v>
      </c>
      <c r="AJ11">
        <f t="shared" si="12"/>
        <v>0</v>
      </c>
    </row>
    <row r="12" spans="1:36" x14ac:dyDescent="0.2">
      <c r="A12" t="str">
        <f t="shared" si="13"/>
        <v>[9, -1.05, -1.025, 1.1, 2.1, 0.9, 1.05, 1.07, 0.88, 0.85, 0.98, 2.05, 1.02, 0.96, 0.92, 1.01, 0.97, 0.48, 0.52, 0.55, 0.6, 45, 10, 1.51068598618192]</v>
      </c>
      <c r="B12" s="2">
        <f t="shared" si="0"/>
        <v>-1.05</v>
      </c>
      <c r="C12" s="2">
        <f t="shared" si="1"/>
        <v>-1.0249999999999999</v>
      </c>
      <c r="D12">
        <v>1.1000000000000001</v>
      </c>
      <c r="E12">
        <v>2.1</v>
      </c>
      <c r="F12">
        <v>0.9</v>
      </c>
      <c r="G12" s="1">
        <v>1.05</v>
      </c>
      <c r="H12" s="1">
        <v>1.07</v>
      </c>
      <c r="I12" s="1">
        <v>0.88</v>
      </c>
      <c r="J12" s="1">
        <v>0.85</v>
      </c>
      <c r="K12">
        <v>0.98</v>
      </c>
      <c r="L12">
        <v>2.0499999999999998</v>
      </c>
      <c r="M12">
        <v>1.02</v>
      </c>
      <c r="N12" s="1">
        <v>0.96</v>
      </c>
      <c r="O12" s="1">
        <v>0.92</v>
      </c>
      <c r="P12" s="1">
        <v>1.01</v>
      </c>
      <c r="Q12" s="1">
        <v>0.97</v>
      </c>
      <c r="R12">
        <v>0.48</v>
      </c>
      <c r="S12">
        <v>0.52</v>
      </c>
      <c r="T12">
        <v>0.55000000000000004</v>
      </c>
      <c r="U12">
        <v>0.6</v>
      </c>
      <c r="V12">
        <v>45</v>
      </c>
      <c r="W12">
        <v>10</v>
      </c>
      <c r="Y12">
        <f t="shared" si="2"/>
        <v>2.9699999999999998</v>
      </c>
      <c r="Z12">
        <f t="shared" si="3"/>
        <v>1.1000000000000003</v>
      </c>
      <c r="AA12">
        <f t="shared" si="4"/>
        <v>0.12966928391570934</v>
      </c>
      <c r="AB12">
        <f t="shared" si="5"/>
        <v>0.51999999999999991</v>
      </c>
      <c r="AC12">
        <f t="shared" si="6"/>
        <v>4</v>
      </c>
      <c r="AD12" s="11">
        <f t="shared" si="7"/>
        <v>1.5106859861819151</v>
      </c>
      <c r="AE12" s="4">
        <f t="shared" si="8"/>
        <v>1.5106859861819151</v>
      </c>
      <c r="AF12">
        <f t="shared" si="9"/>
        <v>17.686794672906739</v>
      </c>
      <c r="AG12">
        <f t="shared" si="10"/>
        <v>3.1161347754442232</v>
      </c>
      <c r="AH12">
        <f t="shared" si="11"/>
        <v>1.5106859861819151</v>
      </c>
      <c r="AJ12">
        <f t="shared" si="12"/>
        <v>0</v>
      </c>
    </row>
    <row r="13" spans="1:36" x14ac:dyDescent="0.2">
      <c r="A13" t="str">
        <f t="shared" si="13"/>
        <v>[10, -1.05, -1.025, 1.1, 2.1, 0.9, 1.05, 1.07, 0.88, 0.85, 0.98, 2.05, 1.02, 0.96, 0.92, 1.01, 0.97, 0.48, 0.52, 0.55, 0.6, 30, 10, 0.875766817208602]</v>
      </c>
      <c r="B13" s="2">
        <f t="shared" si="0"/>
        <v>-1.05</v>
      </c>
      <c r="C13" s="2">
        <f t="shared" si="1"/>
        <v>-1.0249999999999999</v>
      </c>
      <c r="D13">
        <v>1.1000000000000001</v>
      </c>
      <c r="E13">
        <v>2.1</v>
      </c>
      <c r="F13">
        <v>0.9</v>
      </c>
      <c r="G13" s="1">
        <v>1.05</v>
      </c>
      <c r="H13" s="1">
        <v>1.07</v>
      </c>
      <c r="I13" s="1">
        <v>0.88</v>
      </c>
      <c r="J13" s="1">
        <v>0.85</v>
      </c>
      <c r="K13">
        <v>0.98</v>
      </c>
      <c r="L13">
        <v>2.0499999999999998</v>
      </c>
      <c r="M13">
        <v>1.02</v>
      </c>
      <c r="N13" s="1">
        <v>0.96</v>
      </c>
      <c r="O13" s="1">
        <v>0.92</v>
      </c>
      <c r="P13" s="1">
        <v>1.01</v>
      </c>
      <c r="Q13" s="1">
        <v>0.97</v>
      </c>
      <c r="R13">
        <v>0.48</v>
      </c>
      <c r="S13">
        <v>0.52</v>
      </c>
      <c r="T13">
        <v>0.55000000000000004</v>
      </c>
      <c r="U13">
        <v>0.6</v>
      </c>
      <c r="V13">
        <v>30</v>
      </c>
      <c r="W13">
        <v>10</v>
      </c>
      <c r="Y13">
        <f t="shared" si="2"/>
        <v>2.9699999999999998</v>
      </c>
      <c r="Z13">
        <f t="shared" si="3"/>
        <v>1.1000000000000003</v>
      </c>
      <c r="AA13">
        <f t="shared" si="4"/>
        <v>0.10587452696852326</v>
      </c>
      <c r="AB13">
        <f t="shared" si="5"/>
        <v>0.30022213997860542</v>
      </c>
      <c r="AC13">
        <f t="shared" si="6"/>
        <v>4</v>
      </c>
      <c r="AD13" s="11">
        <f t="shared" si="7"/>
        <v>0.87576681720860172</v>
      </c>
      <c r="AE13" s="4">
        <f t="shared" si="8"/>
        <v>0.87576681720860172</v>
      </c>
      <c r="AF13">
        <f t="shared" si="9"/>
        <v>12.50645245066646</v>
      </c>
      <c r="AG13">
        <f t="shared" si="10"/>
        <v>3.053644353342758</v>
      </c>
      <c r="AH13">
        <f t="shared" si="11"/>
        <v>0.87576681720860172</v>
      </c>
      <c r="AJ13">
        <f t="shared" si="12"/>
        <v>0</v>
      </c>
    </row>
    <row r="14" spans="1:36" x14ac:dyDescent="0.2">
      <c r="A14" t="str">
        <f t="shared" si="13"/>
        <v>[11, -1.05, -1.025, 1.1, 2.1, 0.9, 1.05, 1.07, 0.88, 0.85, 0.98, 2.05, 1.02, 0.96, 0.92, 1.01, 0.97, 0.48, 0.52, 0.55, 0.6, 1, 10, 0.0265414204777798]</v>
      </c>
      <c r="B14" s="2">
        <f t="shared" si="0"/>
        <v>-1.05</v>
      </c>
      <c r="C14" s="2">
        <f t="shared" si="1"/>
        <v>-1.0249999999999999</v>
      </c>
      <c r="D14">
        <v>1.1000000000000001</v>
      </c>
      <c r="E14">
        <v>2.1</v>
      </c>
      <c r="F14">
        <v>0.9</v>
      </c>
      <c r="G14" s="1">
        <v>1.05</v>
      </c>
      <c r="H14" s="1">
        <v>1.07</v>
      </c>
      <c r="I14" s="1">
        <v>0.88</v>
      </c>
      <c r="J14" s="1">
        <v>0.85</v>
      </c>
      <c r="K14">
        <v>0.98</v>
      </c>
      <c r="L14">
        <v>2.0499999999999998</v>
      </c>
      <c r="M14">
        <v>1.02</v>
      </c>
      <c r="N14" s="1">
        <v>0.96</v>
      </c>
      <c r="O14" s="1">
        <v>0.92</v>
      </c>
      <c r="P14" s="1">
        <v>1.01</v>
      </c>
      <c r="Q14" s="1">
        <v>0.97</v>
      </c>
      <c r="R14">
        <v>0.48</v>
      </c>
      <c r="S14">
        <v>0.52</v>
      </c>
      <c r="T14">
        <v>0.55000000000000004</v>
      </c>
      <c r="U14">
        <v>0.6</v>
      </c>
      <c r="V14">
        <v>1</v>
      </c>
      <c r="W14">
        <v>10</v>
      </c>
      <c r="Y14">
        <f t="shared" si="2"/>
        <v>2.9699999999999998</v>
      </c>
      <c r="Z14">
        <f t="shared" si="3"/>
        <v>1.1000000000000003</v>
      </c>
      <c r="AA14">
        <f t="shared" si="4"/>
        <v>9.1703996931312717E-2</v>
      </c>
      <c r="AB14">
        <f t="shared" si="5"/>
        <v>9.076633762673144E-3</v>
      </c>
      <c r="AC14">
        <f t="shared" si="6"/>
        <v>4</v>
      </c>
      <c r="AD14" s="11">
        <f t="shared" si="7"/>
        <v>2.6541420477779819E-2</v>
      </c>
      <c r="AE14" s="4">
        <f t="shared" si="8"/>
        <v>2.6541420477779819E-2</v>
      </c>
      <c r="AF14">
        <f t="shared" si="9"/>
        <v>0.43653538251518292</v>
      </c>
      <c r="AG14">
        <f t="shared" si="10"/>
        <v>-2.8454993686100458</v>
      </c>
      <c r="AH14">
        <f t="shared" si="11"/>
        <v>2.6541420477779822E-2</v>
      </c>
      <c r="AJ14">
        <f t="shared" si="12"/>
        <v>0</v>
      </c>
    </row>
    <row r="15" spans="1:36" x14ac:dyDescent="0.2">
      <c r="A15" t="str">
        <f t="shared" si="13"/>
        <v>[12, -1.05, -1.025, 1.1, 2.1, 0.9, 1.05, 1.07, 0.88, 0.85, 0.98, 2.05, 1.02, 0.96, 0.92, 1.01, 0.97, 0.48, 0.52, 0.55, 0.6, 89, 30, 2.9176498794248]</v>
      </c>
      <c r="B15" s="2">
        <f t="shared" si="0"/>
        <v>-1.05</v>
      </c>
      <c r="C15" s="2">
        <f t="shared" si="1"/>
        <v>-1.0249999999999999</v>
      </c>
      <c r="D15">
        <v>1.1000000000000001</v>
      </c>
      <c r="E15">
        <v>2.1</v>
      </c>
      <c r="F15">
        <v>0.9</v>
      </c>
      <c r="G15" s="1">
        <v>1.05</v>
      </c>
      <c r="H15" s="1">
        <v>1.07</v>
      </c>
      <c r="I15" s="1">
        <v>0.88</v>
      </c>
      <c r="J15" s="1">
        <v>0.85</v>
      </c>
      <c r="K15">
        <v>0.98</v>
      </c>
      <c r="L15">
        <v>2.0499999999999998</v>
      </c>
      <c r="M15">
        <v>1.02</v>
      </c>
      <c r="N15" s="1">
        <v>0.96</v>
      </c>
      <c r="O15" s="1">
        <v>0.92</v>
      </c>
      <c r="P15" s="1">
        <v>1.01</v>
      </c>
      <c r="Q15" s="1">
        <v>0.97</v>
      </c>
      <c r="R15">
        <v>0.48</v>
      </c>
      <c r="S15">
        <v>0.52</v>
      </c>
      <c r="T15">
        <v>0.55000000000000004</v>
      </c>
      <c r="U15">
        <v>0.6</v>
      </c>
      <c r="V15">
        <v>89</v>
      </c>
      <c r="W15">
        <v>30</v>
      </c>
      <c r="Y15">
        <f t="shared" si="2"/>
        <v>2.9699999999999998</v>
      </c>
      <c r="Z15">
        <f t="shared" si="3"/>
        <v>1.1000000000000003</v>
      </c>
      <c r="AA15">
        <f t="shared" si="4"/>
        <v>17.202334879002159</v>
      </c>
      <c r="AB15">
        <f t="shared" si="5"/>
        <v>29.790780047994755</v>
      </c>
      <c r="AC15">
        <f t="shared" si="6"/>
        <v>3</v>
      </c>
      <c r="AD15" s="11">
        <f t="shared" si="7"/>
        <v>2.9176498794247983</v>
      </c>
      <c r="AE15" s="4">
        <f t="shared" si="8"/>
        <v>2.9176498794247983</v>
      </c>
      <c r="AF15">
        <f t="shared" si="9"/>
        <v>7.6379600087345763</v>
      </c>
      <c r="AG15">
        <f t="shared" si="10"/>
        <v>2.9176498794247983</v>
      </c>
      <c r="AH15">
        <f t="shared" si="11"/>
        <v>-167.75687060360647</v>
      </c>
      <c r="AJ15">
        <f t="shared" si="12"/>
        <v>0</v>
      </c>
    </row>
    <row r="16" spans="1:36" x14ac:dyDescent="0.2">
      <c r="A16" t="str">
        <f t="shared" si="13"/>
        <v>[13, -1.05, -1.025, 1.1, 2.1, 0.9, 1.05, 1.07, 0.88, 0.85, 0.98, 2.05, 1.02, 0.96, 0.92, 1.01, 0.97, 0.48, 0.52, 0.55, 0.6, 85, 30, 2.91636882967876]</v>
      </c>
      <c r="B16" s="2">
        <f t="shared" si="0"/>
        <v>-1.05</v>
      </c>
      <c r="C16" s="2">
        <f t="shared" si="1"/>
        <v>-1.0249999999999999</v>
      </c>
      <c r="D16">
        <v>1.1000000000000001</v>
      </c>
      <c r="E16">
        <v>2.1</v>
      </c>
      <c r="F16">
        <v>0.9</v>
      </c>
      <c r="G16" s="1">
        <v>1.05</v>
      </c>
      <c r="H16" s="1">
        <v>1.07</v>
      </c>
      <c r="I16" s="1">
        <v>0.88</v>
      </c>
      <c r="J16" s="1">
        <v>0.85</v>
      </c>
      <c r="K16">
        <v>0.98</v>
      </c>
      <c r="L16">
        <v>2.0499999999999998</v>
      </c>
      <c r="M16">
        <v>1.02</v>
      </c>
      <c r="N16" s="1">
        <v>0.96</v>
      </c>
      <c r="O16" s="1">
        <v>0.92</v>
      </c>
      <c r="P16" s="1">
        <v>1.01</v>
      </c>
      <c r="Q16" s="1">
        <v>0.97</v>
      </c>
      <c r="R16">
        <v>0.48</v>
      </c>
      <c r="S16">
        <v>0.52</v>
      </c>
      <c r="T16">
        <v>0.55000000000000004</v>
      </c>
      <c r="U16">
        <v>0.6</v>
      </c>
      <c r="V16">
        <v>85</v>
      </c>
      <c r="W16">
        <v>30</v>
      </c>
      <c r="Y16">
        <f t="shared" si="2"/>
        <v>2.9699999999999998</v>
      </c>
      <c r="Z16">
        <f t="shared" si="3"/>
        <v>1.1000000000000003</v>
      </c>
      <c r="AA16">
        <f t="shared" si="4"/>
        <v>3.4446627441158757</v>
      </c>
      <c r="AB16">
        <f t="shared" si="5"/>
        <v>5.9436271974359016</v>
      </c>
      <c r="AC16">
        <f t="shared" si="6"/>
        <v>3</v>
      </c>
      <c r="AD16" s="11">
        <f t="shared" si="7"/>
        <v>2.9163688296787598</v>
      </c>
      <c r="AE16" s="4">
        <f t="shared" si="8"/>
        <v>2.9163688296787598</v>
      </c>
      <c r="AF16">
        <f t="shared" si="9"/>
        <v>7.6100543130701768</v>
      </c>
      <c r="AG16">
        <f t="shared" si="10"/>
        <v>2.9163688296787598</v>
      </c>
      <c r="AH16">
        <f t="shared" si="11"/>
        <v>7.415677190423974</v>
      </c>
      <c r="AJ16">
        <f t="shared" si="12"/>
        <v>0</v>
      </c>
    </row>
    <row r="17" spans="1:36" x14ac:dyDescent="0.2">
      <c r="A17" t="str">
        <f t="shared" si="13"/>
        <v>[14, -1.05, -1.025, 1.1, 2.1, 0.9, 1.05, 1.07, 0.88, 0.85, 0.98, 2.05, 1.02, 0.96, 0.92, 1.01, 0.97, 0.48, 0.52, 0.55, 0.6, 45, 30, 1.43400966225857]</v>
      </c>
      <c r="B17" s="2">
        <f t="shared" si="0"/>
        <v>-1.05</v>
      </c>
      <c r="C17" s="2">
        <f t="shared" si="1"/>
        <v>-1.0249999999999999</v>
      </c>
      <c r="D17">
        <v>1.1000000000000001</v>
      </c>
      <c r="E17">
        <v>2.1</v>
      </c>
      <c r="F17">
        <v>0.9</v>
      </c>
      <c r="G17" s="1">
        <v>1.05</v>
      </c>
      <c r="H17" s="1">
        <v>1.07</v>
      </c>
      <c r="I17" s="1">
        <v>0.88</v>
      </c>
      <c r="J17" s="1">
        <v>0.85</v>
      </c>
      <c r="K17">
        <v>0.98</v>
      </c>
      <c r="L17">
        <v>2.0499999999999998</v>
      </c>
      <c r="M17">
        <v>1.02</v>
      </c>
      <c r="N17" s="1">
        <v>0.96</v>
      </c>
      <c r="O17" s="1">
        <v>0.92</v>
      </c>
      <c r="P17" s="1">
        <v>1.01</v>
      </c>
      <c r="Q17" s="1">
        <v>0.97</v>
      </c>
      <c r="R17">
        <v>0.48</v>
      </c>
      <c r="S17">
        <v>0.52</v>
      </c>
      <c r="T17">
        <v>0.55000000000000004</v>
      </c>
      <c r="U17">
        <v>0.6</v>
      </c>
      <c r="V17">
        <v>45</v>
      </c>
      <c r="W17">
        <v>30</v>
      </c>
      <c r="Y17">
        <f t="shared" si="2"/>
        <v>2.9699999999999998</v>
      </c>
      <c r="Z17">
        <f t="shared" si="3"/>
        <v>1.1000000000000003</v>
      </c>
      <c r="AA17">
        <f t="shared" si="4"/>
        <v>0.42457822208241752</v>
      </c>
      <c r="AB17">
        <f t="shared" si="5"/>
        <v>0.51999999999999991</v>
      </c>
      <c r="AC17">
        <f t="shared" si="6"/>
        <v>4</v>
      </c>
      <c r="AD17" s="11">
        <f t="shared" si="7"/>
        <v>1.434009662258571</v>
      </c>
      <c r="AE17" s="4">
        <f t="shared" si="8"/>
        <v>1.434009662258571</v>
      </c>
      <c r="AF17">
        <f t="shared" si="9"/>
        <v>5.4016760180290317</v>
      </c>
      <c r="AG17">
        <f t="shared" si="10"/>
        <v>2.773019568538726</v>
      </c>
      <c r="AH17">
        <f t="shared" si="11"/>
        <v>1.434009662258571</v>
      </c>
      <c r="AJ17">
        <f t="shared" si="12"/>
        <v>0</v>
      </c>
    </row>
    <row r="18" spans="1:36" x14ac:dyDescent="0.2">
      <c r="A18" t="str">
        <f t="shared" si="13"/>
        <v>[15, -1.05, -1.025, 1.1, 2.1, 0.9, 1.05, 1.07, 0.88, 0.85, 0.98, 2.05, 1.02, 0.96, 0.92, 1.01, 0.97, 0.48, 0.52, 0.55, 0.6, 30, 30, 0.8396212514735]</v>
      </c>
      <c r="B18" s="2">
        <f t="shared" si="0"/>
        <v>-1.05</v>
      </c>
      <c r="C18" s="2">
        <f t="shared" si="1"/>
        <v>-1.0249999999999999</v>
      </c>
      <c r="D18">
        <v>1.1000000000000001</v>
      </c>
      <c r="E18">
        <v>2.1</v>
      </c>
      <c r="F18">
        <v>0.9</v>
      </c>
      <c r="G18" s="1">
        <v>1.05</v>
      </c>
      <c r="H18" s="1">
        <v>1.07</v>
      </c>
      <c r="I18" s="1">
        <v>0.88</v>
      </c>
      <c r="J18" s="1">
        <v>0.85</v>
      </c>
      <c r="K18">
        <v>0.98</v>
      </c>
      <c r="L18">
        <v>2.0499999999999998</v>
      </c>
      <c r="M18">
        <v>1.02</v>
      </c>
      <c r="N18" s="1">
        <v>0.96</v>
      </c>
      <c r="O18" s="1">
        <v>0.92</v>
      </c>
      <c r="P18" s="1">
        <v>1.01</v>
      </c>
      <c r="Q18" s="1">
        <v>0.97</v>
      </c>
      <c r="R18">
        <v>0.48</v>
      </c>
      <c r="S18">
        <v>0.52</v>
      </c>
      <c r="T18">
        <v>0.55000000000000004</v>
      </c>
      <c r="U18">
        <v>0.6</v>
      </c>
      <c r="V18">
        <v>30</v>
      </c>
      <c r="W18">
        <v>30</v>
      </c>
      <c r="Y18">
        <f t="shared" si="2"/>
        <v>2.9699999999999998</v>
      </c>
      <c r="Z18">
        <f t="shared" si="3"/>
        <v>1.1000000000000003</v>
      </c>
      <c r="AA18">
        <f t="shared" si="4"/>
        <v>0.34666666666666668</v>
      </c>
      <c r="AB18">
        <f t="shared" si="5"/>
        <v>0.30022213997860542</v>
      </c>
      <c r="AC18">
        <f t="shared" si="6"/>
        <v>4</v>
      </c>
      <c r="AD18" s="11">
        <f t="shared" si="7"/>
        <v>0.83962125147349975</v>
      </c>
      <c r="AE18" s="4">
        <f t="shared" si="8"/>
        <v>0.83962125147349975</v>
      </c>
      <c r="AF18">
        <f t="shared" si="9"/>
        <v>3.8195617421210772</v>
      </c>
      <c r="AG18">
        <f t="shared" si="10"/>
        <v>2.5684061742805531</v>
      </c>
      <c r="AH18">
        <f t="shared" si="11"/>
        <v>0.83962125147349975</v>
      </c>
      <c r="AJ18">
        <f t="shared" si="12"/>
        <v>0</v>
      </c>
    </row>
    <row r="19" spans="1:36" x14ac:dyDescent="0.2">
      <c r="A19" t="str">
        <f t="shared" si="13"/>
        <v>[16, -1.05, -1.025, 1.1, 2.1, 0.9, 1.05, 1.07, 0.88, 0.85, 0.98, 2.05, 1.02, 0.96, 0.92, 1.01, 0.97, 0.48, 0.52, 0.55, 0.6, 1, 30, 0.0255948915216751]</v>
      </c>
      <c r="B19" s="2">
        <f t="shared" si="0"/>
        <v>-1.05</v>
      </c>
      <c r="C19" s="2">
        <f t="shared" si="1"/>
        <v>-1.0249999999999999</v>
      </c>
      <c r="D19">
        <v>1.1000000000000001</v>
      </c>
      <c r="E19">
        <v>2.1</v>
      </c>
      <c r="F19">
        <v>0.9</v>
      </c>
      <c r="G19" s="1">
        <v>1.05</v>
      </c>
      <c r="H19" s="1">
        <v>1.07</v>
      </c>
      <c r="I19" s="1">
        <v>0.88</v>
      </c>
      <c r="J19" s="1">
        <v>0.85</v>
      </c>
      <c r="K19">
        <v>0.98</v>
      </c>
      <c r="L19">
        <v>2.0499999999999998</v>
      </c>
      <c r="M19">
        <v>1.02</v>
      </c>
      <c r="N19" s="1">
        <v>0.96</v>
      </c>
      <c r="O19" s="1">
        <v>0.92</v>
      </c>
      <c r="P19" s="1">
        <v>1.01</v>
      </c>
      <c r="Q19" s="1">
        <v>0.97</v>
      </c>
      <c r="R19">
        <v>0.48</v>
      </c>
      <c r="S19">
        <v>0.52</v>
      </c>
      <c r="T19">
        <v>0.55000000000000004</v>
      </c>
      <c r="U19">
        <v>0.6</v>
      </c>
      <c r="V19">
        <v>1</v>
      </c>
      <c r="W19">
        <v>30</v>
      </c>
      <c r="Y19">
        <f t="shared" si="2"/>
        <v>2.9699999999999998</v>
      </c>
      <c r="Z19">
        <f t="shared" si="3"/>
        <v>1.1000000000000003</v>
      </c>
      <c r="AA19">
        <f t="shared" si="4"/>
        <v>0.30026787222992612</v>
      </c>
      <c r="AB19">
        <f t="shared" si="5"/>
        <v>9.076633762673144E-3</v>
      </c>
      <c r="AC19">
        <f t="shared" si="6"/>
        <v>4</v>
      </c>
      <c r="AD19" s="11">
        <f t="shared" si="7"/>
        <v>2.5594891521675149E-2</v>
      </c>
      <c r="AE19" s="4">
        <f t="shared" si="8"/>
        <v>2.5594891521675149E-2</v>
      </c>
      <c r="AF19">
        <f t="shared" si="9"/>
        <v>0.13332108787159141</v>
      </c>
      <c r="AG19">
        <f t="shared" si="10"/>
        <v>-16.747255003454544</v>
      </c>
      <c r="AH19">
        <f t="shared" si="11"/>
        <v>2.5594891521675149E-2</v>
      </c>
      <c r="AJ19">
        <f t="shared" si="12"/>
        <v>0</v>
      </c>
    </row>
    <row r="20" spans="1:36" x14ac:dyDescent="0.2">
      <c r="A20" t="str">
        <f t="shared" si="13"/>
        <v>[17, -1.05, -1.025, 1.1, 2.1, 0.9, 1.05, 1.07, 0.88, 0.85, 0.98, 2.05, 1.02, 0.96, 0.92, 1.01, 0.97, 0.48, 0.52, 0.55, 0.6, 89, 60, 2.21894963827439]</v>
      </c>
      <c r="B20" s="2">
        <f t="shared" si="0"/>
        <v>-1.05</v>
      </c>
      <c r="C20" s="2">
        <f t="shared" si="1"/>
        <v>-1.0249999999999999</v>
      </c>
      <c r="D20">
        <v>1.1000000000000001</v>
      </c>
      <c r="E20">
        <v>2.1</v>
      </c>
      <c r="F20">
        <v>0.9</v>
      </c>
      <c r="G20" s="1">
        <v>1.05</v>
      </c>
      <c r="H20" s="1">
        <v>1.07</v>
      </c>
      <c r="I20" s="1">
        <v>0.88</v>
      </c>
      <c r="J20" s="1">
        <v>0.85</v>
      </c>
      <c r="K20">
        <v>0.98</v>
      </c>
      <c r="L20">
        <v>2.0499999999999998</v>
      </c>
      <c r="M20">
        <v>1.02</v>
      </c>
      <c r="N20" s="1">
        <v>0.96</v>
      </c>
      <c r="O20" s="1">
        <v>0.92</v>
      </c>
      <c r="P20" s="1">
        <v>1.01</v>
      </c>
      <c r="Q20" s="1">
        <v>0.97</v>
      </c>
      <c r="R20">
        <v>0.48</v>
      </c>
      <c r="S20">
        <v>0.52</v>
      </c>
      <c r="T20">
        <v>0.55000000000000004</v>
      </c>
      <c r="U20">
        <v>0.6</v>
      </c>
      <c r="V20">
        <v>89</v>
      </c>
      <c r="W20">
        <v>60</v>
      </c>
      <c r="Y20">
        <f t="shared" si="2"/>
        <v>2.9699999999999998</v>
      </c>
      <c r="Z20">
        <f t="shared" si="3"/>
        <v>1.1000000000000003</v>
      </c>
      <c r="AA20">
        <f t="shared" si="4"/>
        <v>51.607004637006455</v>
      </c>
      <c r="AB20">
        <f t="shared" si="5"/>
        <v>29.790780047994755</v>
      </c>
      <c r="AC20">
        <f t="shared" si="6"/>
        <v>3</v>
      </c>
      <c r="AD20" s="11">
        <f t="shared" si="7"/>
        <v>2.2189496382743932</v>
      </c>
      <c r="AE20" s="4">
        <f t="shared" si="8"/>
        <v>2.2189496382743932</v>
      </c>
      <c r="AF20">
        <f t="shared" si="9"/>
        <v>2.545986669578193</v>
      </c>
      <c r="AG20">
        <f t="shared" si="10"/>
        <v>2.2189496382743932</v>
      </c>
      <c r="AH20">
        <f t="shared" si="11"/>
        <v>-680.22784529590797</v>
      </c>
      <c r="AJ20">
        <f t="shared" si="12"/>
        <v>0</v>
      </c>
    </row>
    <row r="21" spans="1:36" x14ac:dyDescent="0.2">
      <c r="A21" t="str">
        <f t="shared" si="13"/>
        <v>[18, -1.05, -1.025, 1.1, 2.1, 0.9, 1.05, 1.07, 0.88, 0.85, 0.98, 2.05, 1.02, 0.96, 0.92, 1.01, 0.97, 0.48, 0.52, 0.55, 0.6, 85, 60, 2.21510648903628]</v>
      </c>
      <c r="B21" s="2">
        <f t="shared" si="0"/>
        <v>-1.05</v>
      </c>
      <c r="C21" s="2">
        <f t="shared" si="1"/>
        <v>-1.0249999999999999</v>
      </c>
      <c r="D21">
        <v>1.1000000000000001</v>
      </c>
      <c r="E21">
        <v>2.1</v>
      </c>
      <c r="F21">
        <v>0.9</v>
      </c>
      <c r="G21" s="1">
        <v>1.05</v>
      </c>
      <c r="H21" s="1">
        <v>1.07</v>
      </c>
      <c r="I21" s="1">
        <v>0.88</v>
      </c>
      <c r="J21" s="1">
        <v>0.85</v>
      </c>
      <c r="K21">
        <v>0.98</v>
      </c>
      <c r="L21">
        <v>2.0499999999999998</v>
      </c>
      <c r="M21">
        <v>1.02</v>
      </c>
      <c r="N21" s="1">
        <v>0.96</v>
      </c>
      <c r="O21" s="1">
        <v>0.92</v>
      </c>
      <c r="P21" s="1">
        <v>1.01</v>
      </c>
      <c r="Q21" s="1">
        <v>0.97</v>
      </c>
      <c r="R21">
        <v>0.48</v>
      </c>
      <c r="S21">
        <v>0.52</v>
      </c>
      <c r="T21">
        <v>0.55000000000000004</v>
      </c>
      <c r="U21">
        <v>0.6</v>
      </c>
      <c r="V21">
        <v>85</v>
      </c>
      <c r="W21">
        <v>60</v>
      </c>
      <c r="Y21">
        <f t="shared" si="2"/>
        <v>2.9699999999999998</v>
      </c>
      <c r="Z21">
        <f t="shared" si="3"/>
        <v>1.1000000000000003</v>
      </c>
      <c r="AA21">
        <f t="shared" si="4"/>
        <v>10.333988232347624</v>
      </c>
      <c r="AB21">
        <f t="shared" si="5"/>
        <v>5.9436271974359016</v>
      </c>
      <c r="AC21">
        <f t="shared" si="6"/>
        <v>3</v>
      </c>
      <c r="AD21" s="11">
        <f t="shared" si="7"/>
        <v>2.2151064890362786</v>
      </c>
      <c r="AE21" s="4">
        <f t="shared" si="8"/>
        <v>2.2151064890362786</v>
      </c>
      <c r="AF21">
        <f t="shared" si="9"/>
        <v>2.5366847710233928</v>
      </c>
      <c r="AG21">
        <f t="shared" si="10"/>
        <v>2.2151064890362786</v>
      </c>
      <c r="AH21">
        <f t="shared" si="11"/>
        <v>-13.05811398149732</v>
      </c>
      <c r="AJ21">
        <f t="shared" si="12"/>
        <v>0</v>
      </c>
    </row>
    <row r="22" spans="1:36" x14ac:dyDescent="0.2">
      <c r="A22" t="str">
        <f t="shared" si="13"/>
        <v>[19, -1.05, -1.025, 1.1, 2.1, 0.9, 1.05, 1.07, 0.88, 0.85, 0.98, 2.05, 1.02, 0.96, 0.92, 1.01, 0.97, 0.48, 0.52, 0.55, 0.6, 45, 60, 1.21322898677571]</v>
      </c>
      <c r="B22" s="2">
        <f t="shared" si="0"/>
        <v>-1.05</v>
      </c>
      <c r="C22" s="2">
        <f t="shared" si="1"/>
        <v>-1.0249999999999999</v>
      </c>
      <c r="D22">
        <v>1.1000000000000001</v>
      </c>
      <c r="E22">
        <v>2.1</v>
      </c>
      <c r="F22">
        <v>0.9</v>
      </c>
      <c r="G22" s="1">
        <v>1.05</v>
      </c>
      <c r="H22" s="1">
        <v>1.07</v>
      </c>
      <c r="I22" s="1">
        <v>0.88</v>
      </c>
      <c r="J22" s="1">
        <v>0.85</v>
      </c>
      <c r="K22">
        <v>0.98</v>
      </c>
      <c r="L22">
        <v>2.0499999999999998</v>
      </c>
      <c r="M22">
        <v>1.02</v>
      </c>
      <c r="N22" s="1">
        <v>0.96</v>
      </c>
      <c r="O22" s="1">
        <v>0.92</v>
      </c>
      <c r="P22" s="1">
        <v>1.01</v>
      </c>
      <c r="Q22" s="1">
        <v>0.97</v>
      </c>
      <c r="R22">
        <v>0.48</v>
      </c>
      <c r="S22">
        <v>0.52</v>
      </c>
      <c r="T22">
        <v>0.55000000000000004</v>
      </c>
      <c r="U22">
        <v>0.6</v>
      </c>
      <c r="V22">
        <v>45</v>
      </c>
      <c r="W22">
        <v>60</v>
      </c>
      <c r="Y22">
        <f t="shared" si="2"/>
        <v>2.9699999999999998</v>
      </c>
      <c r="Z22">
        <f t="shared" si="3"/>
        <v>1.1000000000000003</v>
      </c>
      <c r="AA22">
        <f>S22*TAN(RADIANS(W22))/COS(RADIANS(V22))</f>
        <v>1.2737346662472522</v>
      </c>
      <c r="AB22">
        <f t="shared" si="5"/>
        <v>0.51999999999999991</v>
      </c>
      <c r="AC22">
        <f t="shared" si="6"/>
        <v>4</v>
      </c>
      <c r="AD22" s="11">
        <f t="shared" si="7"/>
        <v>1.213228986775714</v>
      </c>
      <c r="AE22" s="4">
        <f t="shared" si="8"/>
        <v>1.213228986775714</v>
      </c>
      <c r="AF22">
        <f t="shared" si="9"/>
        <v>1.8005586726763445</v>
      </c>
      <c r="AG22">
        <f t="shared" si="10"/>
        <v>1.7850587056161773</v>
      </c>
      <c r="AH22">
        <f t="shared" si="11"/>
        <v>1.213228986775714</v>
      </c>
      <c r="AJ22">
        <f t="shared" si="12"/>
        <v>0</v>
      </c>
    </row>
    <row r="23" spans="1:36" x14ac:dyDescent="0.2">
      <c r="A23" t="str">
        <f t="shared" si="13"/>
        <v>[20, -1.05, -1.025, 1.1, 2.1, 0.9, 1.05, 1.07, 0.88, 0.85, 0.98, 2.05, 1.02, 0.96, 0.92, 1.01, 0.97, 0.48, 0.52, 0.55, 0.6, 30, 60, 0.735544242947583]</v>
      </c>
      <c r="B23" s="2">
        <f t="shared" si="0"/>
        <v>-1.05</v>
      </c>
      <c r="C23" s="2">
        <f t="shared" si="1"/>
        <v>-1.0249999999999999</v>
      </c>
      <c r="D23">
        <v>1.1000000000000001</v>
      </c>
      <c r="E23">
        <v>2.1</v>
      </c>
      <c r="F23">
        <v>0.9</v>
      </c>
      <c r="G23" s="1">
        <v>1.05</v>
      </c>
      <c r="H23" s="1">
        <v>1.07</v>
      </c>
      <c r="I23" s="1">
        <v>0.88</v>
      </c>
      <c r="J23" s="1">
        <v>0.85</v>
      </c>
      <c r="K23">
        <v>0.98</v>
      </c>
      <c r="L23">
        <v>2.0499999999999998</v>
      </c>
      <c r="M23">
        <v>1.02</v>
      </c>
      <c r="N23" s="1">
        <v>0.96</v>
      </c>
      <c r="O23" s="1">
        <v>0.92</v>
      </c>
      <c r="P23" s="1">
        <v>1.01</v>
      </c>
      <c r="Q23" s="1">
        <v>0.97</v>
      </c>
      <c r="R23">
        <v>0.48</v>
      </c>
      <c r="S23">
        <v>0.52</v>
      </c>
      <c r="T23">
        <v>0.55000000000000004</v>
      </c>
      <c r="U23">
        <v>0.6</v>
      </c>
      <c r="V23">
        <v>30</v>
      </c>
      <c r="W23">
        <v>60</v>
      </c>
      <c r="Y23">
        <f t="shared" ref="Y23:Y34" si="14">O23+L23/2-C23</f>
        <v>2.9699999999999998</v>
      </c>
      <c r="Z23">
        <f t="shared" si="3"/>
        <v>1.1000000000000003</v>
      </c>
      <c r="AA23">
        <f>S23*TAN(RADIANS(W23))/COS(RADIANS(V23))</f>
        <v>1.0399999999999996</v>
      </c>
      <c r="AB23">
        <f>S23*TAN(RADIANS(ABS(V23)))</f>
        <v>0.30022213997860542</v>
      </c>
      <c r="AC23">
        <f t="shared" si="6"/>
        <v>4</v>
      </c>
      <c r="AD23" s="11">
        <f t="shared" si="7"/>
        <v>0.73554424294758336</v>
      </c>
      <c r="AE23" s="4">
        <f t="shared" si="8"/>
        <v>0.73554424294758336</v>
      </c>
      <c r="AF23">
        <f t="shared" si="9"/>
        <v>1.2731872473736929</v>
      </c>
      <c r="AG23">
        <f t="shared" si="10"/>
        <v>1.1712185228416589</v>
      </c>
      <c r="AH23">
        <f t="shared" si="11"/>
        <v>0.73554424294758336</v>
      </c>
      <c r="AJ23">
        <f t="shared" si="12"/>
        <v>0</v>
      </c>
    </row>
    <row r="24" spans="1:36" x14ac:dyDescent="0.2">
      <c r="A24" t="str">
        <f t="shared" si="13"/>
        <v>[21, -1.05, -1.025, 1.1, 2.1, 0.9, 1.05, 1.07, 0.88, 0.85, 0.98, 2.05, 1.02, 0.96, 0.92, 1.01, 0.97, 0.48, 0.52, 0.55, 0.6, 1, 60, 0.022869470014747]</v>
      </c>
      <c r="B24" s="2">
        <f t="shared" si="0"/>
        <v>-1.05</v>
      </c>
      <c r="C24" s="2">
        <f t="shared" si="1"/>
        <v>-1.0249999999999999</v>
      </c>
      <c r="D24">
        <v>1.1000000000000001</v>
      </c>
      <c r="E24">
        <v>2.1</v>
      </c>
      <c r="F24">
        <v>0.9</v>
      </c>
      <c r="G24" s="1">
        <v>1.05</v>
      </c>
      <c r="H24" s="1">
        <v>1.07</v>
      </c>
      <c r="I24" s="1">
        <v>0.88</v>
      </c>
      <c r="J24" s="1">
        <v>0.85</v>
      </c>
      <c r="K24">
        <v>0.98</v>
      </c>
      <c r="L24">
        <v>2.0499999999999998</v>
      </c>
      <c r="M24">
        <v>1.02</v>
      </c>
      <c r="N24" s="1">
        <v>0.96</v>
      </c>
      <c r="O24" s="1">
        <v>0.92</v>
      </c>
      <c r="P24" s="1">
        <v>1.01</v>
      </c>
      <c r="Q24" s="1">
        <v>0.97</v>
      </c>
      <c r="R24">
        <v>0.48</v>
      </c>
      <c r="S24">
        <v>0.52</v>
      </c>
      <c r="T24">
        <v>0.55000000000000004</v>
      </c>
      <c r="U24">
        <v>0.6</v>
      </c>
      <c r="V24">
        <v>1</v>
      </c>
      <c r="W24">
        <v>60</v>
      </c>
      <c r="Y24">
        <f t="shared" si="14"/>
        <v>2.9699999999999998</v>
      </c>
      <c r="Z24">
        <f t="shared" si="3"/>
        <v>1.1000000000000003</v>
      </c>
      <c r="AA24">
        <f t="shared" ref="AA24:AA34" si="15">S24*TAN(RADIANS(W24))/COS(RADIANS(V24))</f>
        <v>0.90080361668977804</v>
      </c>
      <c r="AB24">
        <f t="shared" ref="AB24:AB34" si="16">S24*TAN(RADIANS(ABS(V24)))</f>
        <v>9.076633762673144E-3</v>
      </c>
      <c r="AC24">
        <f t="shared" si="6"/>
        <v>4</v>
      </c>
      <c r="AD24" s="11">
        <f t="shared" si="7"/>
        <v>2.2869470014746977E-2</v>
      </c>
      <c r="AE24" s="4">
        <f t="shared" si="8"/>
        <v>2.2869470014746977E-2</v>
      </c>
      <c r="AF24">
        <f t="shared" si="9"/>
        <v>4.4440362623863819E-2</v>
      </c>
      <c r="AG24">
        <f t="shared" si="10"/>
        <v>-56.775765010363607</v>
      </c>
      <c r="AH24">
        <f t="shared" si="11"/>
        <v>2.2869470014746977E-2</v>
      </c>
      <c r="AJ24">
        <f t="shared" si="12"/>
        <v>0</v>
      </c>
    </row>
    <row r="25" spans="1:36" x14ac:dyDescent="0.2">
      <c r="A25" t="str">
        <f t="shared" si="13"/>
        <v>[22, -1.05, -1.025, 1.1, 2.1, 0.9, 1.05, 1.07, 0.88, 0.85, 0.98, 2.05, 1.02, 0.96, 0.92, 1.01, 0.97, 0.48, 0.52, 0.55, 0.6, 89, 85, 0.385805607034463]</v>
      </c>
      <c r="B25" s="2">
        <f t="shared" si="0"/>
        <v>-1.05</v>
      </c>
      <c r="C25" s="2">
        <f t="shared" si="1"/>
        <v>-1.0249999999999999</v>
      </c>
      <c r="D25">
        <v>1.1000000000000001</v>
      </c>
      <c r="E25">
        <v>2.1</v>
      </c>
      <c r="F25">
        <v>0.9</v>
      </c>
      <c r="G25" s="1">
        <v>1.05</v>
      </c>
      <c r="H25" s="1">
        <v>1.07</v>
      </c>
      <c r="I25" s="1">
        <v>0.88</v>
      </c>
      <c r="J25" s="1">
        <v>0.85</v>
      </c>
      <c r="K25">
        <v>0.98</v>
      </c>
      <c r="L25">
        <v>2.0499999999999998</v>
      </c>
      <c r="M25">
        <v>1.02</v>
      </c>
      <c r="N25" s="1">
        <v>0.96</v>
      </c>
      <c r="O25" s="1">
        <v>0.92</v>
      </c>
      <c r="P25" s="1">
        <v>1.01</v>
      </c>
      <c r="Q25" s="1">
        <v>0.97</v>
      </c>
      <c r="R25">
        <v>0.48</v>
      </c>
      <c r="S25">
        <v>0.52</v>
      </c>
      <c r="T25">
        <v>0.55000000000000004</v>
      </c>
      <c r="U25">
        <v>0.6</v>
      </c>
      <c r="V25">
        <v>89</v>
      </c>
      <c r="W25">
        <v>85</v>
      </c>
      <c r="Y25">
        <f t="shared" si="14"/>
        <v>2.9699999999999998</v>
      </c>
      <c r="Z25">
        <f t="shared" si="3"/>
        <v>1.1000000000000003</v>
      </c>
      <c r="AA25">
        <f t="shared" si="15"/>
        <v>340.5620433373889</v>
      </c>
      <c r="AB25">
        <f t="shared" si="16"/>
        <v>29.790780047994755</v>
      </c>
      <c r="AC25">
        <f t="shared" si="6"/>
        <v>2</v>
      </c>
      <c r="AD25" s="11">
        <f t="shared" si="7"/>
        <v>0.38580560703446309</v>
      </c>
      <c r="AE25" s="4">
        <f t="shared" si="8"/>
        <v>0.38580560703446309</v>
      </c>
      <c r="AF25">
        <f t="shared" si="9"/>
        <v>0.38580560703446309</v>
      </c>
      <c r="AG25">
        <f t="shared" si="10"/>
        <v>-3.6492350192635903</v>
      </c>
      <c r="AH25">
        <f t="shared" si="11"/>
        <v>-4984.3258461373607</v>
      </c>
      <c r="AJ25">
        <f t="shared" si="12"/>
        <v>0</v>
      </c>
    </row>
    <row r="26" spans="1:36" x14ac:dyDescent="0.2">
      <c r="A26" t="str">
        <f t="shared" si="13"/>
        <v>[23, -1.05, -1.025, 1.1, 2.1, 0.9, 1.05, 1.07, 0.88, 0.85, 0.98, 2.05, 1.02, 0.96, 0.92, 1.01, 0.97, 0.48, 0.52, 0.55, 0.6, 85, 85, 0.384396045601409]</v>
      </c>
      <c r="B26" s="2">
        <f t="shared" si="0"/>
        <v>-1.05</v>
      </c>
      <c r="C26" s="2">
        <f t="shared" si="1"/>
        <v>-1.0249999999999999</v>
      </c>
      <c r="D26">
        <v>1.1000000000000001</v>
      </c>
      <c r="E26">
        <v>2.1</v>
      </c>
      <c r="F26">
        <v>0.9</v>
      </c>
      <c r="G26" s="1">
        <v>1.05</v>
      </c>
      <c r="H26" s="1">
        <v>1.07</v>
      </c>
      <c r="I26" s="1">
        <v>0.88</v>
      </c>
      <c r="J26" s="1">
        <v>0.85</v>
      </c>
      <c r="K26">
        <v>0.98</v>
      </c>
      <c r="L26">
        <v>2.0499999999999998</v>
      </c>
      <c r="M26">
        <v>1.02</v>
      </c>
      <c r="N26" s="1">
        <v>0.96</v>
      </c>
      <c r="O26" s="1">
        <v>0.92</v>
      </c>
      <c r="P26" s="1">
        <v>1.01</v>
      </c>
      <c r="Q26" s="1">
        <v>0.97</v>
      </c>
      <c r="R26">
        <v>0.48</v>
      </c>
      <c r="S26">
        <v>0.52</v>
      </c>
      <c r="T26">
        <v>0.55000000000000004</v>
      </c>
      <c r="U26">
        <v>0.6</v>
      </c>
      <c r="V26">
        <v>85</v>
      </c>
      <c r="W26">
        <v>85</v>
      </c>
      <c r="Y26">
        <f t="shared" si="14"/>
        <v>2.9699999999999998</v>
      </c>
      <c r="Z26">
        <f t="shared" si="3"/>
        <v>1.1000000000000003</v>
      </c>
      <c r="AA26">
        <f t="shared" si="15"/>
        <v>68.195474102543926</v>
      </c>
      <c r="AB26">
        <f t="shared" si="16"/>
        <v>5.9436271974359016</v>
      </c>
      <c r="AC26">
        <f t="shared" si="6"/>
        <v>2</v>
      </c>
      <c r="AD26" s="11">
        <f t="shared" si="7"/>
        <v>0.38439604560140883</v>
      </c>
      <c r="AE26" s="4">
        <f t="shared" si="8"/>
        <v>0.38439604560140883</v>
      </c>
      <c r="AF26">
        <f t="shared" si="9"/>
        <v>0.38439604560140883</v>
      </c>
      <c r="AG26">
        <f t="shared" si="10"/>
        <v>-3.6745965136302687</v>
      </c>
      <c r="AH26">
        <f t="shared" si="11"/>
        <v>-185.01166453257326</v>
      </c>
      <c r="AJ26">
        <f t="shared" si="12"/>
        <v>0</v>
      </c>
    </row>
    <row r="27" spans="1:36" x14ac:dyDescent="0.2">
      <c r="A27" t="str">
        <f t="shared" si="13"/>
        <v>[24, -1.05, -1.025, 1.1, 2.1, 0.9, 1.05, 1.07, 0.88, 0.85, 0.98, 2.05, 1.02, 0.96, 0.92, 1.01, 0.97, 0.48, 0.52, 0.55, 0.6, 45, 85, 0.272847316921794]</v>
      </c>
      <c r="B27" s="2">
        <f t="shared" si="0"/>
        <v>-1.05</v>
      </c>
      <c r="C27" s="2">
        <f t="shared" si="1"/>
        <v>-1.0249999999999999</v>
      </c>
      <c r="D27">
        <v>1.1000000000000001</v>
      </c>
      <c r="E27">
        <v>2.1</v>
      </c>
      <c r="F27">
        <v>0.9</v>
      </c>
      <c r="G27" s="1">
        <v>1.05</v>
      </c>
      <c r="H27" s="1">
        <v>1.07</v>
      </c>
      <c r="I27" s="1">
        <v>0.88</v>
      </c>
      <c r="J27" s="1">
        <v>0.85</v>
      </c>
      <c r="K27">
        <v>0.98</v>
      </c>
      <c r="L27">
        <v>2.0499999999999998</v>
      </c>
      <c r="M27">
        <v>1.02</v>
      </c>
      <c r="N27" s="1">
        <v>0.96</v>
      </c>
      <c r="O27" s="1">
        <v>0.92</v>
      </c>
      <c r="P27" s="1">
        <v>1.01</v>
      </c>
      <c r="Q27" s="1">
        <v>0.97</v>
      </c>
      <c r="R27">
        <v>0.48</v>
      </c>
      <c r="S27">
        <v>0.52</v>
      </c>
      <c r="T27">
        <v>0.55000000000000004</v>
      </c>
      <c r="U27">
        <v>0.6</v>
      </c>
      <c r="V27">
        <v>45</v>
      </c>
      <c r="W27">
        <v>85</v>
      </c>
      <c r="Y27">
        <f t="shared" si="14"/>
        <v>2.9699999999999998</v>
      </c>
      <c r="Z27">
        <f t="shared" si="3"/>
        <v>1.1000000000000003</v>
      </c>
      <c r="AA27">
        <f t="shared" si="15"/>
        <v>8.4055581923034417</v>
      </c>
      <c r="AB27">
        <f t="shared" si="16"/>
        <v>0.51999999999999991</v>
      </c>
      <c r="AC27">
        <f t="shared" si="6"/>
        <v>2</v>
      </c>
      <c r="AD27" s="11">
        <f t="shared" si="7"/>
        <v>0.27284731692179404</v>
      </c>
      <c r="AE27" s="4">
        <f t="shared" si="8"/>
        <v>0.27284731692179404</v>
      </c>
      <c r="AF27">
        <f t="shared" si="9"/>
        <v>0.27284731692179404</v>
      </c>
      <c r="AG27">
        <f t="shared" si="10"/>
        <v>-6.5125436660453584</v>
      </c>
      <c r="AH27">
        <f t="shared" si="11"/>
        <v>-0.64104512999889485</v>
      </c>
      <c r="AJ27">
        <f t="shared" si="12"/>
        <v>0</v>
      </c>
    </row>
    <row r="28" spans="1:36" x14ac:dyDescent="0.2">
      <c r="A28" t="str">
        <f t="shared" si="13"/>
        <v>[25, -1.05, -1.025, 1.1, 2.1, 0.9, 1.05, 1.07, 0.88, 0.85, 0.98, 2.05, 1.02, 0.96, 0.92, 1.01, 0.97, 0.48, 0.52, 0.55, 0.6, 30, 85, 0.192932188023956]</v>
      </c>
      <c r="B28" s="2">
        <f t="shared" si="0"/>
        <v>-1.05</v>
      </c>
      <c r="C28" s="2">
        <f t="shared" si="1"/>
        <v>-1.0249999999999999</v>
      </c>
      <c r="D28">
        <v>1.1000000000000001</v>
      </c>
      <c r="E28">
        <v>2.1</v>
      </c>
      <c r="F28">
        <v>0.9</v>
      </c>
      <c r="G28" s="1">
        <v>1.05</v>
      </c>
      <c r="H28" s="1">
        <v>1.07</v>
      </c>
      <c r="I28" s="1">
        <v>0.88</v>
      </c>
      <c r="J28" s="1">
        <v>0.85</v>
      </c>
      <c r="K28">
        <v>0.98</v>
      </c>
      <c r="L28">
        <v>2.0499999999999998</v>
      </c>
      <c r="M28">
        <v>1.02</v>
      </c>
      <c r="N28" s="1">
        <v>0.96</v>
      </c>
      <c r="O28" s="1">
        <v>0.92</v>
      </c>
      <c r="P28" s="1">
        <v>1.01</v>
      </c>
      <c r="Q28" s="1">
        <v>0.97</v>
      </c>
      <c r="R28">
        <v>0.48</v>
      </c>
      <c r="S28">
        <v>0.52</v>
      </c>
      <c r="T28">
        <v>0.55000000000000004</v>
      </c>
      <c r="U28">
        <v>0.6</v>
      </c>
      <c r="V28">
        <v>30</v>
      </c>
      <c r="W28">
        <v>85</v>
      </c>
      <c r="Y28">
        <f t="shared" si="14"/>
        <v>2.9699999999999998</v>
      </c>
      <c r="Z28">
        <f t="shared" si="3"/>
        <v>1.1000000000000003</v>
      </c>
      <c r="AA28">
        <f t="shared" si="15"/>
        <v>6.8631095248047966</v>
      </c>
      <c r="AB28">
        <f t="shared" si="16"/>
        <v>0.30022213997860542</v>
      </c>
      <c r="AC28">
        <f t="shared" si="6"/>
        <v>2</v>
      </c>
      <c r="AD28" s="11">
        <f t="shared" si="7"/>
        <v>0.1929321880239557</v>
      </c>
      <c r="AE28" s="4">
        <f t="shared" si="8"/>
        <v>0.1929321880239557</v>
      </c>
      <c r="AF28">
        <f t="shared" si="9"/>
        <v>0.19293218802395565</v>
      </c>
      <c r="AG28">
        <f t="shared" si="10"/>
        <v>-10.563363286341238</v>
      </c>
      <c r="AH28">
        <f t="shared" si="11"/>
        <v>-0.13856895848576486</v>
      </c>
      <c r="AJ28">
        <f t="shared" si="12"/>
        <v>0</v>
      </c>
    </row>
    <row r="29" spans="1:36" x14ac:dyDescent="0.2">
      <c r="A29" t="str">
        <f t="shared" si="13"/>
        <v>[26, -1.05, -1.025, 1.1, 2.1, 0.9, 1.05, 1.07, 0.88, 0.85, 0.98, 2.05, 1.02, 0.96, 0.92, 1.01, 0.97, 0.48, 0.52, 0.55, 0.6, 1, 85, 0.00673426192045695]</v>
      </c>
      <c r="B29" s="2">
        <f t="shared" si="0"/>
        <v>-1.05</v>
      </c>
      <c r="C29" s="2">
        <f t="shared" si="1"/>
        <v>-1.0249999999999999</v>
      </c>
      <c r="D29">
        <v>1.1000000000000001</v>
      </c>
      <c r="E29">
        <v>2.1</v>
      </c>
      <c r="F29">
        <v>0.9</v>
      </c>
      <c r="G29" s="1">
        <v>1.05</v>
      </c>
      <c r="H29" s="1">
        <v>1.07</v>
      </c>
      <c r="I29" s="1">
        <v>0.88</v>
      </c>
      <c r="J29" s="1">
        <v>0.85</v>
      </c>
      <c r="K29">
        <v>0.98</v>
      </c>
      <c r="L29">
        <v>2.0499999999999998</v>
      </c>
      <c r="M29">
        <v>1.02</v>
      </c>
      <c r="N29" s="1">
        <v>0.96</v>
      </c>
      <c r="O29" s="1">
        <v>0.92</v>
      </c>
      <c r="P29" s="1">
        <v>1.01</v>
      </c>
      <c r="Q29" s="1">
        <v>0.97</v>
      </c>
      <c r="R29">
        <v>0.48</v>
      </c>
      <c r="S29">
        <v>0.52</v>
      </c>
      <c r="T29">
        <v>0.55000000000000004</v>
      </c>
      <c r="U29">
        <v>0.6</v>
      </c>
      <c r="V29">
        <v>1</v>
      </c>
      <c r="W29">
        <v>85</v>
      </c>
      <c r="Y29">
        <f t="shared" si="14"/>
        <v>2.9699999999999998</v>
      </c>
      <c r="Z29">
        <f t="shared" si="3"/>
        <v>1.1000000000000003</v>
      </c>
      <c r="AA29">
        <f t="shared" si="15"/>
        <v>5.9445325785406036</v>
      </c>
      <c r="AB29">
        <f t="shared" si="16"/>
        <v>9.076633762673144E-3</v>
      </c>
      <c r="AC29">
        <f t="shared" si="6"/>
        <v>2</v>
      </c>
      <c r="AD29" s="11">
        <f t="shared" si="7"/>
        <v>6.734261920456952E-3</v>
      </c>
      <c r="AE29" s="4">
        <f t="shared" si="8"/>
        <v>6.734261920456952E-3</v>
      </c>
      <c r="AF29">
        <f t="shared" si="9"/>
        <v>6.734261920456952E-3</v>
      </c>
      <c r="AG29">
        <f t="shared" si="10"/>
        <v>-392.96383888292576</v>
      </c>
      <c r="AH29">
        <f t="shared" si="11"/>
        <v>-2.0570277706807336E-5</v>
      </c>
      <c r="AJ29">
        <f t="shared" si="12"/>
        <v>0</v>
      </c>
    </row>
    <row r="30" spans="1:36" x14ac:dyDescent="0.2">
      <c r="A30" t="str">
        <f t="shared" si="13"/>
        <v>[27, -1.05, -1.025, 1.1, 2.1, 0.9, 1.05, 1.07, 0.88, 0.85, 0.98, 2.05, 1.02, 0.96, 0.92, 1.01, 0.97, 0.48, 0.52, 0.55, 0.6, 89, 89, 0.0769729659713174]</v>
      </c>
      <c r="B30" s="2">
        <f t="shared" si="0"/>
        <v>-1.05</v>
      </c>
      <c r="C30" s="2">
        <f t="shared" si="1"/>
        <v>-1.0249999999999999</v>
      </c>
      <c r="D30">
        <v>1.1000000000000001</v>
      </c>
      <c r="E30">
        <v>2.1</v>
      </c>
      <c r="F30">
        <v>0.9</v>
      </c>
      <c r="G30" s="1">
        <v>1.05</v>
      </c>
      <c r="H30" s="1">
        <v>1.07</v>
      </c>
      <c r="I30" s="1">
        <v>0.88</v>
      </c>
      <c r="J30" s="1">
        <v>0.85</v>
      </c>
      <c r="K30">
        <v>0.98</v>
      </c>
      <c r="L30">
        <v>2.0499999999999998</v>
      </c>
      <c r="M30">
        <v>1.02</v>
      </c>
      <c r="N30" s="1">
        <v>0.96</v>
      </c>
      <c r="O30" s="1">
        <v>0.92</v>
      </c>
      <c r="P30" s="1">
        <v>1.01</v>
      </c>
      <c r="Q30" s="1">
        <v>0.97</v>
      </c>
      <c r="R30">
        <v>0.48</v>
      </c>
      <c r="S30">
        <v>0.52</v>
      </c>
      <c r="T30">
        <v>0.55000000000000004</v>
      </c>
      <c r="U30">
        <v>0.6</v>
      </c>
      <c r="V30">
        <v>89</v>
      </c>
      <c r="W30">
        <v>89</v>
      </c>
      <c r="Y30">
        <f t="shared" si="14"/>
        <v>2.9699999999999998</v>
      </c>
      <c r="Z30">
        <f t="shared" si="3"/>
        <v>1.1000000000000003</v>
      </c>
      <c r="AA30">
        <f t="shared" si="15"/>
        <v>1706.9726260988671</v>
      </c>
      <c r="AB30">
        <f t="shared" si="16"/>
        <v>29.790780047994755</v>
      </c>
      <c r="AC30">
        <f t="shared" si="6"/>
        <v>2</v>
      </c>
      <c r="AD30" s="11">
        <f t="shared" si="7"/>
        <v>7.6972965971317434E-2</v>
      </c>
      <c r="AE30" s="4">
        <f t="shared" si="8"/>
        <v>7.6972965971317434E-2</v>
      </c>
      <c r="AF30">
        <f t="shared" si="9"/>
        <v>7.697296597131742E-2</v>
      </c>
      <c r="AG30">
        <f t="shared" si="10"/>
        <v>-31.398706541622715</v>
      </c>
      <c r="AH30">
        <f t="shared" si="11"/>
        <v>-25337.544409287126</v>
      </c>
      <c r="AJ30">
        <f t="shared" si="12"/>
        <v>0</v>
      </c>
    </row>
    <row r="31" spans="1:36" x14ac:dyDescent="0.2">
      <c r="A31" t="str">
        <f t="shared" si="13"/>
        <v>[28, -1.05, -1.025, 1.1, 2.1, 0.9, 1.05, 1.07, 0.88, 0.85, 0.98, 2.05, 1.02, 0.96, 0.92, 1.01, 0.97, 0.48, 0.52, 0.55, 0.6, 85, 89, 0.0766917411206603]</v>
      </c>
      <c r="B31" s="2">
        <f t="shared" si="0"/>
        <v>-1.05</v>
      </c>
      <c r="C31" s="2">
        <f t="shared" si="1"/>
        <v>-1.0249999999999999</v>
      </c>
      <c r="D31">
        <v>1.1000000000000001</v>
      </c>
      <c r="E31">
        <v>2.1</v>
      </c>
      <c r="F31">
        <v>0.9</v>
      </c>
      <c r="G31" s="1">
        <v>1.05</v>
      </c>
      <c r="H31" s="1">
        <v>1.07</v>
      </c>
      <c r="I31" s="1">
        <v>0.88</v>
      </c>
      <c r="J31" s="1">
        <v>0.85</v>
      </c>
      <c r="K31">
        <v>0.98</v>
      </c>
      <c r="L31">
        <v>2.0499999999999998</v>
      </c>
      <c r="M31">
        <v>1.02</v>
      </c>
      <c r="N31" s="1">
        <v>0.96</v>
      </c>
      <c r="O31" s="1">
        <v>0.92</v>
      </c>
      <c r="P31" s="1">
        <v>1.01</v>
      </c>
      <c r="Q31" s="1">
        <v>0.97</v>
      </c>
      <c r="R31">
        <v>0.48</v>
      </c>
      <c r="S31">
        <v>0.52</v>
      </c>
      <c r="T31">
        <v>0.55000000000000004</v>
      </c>
      <c r="U31">
        <v>0.6</v>
      </c>
      <c r="V31">
        <v>85</v>
      </c>
      <c r="W31">
        <v>89</v>
      </c>
      <c r="Y31">
        <f t="shared" si="14"/>
        <v>2.9699999999999998</v>
      </c>
      <c r="Z31">
        <f t="shared" si="3"/>
        <v>1.1000000000000003</v>
      </c>
      <c r="AA31">
        <f t="shared" si="15"/>
        <v>341.8108676355148</v>
      </c>
      <c r="AB31">
        <f t="shared" si="16"/>
        <v>5.9436271974359016</v>
      </c>
      <c r="AC31">
        <f t="shared" si="6"/>
        <v>2</v>
      </c>
      <c r="AD31" s="11">
        <f t="shared" si="7"/>
        <v>7.6691741120660253E-2</v>
      </c>
      <c r="AE31" s="4">
        <f t="shared" si="8"/>
        <v>7.6691741120660253E-2</v>
      </c>
      <c r="AF31">
        <f t="shared" si="9"/>
        <v>7.6691741120660253E-2</v>
      </c>
      <c r="AG31">
        <f t="shared" si="10"/>
        <v>-31.525823986117231</v>
      </c>
      <c r="AH31">
        <f t="shared" si="11"/>
        <v>-998.14561185241973</v>
      </c>
      <c r="AJ31">
        <f t="shared" si="12"/>
        <v>0</v>
      </c>
    </row>
    <row r="32" spans="1:36" x14ac:dyDescent="0.2">
      <c r="A32" t="str">
        <f t="shared" si="13"/>
        <v>[29, -1.05, -1.025, 1.1, 2.1, 0.9, 1.05, 1.07, 0.88, 0.85, 0.98, 2.05, 1.02, 0.96, 0.92, 1.01, 0.97, 0.48, 0.52, 0.55, 0.6, 45, 89, 0.0544363971333119]</v>
      </c>
      <c r="B32" s="2">
        <f t="shared" si="0"/>
        <v>-1.05</v>
      </c>
      <c r="C32" s="2">
        <f t="shared" si="1"/>
        <v>-1.0249999999999999</v>
      </c>
      <c r="D32">
        <v>1.1000000000000001</v>
      </c>
      <c r="E32">
        <v>2.1</v>
      </c>
      <c r="F32">
        <v>0.9</v>
      </c>
      <c r="G32" s="1">
        <v>1.05</v>
      </c>
      <c r="H32" s="1">
        <v>1.07</v>
      </c>
      <c r="I32" s="1">
        <v>0.88</v>
      </c>
      <c r="J32" s="1">
        <v>0.85</v>
      </c>
      <c r="K32">
        <v>0.98</v>
      </c>
      <c r="L32">
        <v>2.0499999999999998</v>
      </c>
      <c r="M32">
        <v>1.02</v>
      </c>
      <c r="N32" s="1">
        <v>0.96</v>
      </c>
      <c r="O32" s="1">
        <v>0.92</v>
      </c>
      <c r="P32" s="1">
        <v>1.01</v>
      </c>
      <c r="Q32" s="1">
        <v>0.97</v>
      </c>
      <c r="R32">
        <v>0.48</v>
      </c>
      <c r="S32">
        <v>0.52</v>
      </c>
      <c r="T32">
        <v>0.55000000000000004</v>
      </c>
      <c r="U32">
        <v>0.6</v>
      </c>
      <c r="V32">
        <v>45</v>
      </c>
      <c r="W32">
        <v>89</v>
      </c>
      <c r="Y32">
        <f t="shared" si="14"/>
        <v>2.9699999999999998</v>
      </c>
      <c r="Z32">
        <f t="shared" si="3"/>
        <v>1.1000000000000003</v>
      </c>
      <c r="AA32">
        <f t="shared" si="15"/>
        <v>42.13052517754798</v>
      </c>
      <c r="AB32">
        <f t="shared" si="16"/>
        <v>0.51999999999999991</v>
      </c>
      <c r="AC32">
        <f t="shared" si="6"/>
        <v>2</v>
      </c>
      <c r="AD32" s="11">
        <f t="shared" si="7"/>
        <v>5.4436397133311928E-2</v>
      </c>
      <c r="AE32" s="4">
        <f t="shared" si="8"/>
        <v>5.4436397133311928E-2</v>
      </c>
      <c r="AF32">
        <f t="shared" si="9"/>
        <v>5.4436397133311928E-2</v>
      </c>
      <c r="AG32">
        <f t="shared" si="10"/>
        <v>-45.750245639262594</v>
      </c>
      <c r="AH32">
        <f t="shared" si="11"/>
        <v>-9.4095365461624745</v>
      </c>
      <c r="AJ32">
        <f t="shared" si="12"/>
        <v>0</v>
      </c>
    </row>
    <row r="33" spans="1:37" x14ac:dyDescent="0.2">
      <c r="A33" t="str">
        <f t="shared" si="13"/>
        <v>[30, -1.05, -1.025, 1.1, 2.1, 0.9, 1.05, 1.07, 0.88, 0.85, 0.98, 2.05, 1.02, 0.96, 0.92, 1.01, 0.97, 0.48, 0.52, 0.55, 0.6, 30, 89, 0.0384923455563288]</v>
      </c>
      <c r="B33" s="2">
        <f t="shared" si="0"/>
        <v>-1.05</v>
      </c>
      <c r="C33" s="2">
        <f t="shared" si="1"/>
        <v>-1.0249999999999999</v>
      </c>
      <c r="D33">
        <v>1.1000000000000001</v>
      </c>
      <c r="E33">
        <v>2.1</v>
      </c>
      <c r="F33">
        <v>0.9</v>
      </c>
      <c r="G33" s="1">
        <v>1.05</v>
      </c>
      <c r="H33" s="1">
        <v>1.07</v>
      </c>
      <c r="I33" s="1">
        <v>0.88</v>
      </c>
      <c r="J33" s="1">
        <v>0.85</v>
      </c>
      <c r="K33">
        <v>0.98</v>
      </c>
      <c r="L33">
        <v>2.0499999999999998</v>
      </c>
      <c r="M33">
        <v>1.02</v>
      </c>
      <c r="N33" s="1">
        <v>0.96</v>
      </c>
      <c r="O33" s="1">
        <v>0.92</v>
      </c>
      <c r="P33" s="1">
        <v>1.01</v>
      </c>
      <c r="Q33" s="1">
        <v>0.97</v>
      </c>
      <c r="R33">
        <v>0.48</v>
      </c>
      <c r="S33">
        <v>0.52</v>
      </c>
      <c r="T33">
        <v>0.55000000000000004</v>
      </c>
      <c r="U33">
        <v>0.6</v>
      </c>
      <c r="V33">
        <v>30</v>
      </c>
      <c r="W33">
        <v>89</v>
      </c>
      <c r="Y33">
        <f t="shared" si="14"/>
        <v>2.9699999999999998</v>
      </c>
      <c r="Z33">
        <f t="shared" si="3"/>
        <v>1.1000000000000003</v>
      </c>
      <c r="AA33">
        <f t="shared" si="15"/>
        <v>34.399429760157403</v>
      </c>
      <c r="AB33">
        <f t="shared" si="16"/>
        <v>0.30022213997860542</v>
      </c>
      <c r="AC33">
        <f t="shared" si="6"/>
        <v>2</v>
      </c>
      <c r="AD33" s="11">
        <f t="shared" si="7"/>
        <v>3.8492345556328814E-2</v>
      </c>
      <c r="AE33" s="4">
        <f t="shared" si="8"/>
        <v>3.8492345556328814E-2</v>
      </c>
      <c r="AF33">
        <f t="shared" si="9"/>
        <v>3.8492345556328814E-2</v>
      </c>
      <c r="AG33">
        <f t="shared" si="10"/>
        <v>-66.053853573218589</v>
      </c>
      <c r="AH33">
        <f t="shared" si="11"/>
        <v>-4.2720754525826328</v>
      </c>
      <c r="AJ33">
        <f t="shared" si="12"/>
        <v>0</v>
      </c>
    </row>
    <row r="34" spans="1:37" x14ac:dyDescent="0.2">
      <c r="A34" t="str">
        <f t="shared" si="13"/>
        <v>[31, -1.05, -1.025, 1.1, 2.1, 0.9, 1.05, 1.07, 0.88, 0.85, 0.98, 2.05, 1.02, 0.96, 0.92, 1.01, 0.97, 0.48, 0.52, 0.55, 0.6, 1, 89, 0.00134356811874683]</v>
      </c>
      <c r="B34" s="2">
        <f t="shared" si="0"/>
        <v>-1.05</v>
      </c>
      <c r="C34" s="2">
        <f t="shared" si="1"/>
        <v>-1.0249999999999999</v>
      </c>
      <c r="D34">
        <v>1.1000000000000001</v>
      </c>
      <c r="E34">
        <v>2.1</v>
      </c>
      <c r="F34">
        <v>0.9</v>
      </c>
      <c r="G34" s="1">
        <v>1.05</v>
      </c>
      <c r="H34" s="1">
        <v>1.07</v>
      </c>
      <c r="I34" s="1">
        <v>0.88</v>
      </c>
      <c r="J34" s="1">
        <v>0.85</v>
      </c>
      <c r="K34">
        <v>0.98</v>
      </c>
      <c r="L34">
        <v>2.0499999999999998</v>
      </c>
      <c r="M34">
        <v>1.02</v>
      </c>
      <c r="N34" s="1">
        <v>0.96</v>
      </c>
      <c r="O34" s="1">
        <v>0.92</v>
      </c>
      <c r="P34" s="1">
        <v>1.01</v>
      </c>
      <c r="Q34" s="1">
        <v>0.97</v>
      </c>
      <c r="R34">
        <v>0.48</v>
      </c>
      <c r="S34">
        <v>0.52</v>
      </c>
      <c r="T34">
        <v>0.55000000000000004</v>
      </c>
      <c r="U34">
        <v>0.6</v>
      </c>
      <c r="V34">
        <v>1</v>
      </c>
      <c r="W34">
        <v>89</v>
      </c>
      <c r="Y34">
        <f t="shared" si="14"/>
        <v>2.9699999999999998</v>
      </c>
      <c r="Z34">
        <f t="shared" si="3"/>
        <v>1.1000000000000003</v>
      </c>
      <c r="AA34">
        <f t="shared" si="15"/>
        <v>29.795318019245947</v>
      </c>
      <c r="AB34">
        <f t="shared" si="16"/>
        <v>9.076633762673144E-3</v>
      </c>
      <c r="AC34">
        <f t="shared" si="6"/>
        <v>2</v>
      </c>
      <c r="AD34" s="11">
        <f t="shared" si="7"/>
        <v>1.3435681187468286E-3</v>
      </c>
      <c r="AE34" s="4">
        <f t="shared" si="8"/>
        <v>1.3435681187468286E-3</v>
      </c>
      <c r="AF34">
        <f t="shared" si="9"/>
        <v>1.3435681187468286E-3</v>
      </c>
      <c r="AG34">
        <f t="shared" si="10"/>
        <v>-1982.7299976727311</v>
      </c>
      <c r="AH34">
        <f t="shared" si="11"/>
        <v>-0.10826299247639641</v>
      </c>
      <c r="AJ34">
        <f t="shared" si="12"/>
        <v>0</v>
      </c>
    </row>
    <row r="35" spans="1:37" x14ac:dyDescent="0.2">
      <c r="B35" s="2"/>
      <c r="C35" s="2"/>
      <c r="AD35" s="11"/>
    </row>
    <row r="36" spans="1:37" x14ac:dyDescent="0.2">
      <c r="A36" t="str">
        <f>"["&amp;ROW(A36)-ROW($A$3)&amp;", "&amp;B36&amp;",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"&amp;AD36&amp;"]"</f>
        <v>[33, 1.05, -1.025, 0.9, 2.1, 1.1, 0.88, 0.85, 1.05, 1.07, 0.98, 2.05, 1.02, 0.92, 0.96, 0.97, 1.01, 0.52, 0, 0.55, 0.6, 89, 10, 0]</v>
      </c>
      <c r="B36" s="2">
        <f>E36/2</f>
        <v>1.05</v>
      </c>
      <c r="C36" s="2">
        <f>-L36/2</f>
        <v>-1.0249999999999999</v>
      </c>
      <c r="D36">
        <f>'式(16)Asf0p'!F4</f>
        <v>0.9</v>
      </c>
      <c r="E36">
        <f>'式(16)Asf0p'!E4</f>
        <v>2.1</v>
      </c>
      <c r="F36">
        <f>'式(16)Asf0p'!D4</f>
        <v>1.1000000000000001</v>
      </c>
      <c r="G36" s="1">
        <f>'式(16)Asf0p'!I4</f>
        <v>0.88</v>
      </c>
      <c r="H36" s="1">
        <f>'式(16)Asf0p'!J4</f>
        <v>0.85</v>
      </c>
      <c r="I36" s="1">
        <f>'式(16)Asf0p'!G4</f>
        <v>1.05</v>
      </c>
      <c r="J36" s="1">
        <f>'式(16)Asf0p'!H4</f>
        <v>1.07</v>
      </c>
      <c r="K36">
        <f>'式(16)Asf0p'!K4</f>
        <v>0.98</v>
      </c>
      <c r="L36">
        <f>'式(16)Asf0p'!L4</f>
        <v>2.0499999999999998</v>
      </c>
      <c r="M36">
        <f>'式(16)Asf0p'!M4</f>
        <v>1.02</v>
      </c>
      <c r="N36" s="1">
        <f>'式(16)Asf0p'!O4</f>
        <v>0.92</v>
      </c>
      <c r="O36" s="1">
        <f>'式(16)Asf0p'!N4</f>
        <v>0.96</v>
      </c>
      <c r="P36" s="1">
        <f>'式(16)Asf0p'!Q4</f>
        <v>0.97</v>
      </c>
      <c r="Q36" s="1">
        <f>'式(16)Asf0p'!P4</f>
        <v>1.01</v>
      </c>
      <c r="R36">
        <f>'式(16)Asf0p'!S4</f>
        <v>0.52</v>
      </c>
      <c r="S36" s="8">
        <f>'式(16)Asf0p'!R4</f>
        <v>0</v>
      </c>
      <c r="T36">
        <f>'式(16)Asf0p'!T4</f>
        <v>0.55000000000000004</v>
      </c>
      <c r="U36">
        <f>'式(16)Asf0p'!U4</f>
        <v>0.6</v>
      </c>
      <c r="V36">
        <f>-'式(16)Asf0p'!V4</f>
        <v>89</v>
      </c>
      <c r="W36">
        <f>'式(16)Asf0p'!W4</f>
        <v>10</v>
      </c>
      <c r="Y36">
        <f>O36+L36/2-C36</f>
        <v>3.01</v>
      </c>
      <c r="Z36">
        <f>D36+E36/2+B36</f>
        <v>3</v>
      </c>
      <c r="AA36">
        <f>S36*TAN(RADIANS(W36))/COS(RADIANS(V36))</f>
        <v>0</v>
      </c>
      <c r="AB36">
        <f>S36*TAN(RADIANS(ABS(V36)))</f>
        <v>0</v>
      </c>
      <c r="AC36">
        <f>IF(S36=0,1,IF(AND(Y36&gt;=AA36,Z36&gt;=AB36),4,IF(Z36/Y36&gt;=AB36/AA36,2,IF(Z36/Y36&lt;AB36/AA36,3,0
))))</f>
        <v>1</v>
      </c>
      <c r="AD36" s="11">
        <f>IF(S36=0,0,IF(AND((O36+L36/2-C36)&gt;=(S36*TAN(RADIANS(W36))/COS(RADIANS(V36))),(D36+E36/2+B36)&gt;=(S36*TAN(RADIANS(ABS(V36))))),((O36+L36/2-C36)+((O36+L36/2-C36)-(S36*TAN(RADIANS(W36))/COS(RADIANS(V36)))))/2*(S36*TAN(RADIANS(ABS(V36)))),IF((D36+E36/2+B36)/(O36+L36/2-C36)&gt;=(S36*TAN(RADIANS(ABS(V36))))/(S36*TAN(RADIANS(W36))/COS(RADIANS(V36))),(O36+L36/2-C36)*(S36*TAN(RADIANS(ABS(V36))))/(S36*TAN(RADIANS(W36))/COS(RADIANS(V36)))*(O36+L36/2-C36)/2,IF((D36+E36/2+B36)/(O36+L36/2-C36)&lt;(S36*TAN(RADIANS(ABS(V36))))/(S36*TAN(RADIANS(W36))/COS(RADIANS(V36))),(D36+E36/2+B36)*((O36+L36/2-C36)+(O36+L36/2-C36)-((S36*TAN(RADIANS(W36))/COS(RADIANS(V36)))/(S36*TAN(RADIANS(ABS(V36))))*(D36+E36/2+B36)))/2,0)
)))</f>
        <v>0</v>
      </c>
      <c r="AE36" s="4">
        <f>IF(AC36=1,0,IF(AC36=4,(Y36+(Y36-AA36))/2*AB36,IF(AC36=2,Y36*AB36/AA36*Y36/2,IF(AC36=3,Z36*(Y36+Y36-(AA36/AB36*Z36))/2,0)
)))</f>
        <v>0</v>
      </c>
      <c r="AF36" t="e">
        <f>Y36*(Y36/AA36*AB36)/2</f>
        <v>#DIV/0!</v>
      </c>
      <c r="AG36" t="e">
        <f>(Y36+Y36-(AA36/AB36*Z36))/2*Z36</f>
        <v>#DIV/0!</v>
      </c>
      <c r="AH36">
        <f>(Y36+Y36-AA36)/2*AB36</f>
        <v>0</v>
      </c>
      <c r="AJ36">
        <f>AD36-AE36</f>
        <v>0</v>
      </c>
      <c r="AK36">
        <f>AD36-'式(16)Asf0p'!AD4</f>
        <v>0</v>
      </c>
    </row>
    <row r="37" spans="1:37" x14ac:dyDescent="0.2">
      <c r="A37" t="str">
        <f>"["&amp;ROW(A37)-ROW($A$3)&amp;", "&amp;B37&amp;",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"&amp;AD37&amp;"]"</f>
        <v>[34, 1.05, -1.025, 0.9, 2.1, 1.1, 0.88, 0.85, 1.05, 1.07, 0.98, 2.05, 1.02, 0.92, 0.96, 0.97, 1.01, 0.52, 0.48, 0.55, 0.6, 89, 1, 8.95144024279148]</v>
      </c>
      <c r="B37" s="2">
        <f t="shared" ref="B37:B66" si="17">E37/2</f>
        <v>1.05</v>
      </c>
      <c r="C37" s="2">
        <f t="shared" ref="C37:C66" si="18">-L37/2</f>
        <v>-1.0249999999999999</v>
      </c>
      <c r="D37">
        <f>'式(16)Asf0p'!F5</f>
        <v>0.9</v>
      </c>
      <c r="E37">
        <f>'式(16)Asf0p'!E5</f>
        <v>2.1</v>
      </c>
      <c r="F37">
        <f>'式(16)Asf0p'!D5</f>
        <v>1.1000000000000001</v>
      </c>
      <c r="G37" s="1">
        <f>'式(16)Asf0p'!I5</f>
        <v>0.88</v>
      </c>
      <c r="H37" s="1">
        <f>'式(16)Asf0p'!J5</f>
        <v>0.85</v>
      </c>
      <c r="I37" s="1">
        <f>'式(16)Asf0p'!G5</f>
        <v>1.05</v>
      </c>
      <c r="J37" s="1">
        <f>'式(16)Asf0p'!H5</f>
        <v>1.07</v>
      </c>
      <c r="K37">
        <f>'式(16)Asf0p'!K5</f>
        <v>0.98</v>
      </c>
      <c r="L37">
        <f>'式(16)Asf0p'!L5</f>
        <v>2.0499999999999998</v>
      </c>
      <c r="M37">
        <f>'式(16)Asf0p'!M5</f>
        <v>1.02</v>
      </c>
      <c r="N37" s="1">
        <f>'式(16)Asf0p'!O5</f>
        <v>0.92</v>
      </c>
      <c r="O37" s="1">
        <f>'式(16)Asf0p'!N5</f>
        <v>0.96</v>
      </c>
      <c r="P37" s="1">
        <f>'式(16)Asf0p'!Q5</f>
        <v>0.97</v>
      </c>
      <c r="Q37" s="1">
        <f>'式(16)Asf0p'!P5</f>
        <v>1.01</v>
      </c>
      <c r="R37">
        <f>'式(16)Asf0p'!S5</f>
        <v>0.52</v>
      </c>
      <c r="S37">
        <f>'式(16)Asf0p'!R5</f>
        <v>0.48</v>
      </c>
      <c r="T37">
        <f>'式(16)Asf0p'!T5</f>
        <v>0.55000000000000004</v>
      </c>
      <c r="U37">
        <f>'式(16)Asf0p'!U5</f>
        <v>0.6</v>
      </c>
      <c r="V37">
        <f>-'式(16)Asf0p'!V5</f>
        <v>89</v>
      </c>
      <c r="W37">
        <f>'式(16)Asf0p'!W5</f>
        <v>1</v>
      </c>
      <c r="Y37">
        <f t="shared" ref="Y37:Y66" si="19">O37+L37/2-C37</f>
        <v>3.01</v>
      </c>
      <c r="Z37">
        <f t="shared" ref="Z37:Z66" si="20">D37+E37/2+B37</f>
        <v>3</v>
      </c>
      <c r="AA37">
        <f t="shared" ref="AA37:AA53" si="21">S37*TAN(RADIANS(W37))/COS(RADIANS(V37))</f>
        <v>0.48007311746107334</v>
      </c>
      <c r="AB37">
        <f t="shared" ref="AB37:AB54" si="22">S37*TAN(RADIANS(ABS(V37)))</f>
        <v>27.49918158276439</v>
      </c>
      <c r="AC37">
        <f t="shared" ref="AC37:AC66" si="23">IF(S37=0,1,IF(AND(Y37&gt;=AA37,Z37&gt;=AB37),4,IF(Z37/Y37&gt;=AB37/AA37,2,IF(Z37/Y37&lt;AB37/AA37,3,0
))))</f>
        <v>3</v>
      </c>
      <c r="AD37" s="11">
        <f t="shared" ref="AD37:AD66" si="24">IF(S37=0,0,IF(AND((O37+L37/2-C37)&gt;=(S37*TAN(RADIANS(W37))/COS(RADIANS(V37))),(D37+E37/2+B37)&gt;=(S37*TAN(RADIANS(ABS(V37))))),((O37+L37/2-C37)+((O37+L37/2-C37)-(S37*TAN(RADIANS(W37))/COS(RADIANS(V37)))))/2*(S37*TAN(RADIANS(ABS(V37)))),IF((D37+E37/2+B37)/(O37+L37/2-C37)&gt;=(S37*TAN(RADIANS(ABS(V37))))/(S37*TAN(RADIANS(W37))/COS(RADIANS(V37))),(O37+L37/2-C37)*(S37*TAN(RADIANS(ABS(V37))))/(S37*TAN(RADIANS(W37))/COS(RADIANS(V37)))*(O37+L37/2-C37)/2,IF((D37+E37/2+B37)/(O37+L37/2-C37)&lt;(S37*TAN(RADIANS(ABS(V37))))/(S37*TAN(RADIANS(W37))/COS(RADIANS(V37))),(D37+E37/2+B37)*((O37+L37/2-C37)+(O37+L37/2-C37)-((S37*TAN(RADIANS(W37))/COS(RADIANS(V37)))/(S37*TAN(RADIANS(ABS(V37))))*(D37+E37/2+B37)))/2,0)
)))</f>
        <v>8.9514402427914845</v>
      </c>
      <c r="AE37" s="4">
        <f t="shared" ref="AE37:AE66" si="25">IF(AC37=1,0,IF(AC37=4,(Y37+(Y37-AA37))/2*AB37,IF(AC37=2,Y37*AB37/AA37*Y37/2,IF(AC37=3,Z37*(Y37+Y37-(AA37/AB37*Z37))/2,0)
)))</f>
        <v>8.9514402427914845</v>
      </c>
      <c r="AF37">
        <f t="shared" ref="AF37:AF66" si="26">Y37*(Y37/AA37*AB37)/2</f>
        <v>259.48686355907603</v>
      </c>
      <c r="AG37">
        <f t="shared" ref="AG37:AG66" si="27">(Y37+Y37-(AA37/AB37*Z37))/2*Z37</f>
        <v>8.9514402427914845</v>
      </c>
      <c r="AH37">
        <f t="shared" ref="AH37:AH66" si="28">(Y37+Y37-AA37)/2*AB37</f>
        <v>76.171727649087885</v>
      </c>
      <c r="AJ37">
        <f t="shared" ref="AJ37:AJ66" si="29">AD37-AE37</f>
        <v>0</v>
      </c>
      <c r="AK37">
        <f>AD37-'式(16)Asf0p'!AD5</f>
        <v>0</v>
      </c>
    </row>
    <row r="38" spans="1:37" x14ac:dyDescent="0.2">
      <c r="A38" t="str">
        <f t="shared" ref="A38:A66" si="30">"["&amp;ROW(A38)-ROW($A$3)&amp;", "&amp;B38&amp;",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"&amp;AD38&amp;"]"</f>
        <v>[35, 1.05, -1.025, 0.9, 2.1, 1.1, 0.88, 0.85, 1.05, 1.07, 0.98, 2.05, 1.02, 0.92, 0.96, 0.97, 1.01, 0.52, 0.48, 0.55, 0.6, 85, 1, 8.95115216801752]</v>
      </c>
      <c r="B38" s="2">
        <f t="shared" si="17"/>
        <v>1.05</v>
      </c>
      <c r="C38" s="2">
        <f t="shared" si="18"/>
        <v>-1.0249999999999999</v>
      </c>
      <c r="D38">
        <f>'式(16)Asf0p'!F6</f>
        <v>0.9</v>
      </c>
      <c r="E38">
        <f>'式(16)Asf0p'!E6</f>
        <v>2.1</v>
      </c>
      <c r="F38">
        <f>'式(16)Asf0p'!D6</f>
        <v>1.1000000000000001</v>
      </c>
      <c r="G38" s="1">
        <f>'式(16)Asf0p'!I6</f>
        <v>0.88</v>
      </c>
      <c r="H38" s="1">
        <f>'式(16)Asf0p'!J6</f>
        <v>0.85</v>
      </c>
      <c r="I38" s="1">
        <f>'式(16)Asf0p'!G6</f>
        <v>1.05</v>
      </c>
      <c r="J38" s="1">
        <f>'式(16)Asf0p'!H6</f>
        <v>1.07</v>
      </c>
      <c r="K38">
        <f>'式(16)Asf0p'!K6</f>
        <v>0.98</v>
      </c>
      <c r="L38">
        <f>'式(16)Asf0p'!L6</f>
        <v>2.0499999999999998</v>
      </c>
      <c r="M38">
        <f>'式(16)Asf0p'!M6</f>
        <v>1.02</v>
      </c>
      <c r="N38" s="1">
        <f>'式(16)Asf0p'!O6</f>
        <v>0.92</v>
      </c>
      <c r="O38" s="1">
        <f>'式(16)Asf0p'!N6</f>
        <v>0.96</v>
      </c>
      <c r="P38" s="1">
        <f>'式(16)Asf0p'!Q6</f>
        <v>0.97</v>
      </c>
      <c r="Q38" s="1">
        <f>'式(16)Asf0p'!P6</f>
        <v>1.01</v>
      </c>
      <c r="R38">
        <f>'式(16)Asf0p'!S6</f>
        <v>0.52</v>
      </c>
      <c r="S38">
        <f>'式(16)Asf0p'!R6</f>
        <v>0.48</v>
      </c>
      <c r="T38">
        <f>'式(16)Asf0p'!T6</f>
        <v>0.55000000000000004</v>
      </c>
      <c r="U38">
        <f>'式(16)Asf0p'!U6</f>
        <v>0.6</v>
      </c>
      <c r="V38">
        <f>-'式(16)Asf0p'!V6</f>
        <v>85</v>
      </c>
      <c r="W38">
        <f>'式(16)Asf0p'!W6</f>
        <v>1</v>
      </c>
      <c r="Y38">
        <f t="shared" si="19"/>
        <v>3.01</v>
      </c>
      <c r="Z38">
        <f t="shared" si="20"/>
        <v>3</v>
      </c>
      <c r="AA38">
        <f t="shared" si="21"/>
        <v>9.6131716642040413E-2</v>
      </c>
      <c r="AB38">
        <f t="shared" si="22"/>
        <v>5.4864251053254467</v>
      </c>
      <c r="AC38">
        <f t="shared" si="23"/>
        <v>3</v>
      </c>
      <c r="AD38" s="11">
        <f t="shared" si="24"/>
        <v>8.951152168017515</v>
      </c>
      <c r="AE38" s="4">
        <f t="shared" si="25"/>
        <v>8.951152168017515</v>
      </c>
      <c r="AF38">
        <f t="shared" si="26"/>
        <v>258.53881441570405</v>
      </c>
      <c r="AG38">
        <f t="shared" si="27"/>
        <v>8.951152168017515</v>
      </c>
      <c r="AH38">
        <f t="shared" si="28"/>
        <v>16.250429835228132</v>
      </c>
      <c r="AJ38">
        <f t="shared" si="29"/>
        <v>0</v>
      </c>
      <c r="AK38">
        <f>AD38-'式(16)Asf0p'!AD6</f>
        <v>0</v>
      </c>
    </row>
    <row r="39" spans="1:37" x14ac:dyDescent="0.2">
      <c r="A39" t="str">
        <f t="shared" si="30"/>
        <v>[36, 1.05, -1.025, 0.9, 2.1, 1.1, 0.88, 0.85, 1.05, 1.07, 0.98, 2.05, 1.02, 0.92, 0.96, 0.97, 1.01, 0.52, 0.48, 0.55, 0.6, 45, 1, 1.44195626616343]</v>
      </c>
      <c r="B39" s="2">
        <f t="shared" si="17"/>
        <v>1.05</v>
      </c>
      <c r="C39" s="2">
        <f t="shared" si="18"/>
        <v>-1.0249999999999999</v>
      </c>
      <c r="D39">
        <f>'式(16)Asf0p'!F7</f>
        <v>0.9</v>
      </c>
      <c r="E39">
        <f>'式(16)Asf0p'!E7</f>
        <v>2.1</v>
      </c>
      <c r="F39">
        <f>'式(16)Asf0p'!D7</f>
        <v>1.1000000000000001</v>
      </c>
      <c r="G39" s="1">
        <f>'式(16)Asf0p'!I7</f>
        <v>0.88</v>
      </c>
      <c r="H39" s="1">
        <f>'式(16)Asf0p'!J7</f>
        <v>0.85</v>
      </c>
      <c r="I39" s="1">
        <f>'式(16)Asf0p'!G7</f>
        <v>1.05</v>
      </c>
      <c r="J39" s="1">
        <f>'式(16)Asf0p'!H7</f>
        <v>1.07</v>
      </c>
      <c r="K39">
        <f>'式(16)Asf0p'!K7</f>
        <v>0.98</v>
      </c>
      <c r="L39">
        <f>'式(16)Asf0p'!L7</f>
        <v>2.0499999999999998</v>
      </c>
      <c r="M39">
        <f>'式(16)Asf0p'!M7</f>
        <v>1.02</v>
      </c>
      <c r="N39" s="1">
        <f>'式(16)Asf0p'!O7</f>
        <v>0.92</v>
      </c>
      <c r="O39" s="1">
        <f>'式(16)Asf0p'!N7</f>
        <v>0.96</v>
      </c>
      <c r="P39" s="1">
        <f>'式(16)Asf0p'!Q7</f>
        <v>0.97</v>
      </c>
      <c r="Q39" s="1">
        <f>'式(16)Asf0p'!P7</f>
        <v>1.01</v>
      </c>
      <c r="R39">
        <f>'式(16)Asf0p'!S7</f>
        <v>0.52</v>
      </c>
      <c r="S39">
        <f>'式(16)Asf0p'!R7</f>
        <v>0.48</v>
      </c>
      <c r="T39">
        <f>'式(16)Asf0p'!T7</f>
        <v>0.55000000000000004</v>
      </c>
      <c r="U39">
        <f>'式(16)Asf0p'!U7</f>
        <v>0.6</v>
      </c>
      <c r="V39">
        <f>-'式(16)Asf0p'!V7</f>
        <v>45</v>
      </c>
      <c r="W39">
        <f>'式(16)Asf0p'!W7</f>
        <v>1</v>
      </c>
      <c r="Y39">
        <f t="shared" si="19"/>
        <v>3.01</v>
      </c>
      <c r="Z39">
        <f t="shared" si="20"/>
        <v>3</v>
      </c>
      <c r="AA39">
        <f t="shared" si="21"/>
        <v>1.1848890985722367E-2</v>
      </c>
      <c r="AB39">
        <f t="shared" si="22"/>
        <v>0.47999999999999993</v>
      </c>
      <c r="AC39">
        <f t="shared" si="23"/>
        <v>4</v>
      </c>
      <c r="AD39" s="11">
        <f t="shared" si="24"/>
        <v>1.4419562661634264</v>
      </c>
      <c r="AE39" s="4">
        <f t="shared" si="25"/>
        <v>1.4419562661634264</v>
      </c>
      <c r="AF39">
        <f t="shared" si="26"/>
        <v>183.51287075053088</v>
      </c>
      <c r="AG39">
        <f t="shared" si="27"/>
        <v>8.9189166470088512</v>
      </c>
      <c r="AH39">
        <f t="shared" si="28"/>
        <v>1.4419562661634264</v>
      </c>
      <c r="AJ39">
        <f t="shared" si="29"/>
        <v>0</v>
      </c>
      <c r="AK39">
        <f>AD39-'式(16)Asf0p'!AD7</f>
        <v>0</v>
      </c>
    </row>
    <row r="40" spans="1:37" x14ac:dyDescent="0.2">
      <c r="A40" t="str">
        <f t="shared" si="30"/>
        <v>[37, 1.05, -1.025, 0.9, 2.1, 1.1, 0.88, 0.85, 1.05, 1.07, 0.98, 2.05, 1.02, 0.92, 0.96, 0.97, 1.01, 0.52, 0.48, 0.55, 0.6, 30, 1, 0.832815119938684]</v>
      </c>
      <c r="B40" s="2">
        <f t="shared" si="17"/>
        <v>1.05</v>
      </c>
      <c r="C40" s="2">
        <f t="shared" si="18"/>
        <v>-1.0249999999999999</v>
      </c>
      <c r="D40">
        <f>'式(16)Asf0p'!F8</f>
        <v>0.9</v>
      </c>
      <c r="E40">
        <f>'式(16)Asf0p'!E8</f>
        <v>2.1</v>
      </c>
      <c r="F40">
        <f>'式(16)Asf0p'!D8</f>
        <v>1.1000000000000001</v>
      </c>
      <c r="G40" s="1">
        <f>'式(16)Asf0p'!I8</f>
        <v>0.88</v>
      </c>
      <c r="H40" s="1">
        <f>'式(16)Asf0p'!J8</f>
        <v>0.85</v>
      </c>
      <c r="I40" s="1">
        <f>'式(16)Asf0p'!G8</f>
        <v>1.05</v>
      </c>
      <c r="J40" s="1">
        <f>'式(16)Asf0p'!H8</f>
        <v>1.07</v>
      </c>
      <c r="K40">
        <f>'式(16)Asf0p'!K8</f>
        <v>0.98</v>
      </c>
      <c r="L40">
        <f>'式(16)Asf0p'!L8</f>
        <v>2.0499999999999998</v>
      </c>
      <c r="M40">
        <f>'式(16)Asf0p'!M8</f>
        <v>1.02</v>
      </c>
      <c r="N40" s="1">
        <f>'式(16)Asf0p'!O8</f>
        <v>0.92</v>
      </c>
      <c r="O40" s="1">
        <f>'式(16)Asf0p'!N8</f>
        <v>0.96</v>
      </c>
      <c r="P40" s="1">
        <f>'式(16)Asf0p'!Q8</f>
        <v>0.97</v>
      </c>
      <c r="Q40" s="1">
        <f>'式(16)Asf0p'!P8</f>
        <v>1.01</v>
      </c>
      <c r="R40">
        <f>'式(16)Asf0p'!S8</f>
        <v>0.52</v>
      </c>
      <c r="S40">
        <f>'式(16)Asf0p'!R8</f>
        <v>0.48</v>
      </c>
      <c r="T40">
        <f>'式(16)Asf0p'!T8</f>
        <v>0.55000000000000004</v>
      </c>
      <c r="U40">
        <f>'式(16)Asf0p'!U8</f>
        <v>0.6</v>
      </c>
      <c r="V40">
        <f>-'式(16)Asf0p'!V8</f>
        <v>30</v>
      </c>
      <c r="W40">
        <f>'式(16)Asf0p'!W8</f>
        <v>1</v>
      </c>
      <c r="Y40">
        <f t="shared" si="19"/>
        <v>3.01</v>
      </c>
      <c r="Z40">
        <f t="shared" si="20"/>
        <v>3</v>
      </c>
      <c r="AA40">
        <f t="shared" si="21"/>
        <v>9.674578977627666E-3</v>
      </c>
      <c r="AB40">
        <f t="shared" si="22"/>
        <v>0.27712812921102031</v>
      </c>
      <c r="AC40">
        <f t="shared" si="23"/>
        <v>4</v>
      </c>
      <c r="AD40" s="11">
        <f t="shared" si="24"/>
        <v>0.83281511993868407</v>
      </c>
      <c r="AE40" s="4">
        <f t="shared" si="25"/>
        <v>0.83281511993868407</v>
      </c>
      <c r="AF40">
        <f t="shared" si="26"/>
        <v>129.76319534271082</v>
      </c>
      <c r="AG40">
        <f t="shared" si="27"/>
        <v>8.8729044156460404</v>
      </c>
      <c r="AH40">
        <f t="shared" si="28"/>
        <v>0.83281511993868396</v>
      </c>
      <c r="AJ40">
        <f t="shared" si="29"/>
        <v>0</v>
      </c>
      <c r="AK40">
        <f>AD40-'式(16)Asf0p'!AD8</f>
        <v>0</v>
      </c>
    </row>
    <row r="41" spans="1:37" x14ac:dyDescent="0.2">
      <c r="A41" t="str">
        <f t="shared" si="30"/>
        <v>[38, 1.05, -1.025, 0.9, 2.1, 1.1, 0.88, 0.85, 1.05, 1.07, 0.98, 2.05, 1.02, 0.92, 0.96, 0.97, 1.01, 0.52, 0.48, 0.55, 0.6, 1, 1, 0.0251839734073206]</v>
      </c>
      <c r="B41" s="2">
        <f t="shared" si="17"/>
        <v>1.05</v>
      </c>
      <c r="C41" s="2">
        <f t="shared" si="18"/>
        <v>-1.0249999999999999</v>
      </c>
      <c r="D41">
        <f>'式(16)Asf0p'!F9</f>
        <v>0.9</v>
      </c>
      <c r="E41">
        <f>'式(16)Asf0p'!E9</f>
        <v>2.1</v>
      </c>
      <c r="F41">
        <f>'式(16)Asf0p'!D9</f>
        <v>1.1000000000000001</v>
      </c>
      <c r="G41" s="1">
        <f>'式(16)Asf0p'!I9</f>
        <v>0.88</v>
      </c>
      <c r="H41" s="1">
        <f>'式(16)Asf0p'!J9</f>
        <v>0.85</v>
      </c>
      <c r="I41" s="1">
        <f>'式(16)Asf0p'!G9</f>
        <v>1.05</v>
      </c>
      <c r="J41" s="1">
        <f>'式(16)Asf0p'!H9</f>
        <v>1.07</v>
      </c>
      <c r="K41">
        <f>'式(16)Asf0p'!K9</f>
        <v>0.98</v>
      </c>
      <c r="L41">
        <f>'式(16)Asf0p'!L9</f>
        <v>2.0499999999999998</v>
      </c>
      <c r="M41">
        <f>'式(16)Asf0p'!M9</f>
        <v>1.02</v>
      </c>
      <c r="N41" s="1">
        <f>'式(16)Asf0p'!O9</f>
        <v>0.92</v>
      </c>
      <c r="O41" s="1">
        <f>'式(16)Asf0p'!N9</f>
        <v>0.96</v>
      </c>
      <c r="P41" s="1">
        <f>'式(16)Asf0p'!Q9</f>
        <v>0.97</v>
      </c>
      <c r="Q41" s="1">
        <f>'式(16)Asf0p'!P9</f>
        <v>1.01</v>
      </c>
      <c r="R41">
        <f>'式(16)Asf0p'!S9</f>
        <v>0.52</v>
      </c>
      <c r="S41">
        <f>'式(16)Asf0p'!R9</f>
        <v>0.48</v>
      </c>
      <c r="T41">
        <f>'式(16)Asf0p'!T9</f>
        <v>0.55000000000000004</v>
      </c>
      <c r="U41">
        <f>'式(16)Asf0p'!U9</f>
        <v>0.6</v>
      </c>
      <c r="V41">
        <f>-'式(16)Asf0p'!V9</f>
        <v>1</v>
      </c>
      <c r="W41">
        <f>'式(16)Asf0p'!W9</f>
        <v>1</v>
      </c>
      <c r="Y41">
        <f t="shared" si="19"/>
        <v>3.01</v>
      </c>
      <c r="Z41">
        <f t="shared" si="20"/>
        <v>3</v>
      </c>
      <c r="AA41">
        <f t="shared" si="21"/>
        <v>8.3797074355749044E-3</v>
      </c>
      <c r="AB41">
        <f t="shared" si="22"/>
        <v>8.3784311655444414E-3</v>
      </c>
      <c r="AC41">
        <f t="shared" si="23"/>
        <v>4</v>
      </c>
      <c r="AD41" s="11">
        <f t="shared" si="24"/>
        <v>2.5183973407320585E-2</v>
      </c>
      <c r="AE41" s="4">
        <f t="shared" si="25"/>
        <v>2.5183973407320585E-2</v>
      </c>
      <c r="AF41">
        <f t="shared" si="26"/>
        <v>4.5293600514432093</v>
      </c>
      <c r="AG41">
        <f t="shared" si="27"/>
        <v>4.5293145238024142</v>
      </c>
      <c r="AH41">
        <f t="shared" si="28"/>
        <v>2.5183973407320585E-2</v>
      </c>
      <c r="AJ41">
        <f t="shared" si="29"/>
        <v>0</v>
      </c>
      <c r="AK41">
        <f>AD41-'式(16)Asf0p'!AD9</f>
        <v>0</v>
      </c>
    </row>
    <row r="42" spans="1:37" x14ac:dyDescent="0.2">
      <c r="A42" t="str">
        <f t="shared" si="30"/>
        <v>[39, 1.05, -1.025, 0.9, 2.1, 1.1, 0.88, 0.85, 1.05, 1.07, 0.98, 2.05, 1.02, 0.92, 0.96, 0.97, 1.01, 0.52, 0.48, 0.55, 0.6, 89, 10, 8.23640771886364]</v>
      </c>
      <c r="B42" s="2">
        <f t="shared" si="17"/>
        <v>1.05</v>
      </c>
      <c r="C42" s="2">
        <f t="shared" si="18"/>
        <v>-1.0249999999999999</v>
      </c>
      <c r="D42">
        <f>'式(16)Asf0p'!F10</f>
        <v>0.9</v>
      </c>
      <c r="E42">
        <f>'式(16)Asf0p'!E10</f>
        <v>2.1</v>
      </c>
      <c r="F42">
        <f>'式(16)Asf0p'!D10</f>
        <v>1.1000000000000001</v>
      </c>
      <c r="G42" s="1">
        <f>'式(16)Asf0p'!I10</f>
        <v>0.88</v>
      </c>
      <c r="H42" s="1">
        <f>'式(16)Asf0p'!J10</f>
        <v>0.85</v>
      </c>
      <c r="I42" s="1">
        <f>'式(16)Asf0p'!G10</f>
        <v>1.05</v>
      </c>
      <c r="J42" s="1">
        <f>'式(16)Asf0p'!H10</f>
        <v>1.07</v>
      </c>
      <c r="K42">
        <f>'式(16)Asf0p'!K10</f>
        <v>0.98</v>
      </c>
      <c r="L42">
        <f>'式(16)Asf0p'!L10</f>
        <v>2.0499999999999998</v>
      </c>
      <c r="M42">
        <f>'式(16)Asf0p'!M10</f>
        <v>1.02</v>
      </c>
      <c r="N42" s="1">
        <f>'式(16)Asf0p'!O10</f>
        <v>0.92</v>
      </c>
      <c r="O42" s="1">
        <f>'式(16)Asf0p'!N10</f>
        <v>0.96</v>
      </c>
      <c r="P42" s="1">
        <f>'式(16)Asf0p'!Q10</f>
        <v>0.97</v>
      </c>
      <c r="Q42" s="1">
        <f>'式(16)Asf0p'!P10</f>
        <v>1.01</v>
      </c>
      <c r="R42">
        <f>'式(16)Asf0p'!S10</f>
        <v>0.52</v>
      </c>
      <c r="S42">
        <f>'式(16)Asf0p'!R10</f>
        <v>0.48</v>
      </c>
      <c r="T42">
        <f>'式(16)Asf0p'!T10</f>
        <v>0.55000000000000004</v>
      </c>
      <c r="U42">
        <f>'式(16)Asf0p'!U10</f>
        <v>0.6</v>
      </c>
      <c r="V42">
        <f>-'式(16)Asf0p'!V10</f>
        <v>89</v>
      </c>
      <c r="W42">
        <f>'式(16)Asf0p'!W10</f>
        <v>10</v>
      </c>
      <c r="Y42">
        <f t="shared" si="19"/>
        <v>3.01</v>
      </c>
      <c r="Z42">
        <f t="shared" si="20"/>
        <v>3</v>
      </c>
      <c r="AA42">
        <f t="shared" si="21"/>
        <v>4.8495862759219932</v>
      </c>
      <c r="AB42">
        <f t="shared" si="22"/>
        <v>27.49918158276439</v>
      </c>
      <c r="AC42">
        <f t="shared" si="23"/>
        <v>3</v>
      </c>
      <c r="AD42" s="11">
        <f t="shared" si="24"/>
        <v>8.2364077188636386</v>
      </c>
      <c r="AE42" s="4">
        <f t="shared" si="25"/>
        <v>8.2364077188636386</v>
      </c>
      <c r="AF42">
        <f t="shared" si="26"/>
        <v>25.687277314252611</v>
      </c>
      <c r="AG42">
        <f t="shared" si="27"/>
        <v>8.2364077188636386</v>
      </c>
      <c r="AH42">
        <f t="shared" si="28"/>
        <v>16.092709762690298</v>
      </c>
      <c r="AJ42">
        <f t="shared" si="29"/>
        <v>0</v>
      </c>
      <c r="AK42">
        <f>AD42-'式(16)Asf0p'!AD10</f>
        <v>0</v>
      </c>
    </row>
    <row r="43" spans="1:37" x14ac:dyDescent="0.2">
      <c r="A43" t="str">
        <f t="shared" si="30"/>
        <v>[40, 1.05, -1.025, 0.9, 2.1, 1.1, 0.88, 0.85, 1.05, 1.07, 0.98, 2.05, 1.02, 0.92, 0.96, 0.97, 1.01, 0.52, 0.48, 0.55, 0.6, 85, 10, 8.23349765491824]</v>
      </c>
      <c r="B43" s="2">
        <f t="shared" si="17"/>
        <v>1.05</v>
      </c>
      <c r="C43" s="2">
        <f t="shared" si="18"/>
        <v>-1.0249999999999999</v>
      </c>
      <c r="D43">
        <f>'式(16)Asf0p'!F11</f>
        <v>0.9</v>
      </c>
      <c r="E43">
        <f>'式(16)Asf0p'!E11</f>
        <v>2.1</v>
      </c>
      <c r="F43">
        <f>'式(16)Asf0p'!D11</f>
        <v>1.1000000000000001</v>
      </c>
      <c r="G43" s="1">
        <f>'式(16)Asf0p'!I11</f>
        <v>0.88</v>
      </c>
      <c r="H43" s="1">
        <f>'式(16)Asf0p'!J11</f>
        <v>0.85</v>
      </c>
      <c r="I43" s="1">
        <f>'式(16)Asf0p'!G11</f>
        <v>1.05</v>
      </c>
      <c r="J43" s="1">
        <f>'式(16)Asf0p'!H11</f>
        <v>1.07</v>
      </c>
      <c r="K43">
        <f>'式(16)Asf0p'!K11</f>
        <v>0.98</v>
      </c>
      <c r="L43">
        <f>'式(16)Asf0p'!L11</f>
        <v>2.0499999999999998</v>
      </c>
      <c r="M43">
        <f>'式(16)Asf0p'!M11</f>
        <v>1.02</v>
      </c>
      <c r="N43" s="1">
        <f>'式(16)Asf0p'!O11</f>
        <v>0.92</v>
      </c>
      <c r="O43" s="1">
        <f>'式(16)Asf0p'!N11</f>
        <v>0.96</v>
      </c>
      <c r="P43" s="1">
        <f>'式(16)Asf0p'!Q11</f>
        <v>0.97</v>
      </c>
      <c r="Q43" s="1">
        <f>'式(16)Asf0p'!P11</f>
        <v>1.01</v>
      </c>
      <c r="R43">
        <f>'式(16)Asf0p'!S11</f>
        <v>0.52</v>
      </c>
      <c r="S43">
        <f>'式(16)Asf0p'!R11</f>
        <v>0.48</v>
      </c>
      <c r="T43">
        <f>'式(16)Asf0p'!T11</f>
        <v>0.55000000000000004</v>
      </c>
      <c r="U43">
        <f>'式(16)Asf0p'!U11</f>
        <v>0.6</v>
      </c>
      <c r="V43">
        <f>-'式(16)Asf0p'!V11</f>
        <v>85</v>
      </c>
      <c r="W43">
        <f>'式(16)Asf0p'!W11</f>
        <v>10</v>
      </c>
      <c r="Y43">
        <f t="shared" si="19"/>
        <v>3.01</v>
      </c>
      <c r="Z43">
        <f t="shared" si="20"/>
        <v>3</v>
      </c>
      <c r="AA43">
        <f t="shared" si="21"/>
        <v>0.97110010277937031</v>
      </c>
      <c r="AB43">
        <f t="shared" si="22"/>
        <v>5.4864251053254467</v>
      </c>
      <c r="AC43">
        <f t="shared" si="23"/>
        <v>3</v>
      </c>
      <c r="AD43" s="11">
        <f t="shared" si="24"/>
        <v>8.2334976549182386</v>
      </c>
      <c r="AE43" s="4">
        <f t="shared" si="25"/>
        <v>8.2334976549182386</v>
      </c>
      <c r="AF43">
        <f t="shared" si="26"/>
        <v>25.593427471839334</v>
      </c>
      <c r="AG43">
        <f t="shared" si="27"/>
        <v>8.2334976549182386</v>
      </c>
      <c r="AH43">
        <f t="shared" si="28"/>
        <v>13.850205575193163</v>
      </c>
      <c r="AJ43">
        <f t="shared" si="29"/>
        <v>0</v>
      </c>
      <c r="AK43">
        <f>AD43-'式(16)Asf0p'!AD11</f>
        <v>0</v>
      </c>
    </row>
    <row r="44" spans="1:37" x14ac:dyDescent="0.2">
      <c r="A44" t="str">
        <f t="shared" si="30"/>
        <v>[41, 1.05, -1.025, 0.9, 2.1, 1.1, 0.88, 0.85, 1.05, 1.07, 0.98, 2.05, 1.02, 0.92, 0.96, 0.97, 1.01, 0.52, 0.48, 0.55, 0.6, 45, 10, 1.41607326633252]</v>
      </c>
      <c r="B44" s="2">
        <f t="shared" si="17"/>
        <v>1.05</v>
      </c>
      <c r="C44" s="2">
        <f t="shared" si="18"/>
        <v>-1.0249999999999999</v>
      </c>
      <c r="D44">
        <f>'式(16)Asf0p'!F12</f>
        <v>0.9</v>
      </c>
      <c r="E44">
        <f>'式(16)Asf0p'!E12</f>
        <v>2.1</v>
      </c>
      <c r="F44">
        <f>'式(16)Asf0p'!D12</f>
        <v>1.1000000000000001</v>
      </c>
      <c r="G44" s="1">
        <f>'式(16)Asf0p'!I12</f>
        <v>0.88</v>
      </c>
      <c r="H44" s="1">
        <f>'式(16)Asf0p'!J12</f>
        <v>0.85</v>
      </c>
      <c r="I44" s="1">
        <f>'式(16)Asf0p'!G12</f>
        <v>1.05</v>
      </c>
      <c r="J44" s="1">
        <f>'式(16)Asf0p'!H12</f>
        <v>1.07</v>
      </c>
      <c r="K44">
        <f>'式(16)Asf0p'!K12</f>
        <v>0.98</v>
      </c>
      <c r="L44">
        <f>'式(16)Asf0p'!L12</f>
        <v>2.0499999999999998</v>
      </c>
      <c r="M44">
        <f>'式(16)Asf0p'!M12</f>
        <v>1.02</v>
      </c>
      <c r="N44" s="1">
        <f>'式(16)Asf0p'!O12</f>
        <v>0.92</v>
      </c>
      <c r="O44" s="1">
        <f>'式(16)Asf0p'!N12</f>
        <v>0.96</v>
      </c>
      <c r="P44" s="1">
        <f>'式(16)Asf0p'!Q12</f>
        <v>0.97</v>
      </c>
      <c r="Q44" s="1">
        <f>'式(16)Asf0p'!P12</f>
        <v>1.01</v>
      </c>
      <c r="R44">
        <f>'式(16)Asf0p'!S12</f>
        <v>0.52</v>
      </c>
      <c r="S44">
        <f>'式(16)Asf0p'!R12</f>
        <v>0.48</v>
      </c>
      <c r="T44">
        <f>'式(16)Asf0p'!T12</f>
        <v>0.55000000000000004</v>
      </c>
      <c r="U44">
        <f>'式(16)Asf0p'!U12</f>
        <v>0.6</v>
      </c>
      <c r="V44">
        <f>-'式(16)Asf0p'!V12</f>
        <v>45</v>
      </c>
      <c r="W44">
        <f>'式(16)Asf0p'!W12</f>
        <v>10</v>
      </c>
      <c r="Y44">
        <f t="shared" si="19"/>
        <v>3.01</v>
      </c>
      <c r="Z44">
        <f t="shared" si="20"/>
        <v>3</v>
      </c>
      <c r="AA44">
        <f t="shared" si="21"/>
        <v>0.11969472361450091</v>
      </c>
      <c r="AB44">
        <f t="shared" si="22"/>
        <v>0.47999999999999993</v>
      </c>
      <c r="AC44">
        <f t="shared" si="23"/>
        <v>4</v>
      </c>
      <c r="AD44" s="11">
        <f t="shared" si="24"/>
        <v>1.4160732663325195</v>
      </c>
      <c r="AE44" s="4">
        <f t="shared" si="25"/>
        <v>1.4160732663325195</v>
      </c>
      <c r="AF44">
        <f t="shared" si="26"/>
        <v>18.166414812094271</v>
      </c>
      <c r="AG44">
        <f t="shared" si="27"/>
        <v>7.9078619661140532</v>
      </c>
      <c r="AH44">
        <f t="shared" si="28"/>
        <v>1.4160732663325195</v>
      </c>
      <c r="AJ44">
        <f t="shared" si="29"/>
        <v>0</v>
      </c>
      <c r="AK44">
        <f>AD44-'式(16)Asf0p'!AD12</f>
        <v>0</v>
      </c>
    </row>
    <row r="45" spans="1:37" x14ac:dyDescent="0.2">
      <c r="A45" t="str">
        <f t="shared" si="30"/>
        <v>[42, 1.05, -1.025, 0.9, 2.1, 1.1, 0.88, 0.85, 1.05, 1.07, 0.98, 2.05, 1.02, 0.92, 0.96, 0.97, 1.01, 0.52, 0.48, 0.55, 0.6, 30, 10, 0.820613756806761]</v>
      </c>
      <c r="B45" s="2">
        <f t="shared" si="17"/>
        <v>1.05</v>
      </c>
      <c r="C45" s="2">
        <f t="shared" si="18"/>
        <v>-1.0249999999999999</v>
      </c>
      <c r="D45">
        <f>'式(16)Asf0p'!F13</f>
        <v>0.9</v>
      </c>
      <c r="E45">
        <f>'式(16)Asf0p'!E13</f>
        <v>2.1</v>
      </c>
      <c r="F45">
        <f>'式(16)Asf0p'!D13</f>
        <v>1.1000000000000001</v>
      </c>
      <c r="G45" s="1">
        <f>'式(16)Asf0p'!I13</f>
        <v>0.88</v>
      </c>
      <c r="H45" s="1">
        <f>'式(16)Asf0p'!J13</f>
        <v>0.85</v>
      </c>
      <c r="I45" s="1">
        <f>'式(16)Asf0p'!G13</f>
        <v>1.05</v>
      </c>
      <c r="J45" s="1">
        <f>'式(16)Asf0p'!H13</f>
        <v>1.07</v>
      </c>
      <c r="K45">
        <f>'式(16)Asf0p'!K13</f>
        <v>0.98</v>
      </c>
      <c r="L45">
        <f>'式(16)Asf0p'!L13</f>
        <v>2.0499999999999998</v>
      </c>
      <c r="M45">
        <f>'式(16)Asf0p'!M13</f>
        <v>1.02</v>
      </c>
      <c r="N45" s="1">
        <f>'式(16)Asf0p'!O13</f>
        <v>0.92</v>
      </c>
      <c r="O45" s="1">
        <f>'式(16)Asf0p'!N13</f>
        <v>0.96</v>
      </c>
      <c r="P45" s="1">
        <f>'式(16)Asf0p'!Q13</f>
        <v>0.97</v>
      </c>
      <c r="Q45" s="1">
        <f>'式(16)Asf0p'!P13</f>
        <v>1.01</v>
      </c>
      <c r="R45">
        <f>'式(16)Asf0p'!S13</f>
        <v>0.52</v>
      </c>
      <c r="S45">
        <f>'式(16)Asf0p'!R13</f>
        <v>0.48</v>
      </c>
      <c r="T45">
        <f>'式(16)Asf0p'!T13</f>
        <v>0.55000000000000004</v>
      </c>
      <c r="U45">
        <f>'式(16)Asf0p'!U13</f>
        <v>0.6</v>
      </c>
      <c r="V45">
        <f>-'式(16)Asf0p'!V13</f>
        <v>30</v>
      </c>
      <c r="W45">
        <f>'式(16)Asf0p'!W13</f>
        <v>10</v>
      </c>
      <c r="Y45">
        <f t="shared" si="19"/>
        <v>3.01</v>
      </c>
      <c r="Z45">
        <f t="shared" si="20"/>
        <v>3</v>
      </c>
      <c r="AA45">
        <f t="shared" si="21"/>
        <v>9.7730332586329141E-2</v>
      </c>
      <c r="AB45">
        <f t="shared" si="22"/>
        <v>0.27712812921102031</v>
      </c>
      <c r="AC45">
        <f t="shared" si="23"/>
        <v>4</v>
      </c>
      <c r="AD45" s="11">
        <f t="shared" si="24"/>
        <v>0.82061375680676107</v>
      </c>
      <c r="AE45" s="4">
        <f t="shared" si="25"/>
        <v>0.82061375680676107</v>
      </c>
      <c r="AF45">
        <f t="shared" si="26"/>
        <v>12.845595103479601</v>
      </c>
      <c r="AG45">
        <f t="shared" si="27"/>
        <v>7.4430571736238154</v>
      </c>
      <c r="AH45">
        <f t="shared" si="28"/>
        <v>0.82061375680676096</v>
      </c>
      <c r="AJ45">
        <f t="shared" si="29"/>
        <v>0</v>
      </c>
      <c r="AK45">
        <f>AD45-'式(16)Asf0p'!AD13</f>
        <v>0</v>
      </c>
    </row>
    <row r="46" spans="1:37" x14ac:dyDescent="0.2">
      <c r="A46" t="str">
        <f t="shared" si="30"/>
        <v>[43, 1.05, -1.025, 0.9, 2.1, 1.1, 0.88, 0.85, 1.05, 1.07, 0.98, 2.05, 1.02, 0.92, 0.96, 0.97, 1.01, 0.52, 0.48, 0.55, 0.6, 1, 10, 0.0248644613655683]</v>
      </c>
      <c r="B46" s="2">
        <f t="shared" si="17"/>
        <v>1.05</v>
      </c>
      <c r="C46" s="2">
        <f t="shared" si="18"/>
        <v>-1.0249999999999999</v>
      </c>
      <c r="D46">
        <f>'式(16)Asf0p'!F14</f>
        <v>0.9</v>
      </c>
      <c r="E46">
        <f>'式(16)Asf0p'!E14</f>
        <v>2.1</v>
      </c>
      <c r="F46">
        <f>'式(16)Asf0p'!D14</f>
        <v>1.1000000000000001</v>
      </c>
      <c r="G46" s="1">
        <f>'式(16)Asf0p'!I14</f>
        <v>0.88</v>
      </c>
      <c r="H46" s="1">
        <f>'式(16)Asf0p'!J14</f>
        <v>0.85</v>
      </c>
      <c r="I46" s="1">
        <f>'式(16)Asf0p'!G14</f>
        <v>1.05</v>
      </c>
      <c r="J46" s="1">
        <f>'式(16)Asf0p'!H14</f>
        <v>1.07</v>
      </c>
      <c r="K46">
        <f>'式(16)Asf0p'!K14</f>
        <v>0.98</v>
      </c>
      <c r="L46">
        <f>'式(16)Asf0p'!L14</f>
        <v>2.0499999999999998</v>
      </c>
      <c r="M46">
        <f>'式(16)Asf0p'!M14</f>
        <v>1.02</v>
      </c>
      <c r="N46" s="1">
        <f>'式(16)Asf0p'!O14</f>
        <v>0.92</v>
      </c>
      <c r="O46" s="1">
        <f>'式(16)Asf0p'!N14</f>
        <v>0.96</v>
      </c>
      <c r="P46" s="1">
        <f>'式(16)Asf0p'!Q14</f>
        <v>0.97</v>
      </c>
      <c r="Q46" s="1">
        <f>'式(16)Asf0p'!P14</f>
        <v>1.01</v>
      </c>
      <c r="R46">
        <f>'式(16)Asf0p'!S14</f>
        <v>0.52</v>
      </c>
      <c r="S46">
        <f>'式(16)Asf0p'!R14</f>
        <v>0.48</v>
      </c>
      <c r="T46">
        <f>'式(16)Asf0p'!T14</f>
        <v>0.55000000000000004</v>
      </c>
      <c r="U46">
        <f>'式(16)Asf0p'!U14</f>
        <v>0.6</v>
      </c>
      <c r="V46">
        <f>-'式(16)Asf0p'!V14</f>
        <v>1</v>
      </c>
      <c r="W46">
        <f>'式(16)Asf0p'!W14</f>
        <v>10</v>
      </c>
      <c r="Y46">
        <f t="shared" si="19"/>
        <v>3.01</v>
      </c>
      <c r="Z46">
        <f t="shared" si="20"/>
        <v>3</v>
      </c>
      <c r="AA46">
        <f t="shared" si="21"/>
        <v>8.4649843321211726E-2</v>
      </c>
      <c r="AB46">
        <f t="shared" si="22"/>
        <v>8.3784311655444414E-3</v>
      </c>
      <c r="AC46">
        <f t="shared" si="23"/>
        <v>4</v>
      </c>
      <c r="AD46" s="11">
        <f t="shared" si="24"/>
        <v>2.486446136556832E-2</v>
      </c>
      <c r="AE46" s="4">
        <f t="shared" si="25"/>
        <v>2.486446136556832E-2</v>
      </c>
      <c r="AF46">
        <f t="shared" si="26"/>
        <v>0.44837309334940995</v>
      </c>
      <c r="AG46">
        <f t="shared" si="27"/>
        <v>-36.434871336768907</v>
      </c>
      <c r="AH46">
        <f t="shared" si="28"/>
        <v>2.486446136556832E-2</v>
      </c>
      <c r="AJ46">
        <f t="shared" si="29"/>
        <v>0</v>
      </c>
      <c r="AK46">
        <f>AD46-'式(16)Asf0p'!AD14</f>
        <v>0</v>
      </c>
    </row>
    <row r="47" spans="1:37" x14ac:dyDescent="0.2">
      <c r="A47" t="str">
        <f t="shared" si="30"/>
        <v>[44, 1.05, -1.025, 0.9, 2.1, 1.1, 0.88, 0.85, 1.05, 1.07, 0.98, 2.05, 1.02, 0.92, 0.96, 0.97, 1.01, 0.52, 0.48, 0.55, 0.6, 89, 30, 6.43152802877949]</v>
      </c>
      <c r="B47" s="2">
        <f t="shared" si="17"/>
        <v>1.05</v>
      </c>
      <c r="C47" s="2">
        <f t="shared" si="18"/>
        <v>-1.0249999999999999</v>
      </c>
      <c r="D47">
        <f>'式(16)Asf0p'!F15</f>
        <v>0.9</v>
      </c>
      <c r="E47">
        <f>'式(16)Asf0p'!E15</f>
        <v>2.1</v>
      </c>
      <c r="F47">
        <f>'式(16)Asf0p'!D15</f>
        <v>1.1000000000000001</v>
      </c>
      <c r="G47" s="1">
        <f>'式(16)Asf0p'!I15</f>
        <v>0.88</v>
      </c>
      <c r="H47" s="1">
        <f>'式(16)Asf0p'!J15</f>
        <v>0.85</v>
      </c>
      <c r="I47" s="1">
        <f>'式(16)Asf0p'!G15</f>
        <v>1.05</v>
      </c>
      <c r="J47" s="1">
        <f>'式(16)Asf0p'!H15</f>
        <v>1.07</v>
      </c>
      <c r="K47">
        <f>'式(16)Asf0p'!K15</f>
        <v>0.98</v>
      </c>
      <c r="L47">
        <f>'式(16)Asf0p'!L15</f>
        <v>2.0499999999999998</v>
      </c>
      <c r="M47">
        <f>'式(16)Asf0p'!M15</f>
        <v>1.02</v>
      </c>
      <c r="N47" s="1">
        <f>'式(16)Asf0p'!O15</f>
        <v>0.92</v>
      </c>
      <c r="O47" s="1">
        <f>'式(16)Asf0p'!N15</f>
        <v>0.96</v>
      </c>
      <c r="P47" s="1">
        <f>'式(16)Asf0p'!Q15</f>
        <v>0.97</v>
      </c>
      <c r="Q47" s="1">
        <f>'式(16)Asf0p'!P15</f>
        <v>1.01</v>
      </c>
      <c r="R47">
        <f>'式(16)Asf0p'!S15</f>
        <v>0.52</v>
      </c>
      <c r="S47">
        <f>'式(16)Asf0p'!R15</f>
        <v>0.48</v>
      </c>
      <c r="T47">
        <f>'式(16)Asf0p'!T15</f>
        <v>0.55000000000000004</v>
      </c>
      <c r="U47">
        <f>'式(16)Asf0p'!U15</f>
        <v>0.6</v>
      </c>
      <c r="V47">
        <f>-'式(16)Asf0p'!V15</f>
        <v>89</v>
      </c>
      <c r="W47">
        <f>'式(16)Asf0p'!W15</f>
        <v>30</v>
      </c>
      <c r="Y47">
        <f t="shared" si="19"/>
        <v>3.01</v>
      </c>
      <c r="Z47">
        <f t="shared" si="20"/>
        <v>3</v>
      </c>
      <c r="AA47">
        <f t="shared" si="21"/>
        <v>15.879078349848141</v>
      </c>
      <c r="AB47">
        <f t="shared" si="22"/>
        <v>27.49918158276439</v>
      </c>
      <c r="AC47">
        <f t="shared" si="23"/>
        <v>3</v>
      </c>
      <c r="AD47" s="11">
        <f t="shared" si="24"/>
        <v>6.4315280287794856</v>
      </c>
      <c r="AE47" s="4">
        <f t="shared" si="25"/>
        <v>6.4315280287794856</v>
      </c>
      <c r="AF47">
        <f t="shared" si="26"/>
        <v>7.8450817348724238</v>
      </c>
      <c r="AG47">
        <f t="shared" si="27"/>
        <v>6.4315280287794856</v>
      </c>
      <c r="AH47">
        <f t="shared" si="28"/>
        <v>-135.55829289058758</v>
      </c>
      <c r="AJ47">
        <f t="shared" si="29"/>
        <v>0</v>
      </c>
      <c r="AK47">
        <f>AD47-'式(16)Asf0p'!AD15</f>
        <v>0</v>
      </c>
    </row>
    <row r="48" spans="1:37" x14ac:dyDescent="0.2">
      <c r="A48" t="str">
        <f t="shared" si="30"/>
        <v>[45, 1.05, -1.025, 0.9, 2.1, 1.1, 0.88, 0.85, 1.05, 1.07, 0.98, 2.05, 1.02, 0.92, 0.96, 0.97, 1.01, 0.52, 0.48, 0.55, 0.6, 85, 30, 6.42199955959408]</v>
      </c>
      <c r="B48" s="2">
        <f t="shared" si="17"/>
        <v>1.05</v>
      </c>
      <c r="C48" s="2">
        <f t="shared" si="18"/>
        <v>-1.0249999999999999</v>
      </c>
      <c r="D48">
        <f>'式(16)Asf0p'!F16</f>
        <v>0.9</v>
      </c>
      <c r="E48">
        <f>'式(16)Asf0p'!E16</f>
        <v>2.1</v>
      </c>
      <c r="F48">
        <f>'式(16)Asf0p'!D16</f>
        <v>1.1000000000000001</v>
      </c>
      <c r="G48" s="1">
        <f>'式(16)Asf0p'!I16</f>
        <v>0.88</v>
      </c>
      <c r="H48" s="1">
        <f>'式(16)Asf0p'!J16</f>
        <v>0.85</v>
      </c>
      <c r="I48" s="1">
        <f>'式(16)Asf0p'!G16</f>
        <v>1.05</v>
      </c>
      <c r="J48" s="1">
        <f>'式(16)Asf0p'!H16</f>
        <v>1.07</v>
      </c>
      <c r="K48">
        <f>'式(16)Asf0p'!K16</f>
        <v>0.98</v>
      </c>
      <c r="L48">
        <f>'式(16)Asf0p'!L16</f>
        <v>2.0499999999999998</v>
      </c>
      <c r="M48">
        <f>'式(16)Asf0p'!M16</f>
        <v>1.02</v>
      </c>
      <c r="N48" s="1">
        <f>'式(16)Asf0p'!O16</f>
        <v>0.92</v>
      </c>
      <c r="O48" s="1">
        <f>'式(16)Asf0p'!N16</f>
        <v>0.96</v>
      </c>
      <c r="P48" s="1">
        <f>'式(16)Asf0p'!Q16</f>
        <v>0.97</v>
      </c>
      <c r="Q48" s="1">
        <f>'式(16)Asf0p'!P16</f>
        <v>1.01</v>
      </c>
      <c r="R48">
        <f>'式(16)Asf0p'!S16</f>
        <v>0.52</v>
      </c>
      <c r="S48">
        <f>'式(16)Asf0p'!R16</f>
        <v>0.48</v>
      </c>
      <c r="T48">
        <f>'式(16)Asf0p'!T16</f>
        <v>0.55000000000000004</v>
      </c>
      <c r="U48">
        <f>'式(16)Asf0p'!U16</f>
        <v>0.6</v>
      </c>
      <c r="V48">
        <f>-'式(16)Asf0p'!V16</f>
        <v>85</v>
      </c>
      <c r="W48">
        <f>'式(16)Asf0p'!W16</f>
        <v>30</v>
      </c>
      <c r="Y48">
        <f t="shared" si="19"/>
        <v>3.01</v>
      </c>
      <c r="Z48">
        <f t="shared" si="20"/>
        <v>3</v>
      </c>
      <c r="AA48">
        <f t="shared" si="21"/>
        <v>3.179688686876192</v>
      </c>
      <c r="AB48">
        <f t="shared" si="22"/>
        <v>5.4864251053254467</v>
      </c>
      <c r="AC48">
        <f t="shared" si="23"/>
        <v>3</v>
      </c>
      <c r="AD48" s="11">
        <f t="shared" si="24"/>
        <v>6.4219995595940791</v>
      </c>
      <c r="AE48" s="4">
        <f t="shared" si="25"/>
        <v>6.4219995595940791</v>
      </c>
      <c r="AF48">
        <f t="shared" si="26"/>
        <v>7.8164193088967231</v>
      </c>
      <c r="AG48">
        <f t="shared" si="27"/>
        <v>6.4219995595940791</v>
      </c>
      <c r="AH48">
        <f t="shared" si="28"/>
        <v>7.791577647631172</v>
      </c>
      <c r="AJ48">
        <f t="shared" si="29"/>
        <v>0</v>
      </c>
      <c r="AK48">
        <f>AD48-'式(16)Asf0p'!AD16</f>
        <v>0</v>
      </c>
    </row>
    <row r="49" spans="1:37" x14ac:dyDescent="0.2">
      <c r="A49" t="str">
        <f t="shared" si="30"/>
        <v>[46, 1.05, -1.025, 0.9, 2.1, 1.1, 0.88, 0.85, 1.05, 1.07, 0.98, 2.05, 1.02, 0.92, 0.96, 0.97, 1.01, 0.52, 0.48, 0.55, 0.6, 45, 30, 1.35073959387713]</v>
      </c>
      <c r="B49" s="2">
        <f t="shared" si="17"/>
        <v>1.05</v>
      </c>
      <c r="C49" s="2">
        <f t="shared" si="18"/>
        <v>-1.0249999999999999</v>
      </c>
      <c r="D49">
        <f>'式(16)Asf0p'!F17</f>
        <v>0.9</v>
      </c>
      <c r="E49">
        <f>'式(16)Asf0p'!E17</f>
        <v>2.1</v>
      </c>
      <c r="F49">
        <f>'式(16)Asf0p'!D17</f>
        <v>1.1000000000000001</v>
      </c>
      <c r="G49" s="1">
        <f>'式(16)Asf0p'!I17</f>
        <v>0.88</v>
      </c>
      <c r="H49" s="1">
        <f>'式(16)Asf0p'!J17</f>
        <v>0.85</v>
      </c>
      <c r="I49" s="1">
        <f>'式(16)Asf0p'!G17</f>
        <v>1.05</v>
      </c>
      <c r="J49" s="1">
        <f>'式(16)Asf0p'!H17</f>
        <v>1.07</v>
      </c>
      <c r="K49">
        <f>'式(16)Asf0p'!K17</f>
        <v>0.98</v>
      </c>
      <c r="L49">
        <f>'式(16)Asf0p'!L17</f>
        <v>2.0499999999999998</v>
      </c>
      <c r="M49">
        <f>'式(16)Asf0p'!M17</f>
        <v>1.02</v>
      </c>
      <c r="N49" s="1">
        <f>'式(16)Asf0p'!O17</f>
        <v>0.92</v>
      </c>
      <c r="O49" s="1">
        <f>'式(16)Asf0p'!N17</f>
        <v>0.96</v>
      </c>
      <c r="P49" s="1">
        <f>'式(16)Asf0p'!Q17</f>
        <v>0.97</v>
      </c>
      <c r="Q49" s="1">
        <f>'式(16)Asf0p'!P17</f>
        <v>1.01</v>
      </c>
      <c r="R49">
        <f>'式(16)Asf0p'!S17</f>
        <v>0.52</v>
      </c>
      <c r="S49">
        <f>'式(16)Asf0p'!R17</f>
        <v>0.48</v>
      </c>
      <c r="T49">
        <f>'式(16)Asf0p'!T17</f>
        <v>0.55000000000000004</v>
      </c>
      <c r="U49">
        <f>'式(16)Asf0p'!U17</f>
        <v>0.6</v>
      </c>
      <c r="V49">
        <f>-'式(16)Asf0p'!V17</f>
        <v>45</v>
      </c>
      <c r="W49">
        <f>'式(16)Asf0p'!W17</f>
        <v>30</v>
      </c>
      <c r="Y49">
        <f t="shared" si="19"/>
        <v>3.01</v>
      </c>
      <c r="Z49">
        <f t="shared" si="20"/>
        <v>3</v>
      </c>
      <c r="AA49">
        <f t="shared" si="21"/>
        <v>0.3919183588453084</v>
      </c>
      <c r="AB49">
        <f t="shared" si="22"/>
        <v>0.47999999999999993</v>
      </c>
      <c r="AC49">
        <f t="shared" si="23"/>
        <v>4</v>
      </c>
      <c r="AD49" s="11">
        <f t="shared" si="24"/>
        <v>1.3507395938771256</v>
      </c>
      <c r="AE49" s="4">
        <f t="shared" si="25"/>
        <v>1.3507395938771256</v>
      </c>
      <c r="AF49">
        <f t="shared" si="26"/>
        <v>5.5481555046474673</v>
      </c>
      <c r="AG49">
        <f t="shared" si="27"/>
        <v>5.355765385825233</v>
      </c>
      <c r="AH49">
        <f t="shared" si="28"/>
        <v>1.3507395938771256</v>
      </c>
      <c r="AJ49">
        <f t="shared" si="29"/>
        <v>0</v>
      </c>
      <c r="AK49">
        <f>AD49-'式(16)Asf0p'!AD17</f>
        <v>0</v>
      </c>
    </row>
    <row r="50" spans="1:37" x14ac:dyDescent="0.2">
      <c r="A50" t="str">
        <f t="shared" si="30"/>
        <v>[47, 1.05, -1.025, 0.9, 2.1, 1.1, 0.88, 0.85, 1.05, 1.07, 0.98, 2.05, 1.02, 0.92, 0.96, 0.97, 1.01, 0.52, 0.48, 0.55, 0.6, 30, 30, 0.789815168251408]</v>
      </c>
      <c r="B50" s="2">
        <f t="shared" si="17"/>
        <v>1.05</v>
      </c>
      <c r="C50" s="2">
        <f t="shared" si="18"/>
        <v>-1.0249999999999999</v>
      </c>
      <c r="D50">
        <f>'式(16)Asf0p'!F18</f>
        <v>0.9</v>
      </c>
      <c r="E50">
        <f>'式(16)Asf0p'!E18</f>
        <v>2.1</v>
      </c>
      <c r="F50">
        <f>'式(16)Asf0p'!D18</f>
        <v>1.1000000000000001</v>
      </c>
      <c r="G50" s="1">
        <f>'式(16)Asf0p'!I18</f>
        <v>0.88</v>
      </c>
      <c r="H50" s="1">
        <f>'式(16)Asf0p'!J18</f>
        <v>0.85</v>
      </c>
      <c r="I50" s="1">
        <f>'式(16)Asf0p'!G18</f>
        <v>1.05</v>
      </c>
      <c r="J50" s="1">
        <f>'式(16)Asf0p'!H18</f>
        <v>1.07</v>
      </c>
      <c r="K50">
        <f>'式(16)Asf0p'!K18</f>
        <v>0.98</v>
      </c>
      <c r="L50">
        <f>'式(16)Asf0p'!L18</f>
        <v>2.0499999999999998</v>
      </c>
      <c r="M50">
        <f>'式(16)Asf0p'!M18</f>
        <v>1.02</v>
      </c>
      <c r="N50" s="1">
        <f>'式(16)Asf0p'!O18</f>
        <v>0.92</v>
      </c>
      <c r="O50" s="1">
        <f>'式(16)Asf0p'!N18</f>
        <v>0.96</v>
      </c>
      <c r="P50" s="1">
        <f>'式(16)Asf0p'!Q18</f>
        <v>0.97</v>
      </c>
      <c r="Q50" s="1">
        <f>'式(16)Asf0p'!P18</f>
        <v>1.01</v>
      </c>
      <c r="R50">
        <f>'式(16)Asf0p'!S18</f>
        <v>0.52</v>
      </c>
      <c r="S50">
        <f>'式(16)Asf0p'!R18</f>
        <v>0.48</v>
      </c>
      <c r="T50">
        <f>'式(16)Asf0p'!T18</f>
        <v>0.55000000000000004</v>
      </c>
      <c r="U50">
        <f>'式(16)Asf0p'!U18</f>
        <v>0.6</v>
      </c>
      <c r="V50">
        <f>-'式(16)Asf0p'!V18</f>
        <v>30</v>
      </c>
      <c r="W50">
        <f>'式(16)Asf0p'!W18</f>
        <v>30</v>
      </c>
      <c r="Y50">
        <f t="shared" si="19"/>
        <v>3.01</v>
      </c>
      <c r="Z50">
        <f t="shared" si="20"/>
        <v>3</v>
      </c>
      <c r="AA50">
        <f t="shared" si="21"/>
        <v>0.3199999999999999</v>
      </c>
      <c r="AB50">
        <f t="shared" si="22"/>
        <v>0.27712812921102031</v>
      </c>
      <c r="AC50">
        <f t="shared" si="23"/>
        <v>4</v>
      </c>
      <c r="AD50" s="11">
        <f t="shared" si="24"/>
        <v>0.78981516825140774</v>
      </c>
      <c r="AE50" s="4">
        <f t="shared" si="25"/>
        <v>0.78981516825140774</v>
      </c>
      <c r="AF50">
        <f t="shared" si="26"/>
        <v>3.9231383804136963</v>
      </c>
      <c r="AG50">
        <f t="shared" si="27"/>
        <v>3.8338475772933678</v>
      </c>
      <c r="AH50">
        <f t="shared" si="28"/>
        <v>0.78981516825140774</v>
      </c>
      <c r="AJ50">
        <f t="shared" si="29"/>
        <v>0</v>
      </c>
      <c r="AK50">
        <f>AD50-'式(16)Asf0p'!AD18</f>
        <v>0</v>
      </c>
    </row>
    <row r="51" spans="1:37" x14ac:dyDescent="0.2">
      <c r="A51" t="str">
        <f t="shared" si="30"/>
        <v>[48, 1.05, -1.025, 0.9, 2.1, 1.1, 0.88, 0.85, 1.05, 1.07, 0.98, 2.05, 1.02, 0.92, 0.96, 0.97, 1.01, 0.52, 0.48, 0.55, 0.6, 1, 30, 0.0240579514858105]</v>
      </c>
      <c r="B51" s="2">
        <f t="shared" si="17"/>
        <v>1.05</v>
      </c>
      <c r="C51" s="2">
        <f t="shared" si="18"/>
        <v>-1.0249999999999999</v>
      </c>
      <c r="D51">
        <f>'式(16)Asf0p'!F19</f>
        <v>0.9</v>
      </c>
      <c r="E51">
        <f>'式(16)Asf0p'!E19</f>
        <v>2.1</v>
      </c>
      <c r="F51">
        <f>'式(16)Asf0p'!D19</f>
        <v>1.1000000000000001</v>
      </c>
      <c r="G51" s="1">
        <f>'式(16)Asf0p'!I19</f>
        <v>0.88</v>
      </c>
      <c r="H51" s="1">
        <f>'式(16)Asf0p'!J19</f>
        <v>0.85</v>
      </c>
      <c r="I51" s="1">
        <f>'式(16)Asf0p'!G19</f>
        <v>1.05</v>
      </c>
      <c r="J51" s="1">
        <f>'式(16)Asf0p'!H19</f>
        <v>1.07</v>
      </c>
      <c r="K51">
        <f>'式(16)Asf0p'!K19</f>
        <v>0.98</v>
      </c>
      <c r="L51">
        <f>'式(16)Asf0p'!L19</f>
        <v>2.0499999999999998</v>
      </c>
      <c r="M51">
        <f>'式(16)Asf0p'!M19</f>
        <v>1.02</v>
      </c>
      <c r="N51" s="1">
        <f>'式(16)Asf0p'!O19</f>
        <v>0.92</v>
      </c>
      <c r="O51" s="1">
        <f>'式(16)Asf0p'!N19</f>
        <v>0.96</v>
      </c>
      <c r="P51" s="1">
        <f>'式(16)Asf0p'!Q19</f>
        <v>0.97</v>
      </c>
      <c r="Q51" s="1">
        <f>'式(16)Asf0p'!P19</f>
        <v>1.01</v>
      </c>
      <c r="R51">
        <f>'式(16)Asf0p'!S19</f>
        <v>0.52</v>
      </c>
      <c r="S51">
        <f>'式(16)Asf0p'!R19</f>
        <v>0.48</v>
      </c>
      <c r="T51">
        <f>'式(16)Asf0p'!T19</f>
        <v>0.55000000000000004</v>
      </c>
      <c r="U51">
        <f>'式(16)Asf0p'!U19</f>
        <v>0.6</v>
      </c>
      <c r="V51">
        <f>-'式(16)Asf0p'!V19</f>
        <v>1</v>
      </c>
      <c r="W51">
        <f>'式(16)Asf0p'!W19</f>
        <v>30</v>
      </c>
      <c r="Y51">
        <f t="shared" si="19"/>
        <v>3.01</v>
      </c>
      <c r="Z51">
        <f t="shared" si="20"/>
        <v>3</v>
      </c>
      <c r="AA51">
        <f t="shared" si="21"/>
        <v>0.27717034359685483</v>
      </c>
      <c r="AB51">
        <f t="shared" si="22"/>
        <v>8.3784311655444414E-3</v>
      </c>
      <c r="AC51">
        <f t="shared" si="23"/>
        <v>4</v>
      </c>
      <c r="AD51" s="11">
        <f t="shared" si="24"/>
        <v>2.405795148581049E-2</v>
      </c>
      <c r="AE51" s="4">
        <f t="shared" si="25"/>
        <v>2.405795148581049E-2</v>
      </c>
      <c r="AF51">
        <f t="shared" si="26"/>
        <v>0.13693641104937201</v>
      </c>
      <c r="AG51">
        <f t="shared" si="27"/>
        <v>-139.83635952982706</v>
      </c>
      <c r="AH51">
        <f t="shared" si="28"/>
        <v>2.405795148581049E-2</v>
      </c>
      <c r="AJ51">
        <f t="shared" si="29"/>
        <v>0</v>
      </c>
      <c r="AK51">
        <f>AD51-'式(16)Asf0p'!AD19</f>
        <v>0</v>
      </c>
    </row>
    <row r="52" spans="1:37" x14ac:dyDescent="0.2">
      <c r="A52" t="str">
        <f t="shared" si="30"/>
        <v>[49, 1.05, -1.025, 0.9, 2.1, 1.1, 0.88, 0.85, 1.05, 1.07, 0.98, 2.05, 1.02, 0.92, 0.96, 0.97, 1.01, 0.52, 0.48, 0.55, 0.6, 89, 60, 2.61502724495748]</v>
      </c>
      <c r="B52" s="2">
        <f t="shared" si="17"/>
        <v>1.05</v>
      </c>
      <c r="C52" s="2">
        <f t="shared" si="18"/>
        <v>-1.0249999999999999</v>
      </c>
      <c r="D52">
        <f>'式(16)Asf0p'!F20</f>
        <v>0.9</v>
      </c>
      <c r="E52">
        <f>'式(16)Asf0p'!E20</f>
        <v>2.1</v>
      </c>
      <c r="F52">
        <f>'式(16)Asf0p'!D20</f>
        <v>1.1000000000000001</v>
      </c>
      <c r="G52" s="1">
        <f>'式(16)Asf0p'!I20</f>
        <v>0.88</v>
      </c>
      <c r="H52" s="1">
        <f>'式(16)Asf0p'!J20</f>
        <v>0.85</v>
      </c>
      <c r="I52" s="1">
        <f>'式(16)Asf0p'!G20</f>
        <v>1.05</v>
      </c>
      <c r="J52" s="1">
        <f>'式(16)Asf0p'!H20</f>
        <v>1.07</v>
      </c>
      <c r="K52">
        <f>'式(16)Asf0p'!K20</f>
        <v>0.98</v>
      </c>
      <c r="L52">
        <f>'式(16)Asf0p'!L20</f>
        <v>2.0499999999999998</v>
      </c>
      <c r="M52">
        <f>'式(16)Asf0p'!M20</f>
        <v>1.02</v>
      </c>
      <c r="N52" s="1">
        <f>'式(16)Asf0p'!O20</f>
        <v>0.92</v>
      </c>
      <c r="O52" s="1">
        <f>'式(16)Asf0p'!N20</f>
        <v>0.96</v>
      </c>
      <c r="P52" s="1">
        <f>'式(16)Asf0p'!Q20</f>
        <v>0.97</v>
      </c>
      <c r="Q52" s="1">
        <f>'式(16)Asf0p'!P20</f>
        <v>1.01</v>
      </c>
      <c r="R52">
        <f>'式(16)Asf0p'!S20</f>
        <v>0.52</v>
      </c>
      <c r="S52">
        <f>'式(16)Asf0p'!R20</f>
        <v>0.48</v>
      </c>
      <c r="T52">
        <f>'式(16)Asf0p'!T20</f>
        <v>0.55000000000000004</v>
      </c>
      <c r="U52">
        <f>'式(16)Asf0p'!U20</f>
        <v>0.6</v>
      </c>
      <c r="V52">
        <f>-'式(16)Asf0p'!V20</f>
        <v>89</v>
      </c>
      <c r="W52">
        <f>'式(16)Asf0p'!W20</f>
        <v>60</v>
      </c>
      <c r="Y52">
        <f t="shared" si="19"/>
        <v>3.01</v>
      </c>
      <c r="Z52">
        <f t="shared" si="20"/>
        <v>3</v>
      </c>
      <c r="AA52">
        <f t="shared" si="21"/>
        <v>47.637235049544415</v>
      </c>
      <c r="AB52">
        <f t="shared" si="22"/>
        <v>27.49918158276439</v>
      </c>
      <c r="AC52">
        <f t="shared" si="23"/>
        <v>2</v>
      </c>
      <c r="AD52" s="11">
        <f t="shared" si="24"/>
        <v>2.6150272449574752</v>
      </c>
      <c r="AE52" s="4">
        <f t="shared" si="25"/>
        <v>2.6150272449574752</v>
      </c>
      <c r="AF52">
        <f t="shared" si="26"/>
        <v>2.6150272449574752</v>
      </c>
      <c r="AG52">
        <f t="shared" si="27"/>
        <v>1.2345840863384581</v>
      </c>
      <c r="AH52">
        <f t="shared" si="28"/>
        <v>-572.21995180000431</v>
      </c>
      <c r="AJ52">
        <f t="shared" si="29"/>
        <v>0</v>
      </c>
      <c r="AK52">
        <f>AD52-'式(16)Asf0p'!AD20</f>
        <v>0</v>
      </c>
    </row>
    <row r="53" spans="1:37" x14ac:dyDescent="0.2">
      <c r="A53" t="str">
        <f t="shared" si="30"/>
        <v>[50, 1.05, -1.025, 0.9, 2.1, 1.1, 0.88, 0.85, 1.05, 1.07, 0.98, 2.05, 1.02, 0.92, 0.96, 0.97, 1.01, 0.52, 0.48, 0.55, 0.6, 85, 60, 2.60547310296558]</v>
      </c>
      <c r="B53" s="2">
        <f t="shared" si="17"/>
        <v>1.05</v>
      </c>
      <c r="C53" s="2">
        <f t="shared" si="18"/>
        <v>-1.0249999999999999</v>
      </c>
      <c r="D53">
        <f>'式(16)Asf0p'!F21</f>
        <v>0.9</v>
      </c>
      <c r="E53">
        <f>'式(16)Asf0p'!E21</f>
        <v>2.1</v>
      </c>
      <c r="F53">
        <f>'式(16)Asf0p'!D21</f>
        <v>1.1000000000000001</v>
      </c>
      <c r="G53" s="1">
        <f>'式(16)Asf0p'!I21</f>
        <v>0.88</v>
      </c>
      <c r="H53" s="1">
        <f>'式(16)Asf0p'!J21</f>
        <v>0.85</v>
      </c>
      <c r="I53" s="1">
        <f>'式(16)Asf0p'!G21</f>
        <v>1.05</v>
      </c>
      <c r="J53" s="1">
        <f>'式(16)Asf0p'!H21</f>
        <v>1.07</v>
      </c>
      <c r="K53">
        <f>'式(16)Asf0p'!K21</f>
        <v>0.98</v>
      </c>
      <c r="L53">
        <f>'式(16)Asf0p'!L21</f>
        <v>2.0499999999999998</v>
      </c>
      <c r="M53">
        <f>'式(16)Asf0p'!M21</f>
        <v>1.02</v>
      </c>
      <c r="N53" s="1">
        <f>'式(16)Asf0p'!O21</f>
        <v>0.92</v>
      </c>
      <c r="O53" s="1">
        <f>'式(16)Asf0p'!N21</f>
        <v>0.96</v>
      </c>
      <c r="P53" s="1">
        <f>'式(16)Asf0p'!Q21</f>
        <v>0.97</v>
      </c>
      <c r="Q53" s="1">
        <f>'式(16)Asf0p'!P21</f>
        <v>1.01</v>
      </c>
      <c r="R53">
        <f>'式(16)Asf0p'!S21</f>
        <v>0.52</v>
      </c>
      <c r="S53">
        <f>'式(16)Asf0p'!R21</f>
        <v>0.48</v>
      </c>
      <c r="T53">
        <f>'式(16)Asf0p'!T21</f>
        <v>0.55000000000000004</v>
      </c>
      <c r="U53">
        <f>'式(16)Asf0p'!U21</f>
        <v>0.6</v>
      </c>
      <c r="V53">
        <f>-'式(16)Asf0p'!V21</f>
        <v>85</v>
      </c>
      <c r="W53">
        <f>'式(16)Asf0p'!W21</f>
        <v>60</v>
      </c>
      <c r="Y53">
        <f t="shared" si="19"/>
        <v>3.01</v>
      </c>
      <c r="Z53">
        <f t="shared" si="20"/>
        <v>3</v>
      </c>
      <c r="AA53">
        <f t="shared" si="21"/>
        <v>9.5390660606285742</v>
      </c>
      <c r="AB53">
        <f t="shared" si="22"/>
        <v>5.4864251053254467</v>
      </c>
      <c r="AC53">
        <f t="shared" si="23"/>
        <v>2</v>
      </c>
      <c r="AD53" s="11">
        <f t="shared" si="24"/>
        <v>2.6054731029655755</v>
      </c>
      <c r="AE53" s="4">
        <f t="shared" si="25"/>
        <v>2.6054731029655755</v>
      </c>
      <c r="AF53">
        <f t="shared" si="26"/>
        <v>2.6054731029655755</v>
      </c>
      <c r="AG53">
        <f t="shared" si="27"/>
        <v>1.2059986787822399</v>
      </c>
      <c r="AH53">
        <f t="shared" si="28"/>
        <v>-9.6535461911656668</v>
      </c>
      <c r="AJ53">
        <f t="shared" si="29"/>
        <v>0</v>
      </c>
      <c r="AK53">
        <f>AD53-'式(16)Asf0p'!AD21</f>
        <v>0</v>
      </c>
    </row>
    <row r="54" spans="1:37" x14ac:dyDescent="0.2">
      <c r="A54" t="str">
        <f t="shared" si="30"/>
        <v>[51, 1.05, -1.025, 0.9, 2.1, 1.1, 0.88, 0.85, 1.05, 1.07, 0.98, 2.05, 1.02, 0.92, 0.96, 0.97, 1.01, 0.52, 0.48, 0.55, 0.6, 45, 60, 1.16261878163138]</v>
      </c>
      <c r="B54" s="2">
        <f t="shared" si="17"/>
        <v>1.05</v>
      </c>
      <c r="C54" s="2">
        <f t="shared" si="18"/>
        <v>-1.0249999999999999</v>
      </c>
      <c r="D54">
        <f>'式(16)Asf0p'!F22</f>
        <v>0.9</v>
      </c>
      <c r="E54">
        <f>'式(16)Asf0p'!E22</f>
        <v>2.1</v>
      </c>
      <c r="F54">
        <f>'式(16)Asf0p'!D22</f>
        <v>1.1000000000000001</v>
      </c>
      <c r="G54" s="1">
        <f>'式(16)Asf0p'!I22</f>
        <v>0.88</v>
      </c>
      <c r="H54" s="1">
        <f>'式(16)Asf0p'!J22</f>
        <v>0.85</v>
      </c>
      <c r="I54" s="1">
        <f>'式(16)Asf0p'!G22</f>
        <v>1.05</v>
      </c>
      <c r="J54" s="1">
        <f>'式(16)Asf0p'!H22</f>
        <v>1.07</v>
      </c>
      <c r="K54">
        <f>'式(16)Asf0p'!K22</f>
        <v>0.98</v>
      </c>
      <c r="L54">
        <f>'式(16)Asf0p'!L22</f>
        <v>2.0499999999999998</v>
      </c>
      <c r="M54">
        <f>'式(16)Asf0p'!M22</f>
        <v>1.02</v>
      </c>
      <c r="N54" s="1">
        <f>'式(16)Asf0p'!O22</f>
        <v>0.92</v>
      </c>
      <c r="O54" s="1">
        <f>'式(16)Asf0p'!N22</f>
        <v>0.96</v>
      </c>
      <c r="P54" s="1">
        <f>'式(16)Asf0p'!Q22</f>
        <v>0.97</v>
      </c>
      <c r="Q54" s="1">
        <f>'式(16)Asf0p'!P22</f>
        <v>1.01</v>
      </c>
      <c r="R54">
        <f>'式(16)Asf0p'!S22</f>
        <v>0.52</v>
      </c>
      <c r="S54">
        <f>'式(16)Asf0p'!R22</f>
        <v>0.48</v>
      </c>
      <c r="T54">
        <f>'式(16)Asf0p'!T22</f>
        <v>0.55000000000000004</v>
      </c>
      <c r="U54">
        <f>'式(16)Asf0p'!U22</f>
        <v>0.6</v>
      </c>
      <c r="V54">
        <f>-'式(16)Asf0p'!V22</f>
        <v>45</v>
      </c>
      <c r="W54">
        <f>'式(16)Asf0p'!W22</f>
        <v>60</v>
      </c>
      <c r="Y54">
        <f t="shared" si="19"/>
        <v>3.01</v>
      </c>
      <c r="Z54">
        <f t="shared" si="20"/>
        <v>3</v>
      </c>
      <c r="AA54">
        <f>S54*TAN(RADIANS(W54))/COS(RADIANS(V54))</f>
        <v>1.175755076535925</v>
      </c>
      <c r="AB54">
        <f t="shared" si="22"/>
        <v>0.47999999999999993</v>
      </c>
      <c r="AC54">
        <f t="shared" si="23"/>
        <v>4</v>
      </c>
      <c r="AD54" s="11">
        <f t="shared" si="24"/>
        <v>1.1626187816313778</v>
      </c>
      <c r="AE54" s="4">
        <f t="shared" si="25"/>
        <v>1.1626187816313778</v>
      </c>
      <c r="AF54">
        <f t="shared" si="26"/>
        <v>1.8493851682158227</v>
      </c>
      <c r="AG54">
        <f t="shared" si="27"/>
        <v>-1.9927038425242998</v>
      </c>
      <c r="AH54">
        <f t="shared" si="28"/>
        <v>1.1626187816313778</v>
      </c>
      <c r="AJ54">
        <f t="shared" si="29"/>
        <v>0</v>
      </c>
      <c r="AK54">
        <f>AD54-'式(16)Asf0p'!AD22</f>
        <v>0</v>
      </c>
    </row>
    <row r="55" spans="1:37" x14ac:dyDescent="0.2">
      <c r="A55" t="str">
        <f t="shared" si="30"/>
        <v>[52, 1.05, -1.025, 0.9, 2.1, 1.1, 0.88, 0.85, 1.05, 1.07, 0.98, 2.05, 1.02, 0.92, 0.96, 0.97, 1.01, 0.52, 0.48, 0.55, 0.6, 30, 60, 0.701134166903881]</v>
      </c>
      <c r="B55" s="2">
        <f t="shared" si="17"/>
        <v>1.05</v>
      </c>
      <c r="C55" s="2">
        <f t="shared" si="18"/>
        <v>-1.0249999999999999</v>
      </c>
      <c r="D55">
        <f>'式(16)Asf0p'!F23</f>
        <v>0.9</v>
      </c>
      <c r="E55">
        <f>'式(16)Asf0p'!E23</f>
        <v>2.1</v>
      </c>
      <c r="F55">
        <f>'式(16)Asf0p'!D23</f>
        <v>1.1000000000000001</v>
      </c>
      <c r="G55" s="1">
        <f>'式(16)Asf0p'!I23</f>
        <v>0.88</v>
      </c>
      <c r="H55" s="1">
        <f>'式(16)Asf0p'!J23</f>
        <v>0.85</v>
      </c>
      <c r="I55" s="1">
        <f>'式(16)Asf0p'!G23</f>
        <v>1.05</v>
      </c>
      <c r="J55" s="1">
        <f>'式(16)Asf0p'!H23</f>
        <v>1.07</v>
      </c>
      <c r="K55">
        <f>'式(16)Asf0p'!K23</f>
        <v>0.98</v>
      </c>
      <c r="L55">
        <f>'式(16)Asf0p'!L23</f>
        <v>2.0499999999999998</v>
      </c>
      <c r="M55">
        <f>'式(16)Asf0p'!M23</f>
        <v>1.02</v>
      </c>
      <c r="N55" s="1">
        <f>'式(16)Asf0p'!O23</f>
        <v>0.92</v>
      </c>
      <c r="O55" s="1">
        <f>'式(16)Asf0p'!N23</f>
        <v>0.96</v>
      </c>
      <c r="P55" s="1">
        <f>'式(16)Asf0p'!Q23</f>
        <v>0.97</v>
      </c>
      <c r="Q55" s="1">
        <f>'式(16)Asf0p'!P23</f>
        <v>1.01</v>
      </c>
      <c r="R55">
        <f>'式(16)Asf0p'!S23</f>
        <v>0.52</v>
      </c>
      <c r="S55">
        <f>'式(16)Asf0p'!R23</f>
        <v>0.48</v>
      </c>
      <c r="T55">
        <f>'式(16)Asf0p'!T23</f>
        <v>0.55000000000000004</v>
      </c>
      <c r="U55">
        <f>'式(16)Asf0p'!U23</f>
        <v>0.6</v>
      </c>
      <c r="V55">
        <f>-'式(16)Asf0p'!V23</f>
        <v>30</v>
      </c>
      <c r="W55">
        <f>'式(16)Asf0p'!W23</f>
        <v>60</v>
      </c>
      <c r="Y55">
        <f t="shared" si="19"/>
        <v>3.01</v>
      </c>
      <c r="Z55">
        <f t="shared" si="20"/>
        <v>3</v>
      </c>
      <c r="AA55">
        <f>S55*TAN(RADIANS(W55))/COS(RADIANS(V55))</f>
        <v>0.95999999999999952</v>
      </c>
      <c r="AB55">
        <f>S55*TAN(RADIANS(ABS(V55)))</f>
        <v>0.27712812921102031</v>
      </c>
      <c r="AC55">
        <f t="shared" si="23"/>
        <v>4</v>
      </c>
      <c r="AD55" s="11">
        <f t="shared" si="24"/>
        <v>0.70113416690388142</v>
      </c>
      <c r="AE55" s="4">
        <f t="shared" si="25"/>
        <v>0.70113416690388142</v>
      </c>
      <c r="AF55">
        <f t="shared" si="26"/>
        <v>1.3077127934712323</v>
      </c>
      <c r="AG55">
        <f t="shared" si="27"/>
        <v>-6.5584572681198914</v>
      </c>
      <c r="AH55">
        <f t="shared" si="28"/>
        <v>0.70113416690388142</v>
      </c>
      <c r="AJ55">
        <f t="shared" si="29"/>
        <v>0</v>
      </c>
      <c r="AK55">
        <f>AD55-'式(16)Asf0p'!AD23</f>
        <v>0</v>
      </c>
    </row>
    <row r="56" spans="1:37" x14ac:dyDescent="0.2">
      <c r="A56" t="str">
        <f t="shared" si="30"/>
        <v>[53, 1.05, -1.025, 0.9, 2.1, 1.1, 0.88, 0.85, 1.05, 1.07, 0.98, 2.05, 1.02, 0.92, 0.96, 0.97, 1.01, 0.52, 0.48, 0.55, 0.6, 1, 60, 0.0217356988408539]</v>
      </c>
      <c r="B56" s="2">
        <f t="shared" si="17"/>
        <v>1.05</v>
      </c>
      <c r="C56" s="2">
        <f t="shared" si="18"/>
        <v>-1.0249999999999999</v>
      </c>
      <c r="D56">
        <f>'式(16)Asf0p'!F24</f>
        <v>0.9</v>
      </c>
      <c r="E56">
        <f>'式(16)Asf0p'!E24</f>
        <v>2.1</v>
      </c>
      <c r="F56">
        <f>'式(16)Asf0p'!D24</f>
        <v>1.1000000000000001</v>
      </c>
      <c r="G56" s="1">
        <f>'式(16)Asf0p'!I24</f>
        <v>0.88</v>
      </c>
      <c r="H56" s="1">
        <f>'式(16)Asf0p'!J24</f>
        <v>0.85</v>
      </c>
      <c r="I56" s="1">
        <f>'式(16)Asf0p'!G24</f>
        <v>1.05</v>
      </c>
      <c r="J56" s="1">
        <f>'式(16)Asf0p'!H24</f>
        <v>1.07</v>
      </c>
      <c r="K56">
        <f>'式(16)Asf0p'!K24</f>
        <v>0.98</v>
      </c>
      <c r="L56">
        <f>'式(16)Asf0p'!L24</f>
        <v>2.0499999999999998</v>
      </c>
      <c r="M56">
        <f>'式(16)Asf0p'!M24</f>
        <v>1.02</v>
      </c>
      <c r="N56" s="1">
        <f>'式(16)Asf0p'!O24</f>
        <v>0.92</v>
      </c>
      <c r="O56" s="1">
        <f>'式(16)Asf0p'!N24</f>
        <v>0.96</v>
      </c>
      <c r="P56" s="1">
        <f>'式(16)Asf0p'!Q24</f>
        <v>0.97</v>
      </c>
      <c r="Q56" s="1">
        <f>'式(16)Asf0p'!P24</f>
        <v>1.01</v>
      </c>
      <c r="R56">
        <f>'式(16)Asf0p'!S24</f>
        <v>0.52</v>
      </c>
      <c r="S56">
        <f>'式(16)Asf0p'!R24</f>
        <v>0.48</v>
      </c>
      <c r="T56">
        <f>'式(16)Asf0p'!T24</f>
        <v>0.55000000000000004</v>
      </c>
      <c r="U56">
        <f>'式(16)Asf0p'!U24</f>
        <v>0.6</v>
      </c>
      <c r="V56">
        <f>-'式(16)Asf0p'!V24</f>
        <v>1</v>
      </c>
      <c r="W56">
        <f>'式(16)Asf0p'!W24</f>
        <v>60</v>
      </c>
      <c r="Y56">
        <f t="shared" si="19"/>
        <v>3.01</v>
      </c>
      <c r="Z56">
        <f t="shared" si="20"/>
        <v>3</v>
      </c>
      <c r="AA56">
        <f t="shared" ref="AA56:AA66" si="31">S56*TAN(RADIANS(W56))/COS(RADIANS(V56))</f>
        <v>0.83151103079056421</v>
      </c>
      <c r="AB56">
        <f t="shared" ref="AB56:AB66" si="32">S56*TAN(RADIANS(ABS(V56)))</f>
        <v>8.3784311655444414E-3</v>
      </c>
      <c r="AC56">
        <f t="shared" si="23"/>
        <v>4</v>
      </c>
      <c r="AD56" s="11">
        <f t="shared" si="24"/>
        <v>2.1735698840853947E-2</v>
      </c>
      <c r="AE56" s="4">
        <f t="shared" si="25"/>
        <v>2.1735698840853947E-2</v>
      </c>
      <c r="AF56">
        <f t="shared" si="26"/>
        <v>4.564547034979069E-2</v>
      </c>
      <c r="AG56">
        <f t="shared" si="27"/>
        <v>-437.56907858948102</v>
      </c>
      <c r="AH56">
        <f t="shared" si="28"/>
        <v>2.1735698840853947E-2</v>
      </c>
      <c r="AJ56">
        <f t="shared" si="29"/>
        <v>0</v>
      </c>
      <c r="AK56">
        <f>AD56-'式(16)Asf0p'!AD24</f>
        <v>0</v>
      </c>
    </row>
    <row r="57" spans="1:37" x14ac:dyDescent="0.2">
      <c r="A57" t="str">
        <f t="shared" si="30"/>
        <v>[54, 1.05, -1.025, 0.9, 2.1, 1.1, 0.88, 0.85, 1.05, 1.07, 0.98, 2.05, 1.02, 0.92, 0.96, 0.97, 1.01, 0.52, 0.48, 0.55, 0.6, 89, 85, 0.396267657528477]</v>
      </c>
      <c r="B57" s="2">
        <f t="shared" si="17"/>
        <v>1.05</v>
      </c>
      <c r="C57" s="2">
        <f t="shared" si="18"/>
        <v>-1.0249999999999999</v>
      </c>
      <c r="D57">
        <f>'式(16)Asf0p'!F25</f>
        <v>0.9</v>
      </c>
      <c r="E57">
        <f>'式(16)Asf0p'!E25</f>
        <v>2.1</v>
      </c>
      <c r="F57">
        <f>'式(16)Asf0p'!D25</f>
        <v>1.1000000000000001</v>
      </c>
      <c r="G57" s="1">
        <f>'式(16)Asf0p'!I25</f>
        <v>0.88</v>
      </c>
      <c r="H57" s="1">
        <f>'式(16)Asf0p'!J25</f>
        <v>0.85</v>
      </c>
      <c r="I57" s="1">
        <f>'式(16)Asf0p'!G25</f>
        <v>1.05</v>
      </c>
      <c r="J57" s="1">
        <f>'式(16)Asf0p'!H25</f>
        <v>1.07</v>
      </c>
      <c r="K57">
        <f>'式(16)Asf0p'!K25</f>
        <v>0.98</v>
      </c>
      <c r="L57">
        <f>'式(16)Asf0p'!L25</f>
        <v>2.0499999999999998</v>
      </c>
      <c r="M57">
        <f>'式(16)Asf0p'!M25</f>
        <v>1.02</v>
      </c>
      <c r="N57" s="1">
        <f>'式(16)Asf0p'!O25</f>
        <v>0.92</v>
      </c>
      <c r="O57" s="1">
        <f>'式(16)Asf0p'!N25</f>
        <v>0.96</v>
      </c>
      <c r="P57" s="1">
        <f>'式(16)Asf0p'!Q25</f>
        <v>0.97</v>
      </c>
      <c r="Q57" s="1">
        <f>'式(16)Asf0p'!P25</f>
        <v>1.01</v>
      </c>
      <c r="R57">
        <f>'式(16)Asf0p'!S25</f>
        <v>0.52</v>
      </c>
      <c r="S57">
        <f>'式(16)Asf0p'!R25</f>
        <v>0.48</v>
      </c>
      <c r="T57">
        <f>'式(16)Asf0p'!T25</f>
        <v>0.55000000000000004</v>
      </c>
      <c r="U57">
        <f>'式(16)Asf0p'!U25</f>
        <v>0.6</v>
      </c>
      <c r="V57">
        <f>-'式(16)Asf0p'!V25</f>
        <v>89</v>
      </c>
      <c r="W57">
        <f>'式(16)Asf0p'!W25</f>
        <v>85</v>
      </c>
      <c r="Y57">
        <f t="shared" si="19"/>
        <v>3.01</v>
      </c>
      <c r="Z57">
        <f t="shared" si="20"/>
        <v>3</v>
      </c>
      <c r="AA57">
        <f t="shared" si="31"/>
        <v>314.3649630806666</v>
      </c>
      <c r="AB57">
        <f t="shared" si="32"/>
        <v>27.49918158276439</v>
      </c>
      <c r="AC57">
        <f t="shared" si="23"/>
        <v>2</v>
      </c>
      <c r="AD57" s="11">
        <f t="shared" si="24"/>
        <v>0.39626765752847676</v>
      </c>
      <c r="AE57" s="4">
        <f t="shared" si="25"/>
        <v>0.39626765752847676</v>
      </c>
      <c r="AF57">
        <f t="shared" si="26"/>
        <v>0.39626765752847665</v>
      </c>
      <c r="AG57">
        <f t="shared" si="27"/>
        <v>-42.413070391216749</v>
      </c>
      <c r="AH57">
        <f t="shared" si="28"/>
        <v>-4239.6170649430169</v>
      </c>
      <c r="AJ57">
        <f t="shared" si="29"/>
        <v>0</v>
      </c>
      <c r="AK57">
        <f>AD57-'式(16)Asf0p'!AD25</f>
        <v>0</v>
      </c>
    </row>
    <row r="58" spans="1:37" x14ac:dyDescent="0.2">
      <c r="A58" t="str">
        <f t="shared" si="30"/>
        <v>[55, 1.05, -1.025, 0.9, 2.1, 1.1, 0.88, 0.85, 1.05, 1.07, 0.98, 2.05, 1.02, 0.92, 0.96, 0.97, 1.01, 0.52, 0.48, 0.55, 0.6, 85, 85, 0.394819872434029]</v>
      </c>
      <c r="B58" s="2">
        <f t="shared" si="17"/>
        <v>1.05</v>
      </c>
      <c r="C58" s="2">
        <f t="shared" si="18"/>
        <v>-1.0249999999999999</v>
      </c>
      <c r="D58">
        <f>'式(16)Asf0p'!F26</f>
        <v>0.9</v>
      </c>
      <c r="E58">
        <f>'式(16)Asf0p'!E26</f>
        <v>2.1</v>
      </c>
      <c r="F58">
        <f>'式(16)Asf0p'!D26</f>
        <v>1.1000000000000001</v>
      </c>
      <c r="G58" s="1">
        <f>'式(16)Asf0p'!I26</f>
        <v>0.88</v>
      </c>
      <c r="H58" s="1">
        <f>'式(16)Asf0p'!J26</f>
        <v>0.85</v>
      </c>
      <c r="I58" s="1">
        <f>'式(16)Asf0p'!G26</f>
        <v>1.05</v>
      </c>
      <c r="J58" s="1">
        <f>'式(16)Asf0p'!H26</f>
        <v>1.07</v>
      </c>
      <c r="K58">
        <f>'式(16)Asf0p'!K26</f>
        <v>0.98</v>
      </c>
      <c r="L58">
        <f>'式(16)Asf0p'!L26</f>
        <v>2.0499999999999998</v>
      </c>
      <c r="M58">
        <f>'式(16)Asf0p'!M26</f>
        <v>1.02</v>
      </c>
      <c r="N58" s="1">
        <f>'式(16)Asf0p'!O26</f>
        <v>0.92</v>
      </c>
      <c r="O58" s="1">
        <f>'式(16)Asf0p'!N26</f>
        <v>0.96</v>
      </c>
      <c r="P58" s="1">
        <f>'式(16)Asf0p'!Q26</f>
        <v>0.97</v>
      </c>
      <c r="Q58" s="1">
        <f>'式(16)Asf0p'!P26</f>
        <v>1.01</v>
      </c>
      <c r="R58">
        <f>'式(16)Asf0p'!S26</f>
        <v>0.52</v>
      </c>
      <c r="S58">
        <f>'式(16)Asf0p'!R26</f>
        <v>0.48</v>
      </c>
      <c r="T58">
        <f>'式(16)Asf0p'!T26</f>
        <v>0.55000000000000004</v>
      </c>
      <c r="U58">
        <f>'式(16)Asf0p'!U26</f>
        <v>0.6</v>
      </c>
      <c r="V58">
        <f>-'式(16)Asf0p'!V26</f>
        <v>85</v>
      </c>
      <c r="W58">
        <f>'式(16)Asf0p'!W26</f>
        <v>85</v>
      </c>
      <c r="Y58">
        <f t="shared" si="19"/>
        <v>3.01</v>
      </c>
      <c r="Z58">
        <f t="shared" si="20"/>
        <v>3</v>
      </c>
      <c r="AA58">
        <f t="shared" si="31"/>
        <v>62.94966840234823</v>
      </c>
      <c r="AB58">
        <f t="shared" si="32"/>
        <v>5.4864251053254467</v>
      </c>
      <c r="AC58">
        <f t="shared" si="23"/>
        <v>2</v>
      </c>
      <c r="AD58" s="11">
        <f t="shared" si="24"/>
        <v>0.39481987243402872</v>
      </c>
      <c r="AE58" s="4">
        <f t="shared" si="25"/>
        <v>0.39481987243402872</v>
      </c>
      <c r="AF58">
        <f t="shared" si="26"/>
        <v>0.39481987243402872</v>
      </c>
      <c r="AG58">
        <f t="shared" si="27"/>
        <v>-42.601709605514372</v>
      </c>
      <c r="AH58">
        <f t="shared" si="28"/>
        <v>-156.17018098024806</v>
      </c>
      <c r="AJ58">
        <f t="shared" si="29"/>
        <v>0</v>
      </c>
      <c r="AK58">
        <f>AD58-'式(16)Asf0p'!AD26</f>
        <v>0</v>
      </c>
    </row>
    <row r="59" spans="1:37" x14ac:dyDescent="0.2">
      <c r="A59" t="str">
        <f t="shared" si="30"/>
        <v>[56, 1.05, -1.025, 0.9, 2.1, 1.1, 0.88, 0.85, 1.05, 1.07, 0.98, 2.05, 1.02, 0.92, 0.96, 0.97, 1.01, 0.52, 0.48, 0.55, 0.6, 45, 85, 0.280246230661627]</v>
      </c>
      <c r="B59" s="2">
        <f t="shared" si="17"/>
        <v>1.05</v>
      </c>
      <c r="C59" s="2">
        <f t="shared" si="18"/>
        <v>-1.0249999999999999</v>
      </c>
      <c r="D59">
        <f>'式(16)Asf0p'!F27</f>
        <v>0.9</v>
      </c>
      <c r="E59">
        <f>'式(16)Asf0p'!E27</f>
        <v>2.1</v>
      </c>
      <c r="F59">
        <f>'式(16)Asf0p'!D27</f>
        <v>1.1000000000000001</v>
      </c>
      <c r="G59" s="1">
        <f>'式(16)Asf0p'!I27</f>
        <v>0.88</v>
      </c>
      <c r="H59" s="1">
        <f>'式(16)Asf0p'!J27</f>
        <v>0.85</v>
      </c>
      <c r="I59" s="1">
        <f>'式(16)Asf0p'!G27</f>
        <v>1.05</v>
      </c>
      <c r="J59" s="1">
        <f>'式(16)Asf0p'!H27</f>
        <v>1.07</v>
      </c>
      <c r="K59">
        <f>'式(16)Asf0p'!K27</f>
        <v>0.98</v>
      </c>
      <c r="L59">
        <f>'式(16)Asf0p'!L27</f>
        <v>2.0499999999999998</v>
      </c>
      <c r="M59">
        <f>'式(16)Asf0p'!M27</f>
        <v>1.02</v>
      </c>
      <c r="N59" s="1">
        <f>'式(16)Asf0p'!O27</f>
        <v>0.92</v>
      </c>
      <c r="O59" s="1">
        <f>'式(16)Asf0p'!N27</f>
        <v>0.96</v>
      </c>
      <c r="P59" s="1">
        <f>'式(16)Asf0p'!Q27</f>
        <v>0.97</v>
      </c>
      <c r="Q59" s="1">
        <f>'式(16)Asf0p'!P27</f>
        <v>1.01</v>
      </c>
      <c r="R59">
        <f>'式(16)Asf0p'!S27</f>
        <v>0.52</v>
      </c>
      <c r="S59">
        <f>'式(16)Asf0p'!R27</f>
        <v>0.48</v>
      </c>
      <c r="T59">
        <f>'式(16)Asf0p'!T27</f>
        <v>0.55000000000000004</v>
      </c>
      <c r="U59">
        <f>'式(16)Asf0p'!U27</f>
        <v>0.6</v>
      </c>
      <c r="V59">
        <f>-'式(16)Asf0p'!V27</f>
        <v>45</v>
      </c>
      <c r="W59">
        <f>'式(16)Asf0p'!W27</f>
        <v>85</v>
      </c>
      <c r="Y59">
        <f t="shared" si="19"/>
        <v>3.01</v>
      </c>
      <c r="Z59">
        <f t="shared" si="20"/>
        <v>3</v>
      </c>
      <c r="AA59">
        <f t="shared" si="31"/>
        <v>7.7589767928954823</v>
      </c>
      <c r="AB59">
        <f t="shared" si="32"/>
        <v>0.47999999999999993</v>
      </c>
      <c r="AC59">
        <f t="shared" si="23"/>
        <v>2</v>
      </c>
      <c r="AD59" s="11">
        <f t="shared" si="24"/>
        <v>0.28024623066162713</v>
      </c>
      <c r="AE59" s="4">
        <f t="shared" si="25"/>
        <v>0.28024623066162713</v>
      </c>
      <c r="AF59">
        <f t="shared" si="26"/>
        <v>0.28024623066162718</v>
      </c>
      <c r="AG59">
        <f t="shared" si="27"/>
        <v>-63.710407433395154</v>
      </c>
      <c r="AH59">
        <f t="shared" si="28"/>
        <v>-0.41735443029491576</v>
      </c>
      <c r="AJ59">
        <f t="shared" si="29"/>
        <v>0</v>
      </c>
      <c r="AK59">
        <f>AD59-'式(16)Asf0p'!AD27</f>
        <v>0</v>
      </c>
    </row>
    <row r="60" spans="1:37" x14ac:dyDescent="0.2">
      <c r="A60" t="str">
        <f t="shared" si="30"/>
        <v>[57, 1.05, -1.025, 0.9, 2.1, 1.1, 0.88, 0.85, 1.05, 1.07, 0.98, 2.05, 1.02, 0.92, 0.96, 0.97, 1.01, 0.52, 0.48, 0.55, 0.6, 30, 85, 0.198164010102806]</v>
      </c>
      <c r="B60" s="2">
        <f t="shared" si="17"/>
        <v>1.05</v>
      </c>
      <c r="C60" s="2">
        <f t="shared" si="18"/>
        <v>-1.0249999999999999</v>
      </c>
      <c r="D60">
        <f>'式(16)Asf0p'!F28</f>
        <v>0.9</v>
      </c>
      <c r="E60">
        <f>'式(16)Asf0p'!E28</f>
        <v>2.1</v>
      </c>
      <c r="F60">
        <f>'式(16)Asf0p'!D28</f>
        <v>1.1000000000000001</v>
      </c>
      <c r="G60" s="1">
        <f>'式(16)Asf0p'!I28</f>
        <v>0.88</v>
      </c>
      <c r="H60" s="1">
        <f>'式(16)Asf0p'!J28</f>
        <v>0.85</v>
      </c>
      <c r="I60" s="1">
        <f>'式(16)Asf0p'!G28</f>
        <v>1.05</v>
      </c>
      <c r="J60" s="1">
        <f>'式(16)Asf0p'!H28</f>
        <v>1.07</v>
      </c>
      <c r="K60">
        <f>'式(16)Asf0p'!K28</f>
        <v>0.98</v>
      </c>
      <c r="L60">
        <f>'式(16)Asf0p'!L28</f>
        <v>2.0499999999999998</v>
      </c>
      <c r="M60">
        <f>'式(16)Asf0p'!M28</f>
        <v>1.02</v>
      </c>
      <c r="N60" s="1">
        <f>'式(16)Asf0p'!O28</f>
        <v>0.92</v>
      </c>
      <c r="O60" s="1">
        <f>'式(16)Asf0p'!N28</f>
        <v>0.96</v>
      </c>
      <c r="P60" s="1">
        <f>'式(16)Asf0p'!Q28</f>
        <v>0.97</v>
      </c>
      <c r="Q60" s="1">
        <f>'式(16)Asf0p'!P28</f>
        <v>1.01</v>
      </c>
      <c r="R60">
        <f>'式(16)Asf0p'!S28</f>
        <v>0.52</v>
      </c>
      <c r="S60">
        <f>'式(16)Asf0p'!R28</f>
        <v>0.48</v>
      </c>
      <c r="T60">
        <f>'式(16)Asf0p'!T28</f>
        <v>0.55000000000000004</v>
      </c>
      <c r="U60">
        <f>'式(16)Asf0p'!U28</f>
        <v>0.6</v>
      </c>
      <c r="V60">
        <f>-'式(16)Asf0p'!V28</f>
        <v>30</v>
      </c>
      <c r="W60">
        <f>'式(16)Asf0p'!W28</f>
        <v>85</v>
      </c>
      <c r="Y60">
        <f t="shared" si="19"/>
        <v>3.01</v>
      </c>
      <c r="Z60">
        <f t="shared" si="20"/>
        <v>3</v>
      </c>
      <c r="AA60">
        <f t="shared" si="31"/>
        <v>6.3351780228967343</v>
      </c>
      <c r="AB60">
        <f t="shared" si="32"/>
        <v>0.27712812921102031</v>
      </c>
      <c r="AC60">
        <f t="shared" si="23"/>
        <v>2</v>
      </c>
      <c r="AD60" s="11">
        <f t="shared" si="24"/>
        <v>0.1981640101028059</v>
      </c>
      <c r="AE60" s="4">
        <f t="shared" si="25"/>
        <v>0.1981640101028059</v>
      </c>
      <c r="AF60">
        <f t="shared" si="26"/>
        <v>0.1981640101028059</v>
      </c>
      <c r="AG60">
        <f t="shared" si="27"/>
        <v>-93.840470724852139</v>
      </c>
      <c r="AH60">
        <f t="shared" si="28"/>
        <v>-4.3672347926900106E-2</v>
      </c>
      <c r="AJ60">
        <f t="shared" si="29"/>
        <v>0</v>
      </c>
      <c r="AK60">
        <f>AD60-'式(16)Asf0p'!AD28</f>
        <v>0</v>
      </c>
    </row>
    <row r="61" spans="1:37" x14ac:dyDescent="0.2">
      <c r="A61" t="str">
        <f t="shared" si="30"/>
        <v>[58, 1.05, -1.025, 0.9, 2.1, 1.1, 0.88, 0.85, 1.05, 1.07, 0.98, 2.05, 1.02, 0.92, 0.96, 0.97, 1.01, 0.52, 0.48, 0.55, 0.6, 1, 85, 0.00691687769111225]</v>
      </c>
      <c r="B61" s="2">
        <f t="shared" si="17"/>
        <v>1.05</v>
      </c>
      <c r="C61" s="2">
        <f t="shared" si="18"/>
        <v>-1.0249999999999999</v>
      </c>
      <c r="D61">
        <f>'式(16)Asf0p'!F29</f>
        <v>0.9</v>
      </c>
      <c r="E61">
        <f>'式(16)Asf0p'!E29</f>
        <v>2.1</v>
      </c>
      <c r="F61">
        <f>'式(16)Asf0p'!D29</f>
        <v>1.1000000000000001</v>
      </c>
      <c r="G61" s="1">
        <f>'式(16)Asf0p'!I29</f>
        <v>0.88</v>
      </c>
      <c r="H61" s="1">
        <f>'式(16)Asf0p'!J29</f>
        <v>0.85</v>
      </c>
      <c r="I61" s="1">
        <f>'式(16)Asf0p'!G29</f>
        <v>1.05</v>
      </c>
      <c r="J61" s="1">
        <f>'式(16)Asf0p'!H29</f>
        <v>1.07</v>
      </c>
      <c r="K61">
        <f>'式(16)Asf0p'!K29</f>
        <v>0.98</v>
      </c>
      <c r="L61">
        <f>'式(16)Asf0p'!L29</f>
        <v>2.0499999999999998</v>
      </c>
      <c r="M61">
        <f>'式(16)Asf0p'!M29</f>
        <v>1.02</v>
      </c>
      <c r="N61" s="1">
        <f>'式(16)Asf0p'!O29</f>
        <v>0.92</v>
      </c>
      <c r="O61" s="1">
        <f>'式(16)Asf0p'!N29</f>
        <v>0.96</v>
      </c>
      <c r="P61" s="1">
        <f>'式(16)Asf0p'!Q29</f>
        <v>0.97</v>
      </c>
      <c r="Q61" s="1">
        <f>'式(16)Asf0p'!P29</f>
        <v>1.01</v>
      </c>
      <c r="R61">
        <f>'式(16)Asf0p'!S29</f>
        <v>0.52</v>
      </c>
      <c r="S61">
        <f>'式(16)Asf0p'!R29</f>
        <v>0.48</v>
      </c>
      <c r="T61">
        <f>'式(16)Asf0p'!T29</f>
        <v>0.55000000000000004</v>
      </c>
      <c r="U61">
        <f>'式(16)Asf0p'!U29</f>
        <v>0.6</v>
      </c>
      <c r="V61">
        <f>-'式(16)Asf0p'!V29</f>
        <v>1</v>
      </c>
      <c r="W61">
        <f>'式(16)Asf0p'!W29</f>
        <v>85</v>
      </c>
      <c r="Y61">
        <f t="shared" si="19"/>
        <v>3.01</v>
      </c>
      <c r="Z61">
        <f t="shared" si="20"/>
        <v>3</v>
      </c>
      <c r="AA61">
        <f t="shared" si="31"/>
        <v>5.4872608417297863</v>
      </c>
      <c r="AB61">
        <f t="shared" si="32"/>
        <v>8.3784311655444414E-3</v>
      </c>
      <c r="AC61">
        <f t="shared" si="23"/>
        <v>2</v>
      </c>
      <c r="AD61" s="11">
        <f t="shared" si="24"/>
        <v>6.91687769111225E-3</v>
      </c>
      <c r="AE61" s="4">
        <f t="shared" si="25"/>
        <v>6.91687769111225E-3</v>
      </c>
      <c r="AF61">
        <f t="shared" si="26"/>
        <v>6.9168776911122517E-3</v>
      </c>
      <c r="AG61">
        <f t="shared" si="27"/>
        <v>-2938.1415288812632</v>
      </c>
      <c r="AH61">
        <f t="shared" si="28"/>
        <v>2.2317591833785335E-3</v>
      </c>
      <c r="AJ61">
        <f t="shared" si="29"/>
        <v>0</v>
      </c>
      <c r="AK61">
        <f>AD61-'式(16)Asf0p'!AD29</f>
        <v>0</v>
      </c>
    </row>
    <row r="62" spans="1:37" x14ac:dyDescent="0.2">
      <c r="A62" t="str">
        <f t="shared" si="30"/>
        <v>[59, 1.05, -1.025, 0.9, 2.1, 1.1, 0.88, 0.85, 1.05, 1.07, 0.98, 2.05, 1.02, 0.92, 0.96, 0.97, 1.01, 0.52, 0.48, 0.55, 0.6, 89, 89, 0.0790602737812166]</v>
      </c>
      <c r="B62" s="2">
        <f t="shared" si="17"/>
        <v>1.05</v>
      </c>
      <c r="C62" s="2">
        <f t="shared" si="18"/>
        <v>-1.0249999999999999</v>
      </c>
      <c r="D62">
        <f>'式(16)Asf0p'!F30</f>
        <v>0.9</v>
      </c>
      <c r="E62">
        <f>'式(16)Asf0p'!E30</f>
        <v>2.1</v>
      </c>
      <c r="F62">
        <f>'式(16)Asf0p'!D30</f>
        <v>1.1000000000000001</v>
      </c>
      <c r="G62" s="1">
        <f>'式(16)Asf0p'!I30</f>
        <v>0.88</v>
      </c>
      <c r="H62" s="1">
        <f>'式(16)Asf0p'!J30</f>
        <v>0.85</v>
      </c>
      <c r="I62" s="1">
        <f>'式(16)Asf0p'!G30</f>
        <v>1.05</v>
      </c>
      <c r="J62" s="1">
        <f>'式(16)Asf0p'!H30</f>
        <v>1.07</v>
      </c>
      <c r="K62">
        <f>'式(16)Asf0p'!K30</f>
        <v>0.98</v>
      </c>
      <c r="L62">
        <f>'式(16)Asf0p'!L30</f>
        <v>2.0499999999999998</v>
      </c>
      <c r="M62">
        <f>'式(16)Asf0p'!M30</f>
        <v>1.02</v>
      </c>
      <c r="N62" s="1">
        <f>'式(16)Asf0p'!O30</f>
        <v>0.92</v>
      </c>
      <c r="O62" s="1">
        <f>'式(16)Asf0p'!N30</f>
        <v>0.96</v>
      </c>
      <c r="P62" s="1">
        <f>'式(16)Asf0p'!Q30</f>
        <v>0.97</v>
      </c>
      <c r="Q62" s="1">
        <f>'式(16)Asf0p'!P30</f>
        <v>1.01</v>
      </c>
      <c r="R62">
        <f>'式(16)Asf0p'!S30</f>
        <v>0.52</v>
      </c>
      <c r="S62">
        <f>'式(16)Asf0p'!R30</f>
        <v>0.48</v>
      </c>
      <c r="T62">
        <f>'式(16)Asf0p'!T30</f>
        <v>0.55000000000000004</v>
      </c>
      <c r="U62">
        <f>'式(16)Asf0p'!U30</f>
        <v>0.6</v>
      </c>
      <c r="V62">
        <f>-'式(16)Asf0p'!V30</f>
        <v>89</v>
      </c>
      <c r="W62">
        <f>'式(16)Asf0p'!W30</f>
        <v>89</v>
      </c>
      <c r="Y62">
        <f t="shared" si="19"/>
        <v>3.01</v>
      </c>
      <c r="Z62">
        <f t="shared" si="20"/>
        <v>3</v>
      </c>
      <c r="AA62">
        <f t="shared" si="31"/>
        <v>1575.6670394758773</v>
      </c>
      <c r="AB62">
        <f t="shared" si="32"/>
        <v>27.49918158276439</v>
      </c>
      <c r="AC62">
        <f t="shared" si="23"/>
        <v>2</v>
      </c>
      <c r="AD62" s="11">
        <f t="shared" si="24"/>
        <v>7.906027378121655E-2</v>
      </c>
      <c r="AE62" s="4">
        <f t="shared" si="25"/>
        <v>7.906027378121655E-2</v>
      </c>
      <c r="AF62">
        <f t="shared" si="26"/>
        <v>7.906027378121655E-2</v>
      </c>
      <c r="AG62">
        <f t="shared" si="27"/>
        <v>-248.81409824347458</v>
      </c>
      <c r="AH62">
        <f t="shared" si="28"/>
        <v>-21582.004479697847</v>
      </c>
      <c r="AJ62">
        <f t="shared" si="29"/>
        <v>0</v>
      </c>
      <c r="AK62">
        <f>AD62-'式(16)Asf0p'!AD30</f>
        <v>0</v>
      </c>
    </row>
    <row r="63" spans="1:37" x14ac:dyDescent="0.2">
      <c r="A63" t="str">
        <f t="shared" si="30"/>
        <v>[60, 1.05, -1.025, 0.9, 2.1, 1.1, 0.88, 0.85, 1.05, 1.07, 0.98, 2.05, 1.02, 0.92, 0.96, 0.97, 1.01, 0.52, 0.48, 0.55, 0.6, 85, 89, 0.0787714228397662]</v>
      </c>
      <c r="B63" s="2">
        <f t="shared" si="17"/>
        <v>1.05</v>
      </c>
      <c r="C63" s="2">
        <f t="shared" si="18"/>
        <v>-1.0249999999999999</v>
      </c>
      <c r="D63">
        <f>'式(16)Asf0p'!F31</f>
        <v>0.9</v>
      </c>
      <c r="E63">
        <f>'式(16)Asf0p'!E31</f>
        <v>2.1</v>
      </c>
      <c r="F63">
        <f>'式(16)Asf0p'!D31</f>
        <v>1.1000000000000001</v>
      </c>
      <c r="G63" s="1">
        <f>'式(16)Asf0p'!I31</f>
        <v>0.88</v>
      </c>
      <c r="H63" s="1">
        <f>'式(16)Asf0p'!J31</f>
        <v>0.85</v>
      </c>
      <c r="I63" s="1">
        <f>'式(16)Asf0p'!G31</f>
        <v>1.05</v>
      </c>
      <c r="J63" s="1">
        <f>'式(16)Asf0p'!H31</f>
        <v>1.07</v>
      </c>
      <c r="K63">
        <f>'式(16)Asf0p'!K31</f>
        <v>0.98</v>
      </c>
      <c r="L63">
        <f>'式(16)Asf0p'!L31</f>
        <v>2.0499999999999998</v>
      </c>
      <c r="M63">
        <f>'式(16)Asf0p'!M31</f>
        <v>1.02</v>
      </c>
      <c r="N63" s="1">
        <f>'式(16)Asf0p'!O31</f>
        <v>0.92</v>
      </c>
      <c r="O63" s="1">
        <f>'式(16)Asf0p'!N31</f>
        <v>0.96</v>
      </c>
      <c r="P63" s="1">
        <f>'式(16)Asf0p'!Q31</f>
        <v>0.97</v>
      </c>
      <c r="Q63" s="1">
        <f>'式(16)Asf0p'!P31</f>
        <v>1.01</v>
      </c>
      <c r="R63">
        <f>'式(16)Asf0p'!S31</f>
        <v>0.52</v>
      </c>
      <c r="S63">
        <f>'式(16)Asf0p'!R31</f>
        <v>0.48</v>
      </c>
      <c r="T63">
        <f>'式(16)Asf0p'!T31</f>
        <v>0.55000000000000004</v>
      </c>
      <c r="U63">
        <f>'式(16)Asf0p'!U31</f>
        <v>0.6</v>
      </c>
      <c r="V63">
        <f>-'式(16)Asf0p'!V31</f>
        <v>85</v>
      </c>
      <c r="W63">
        <f>'式(16)Asf0p'!W31</f>
        <v>89</v>
      </c>
      <c r="Y63">
        <f t="shared" si="19"/>
        <v>3.01</v>
      </c>
      <c r="Z63">
        <f t="shared" si="20"/>
        <v>3</v>
      </c>
      <c r="AA63">
        <f t="shared" si="31"/>
        <v>315.51772397124444</v>
      </c>
      <c r="AB63">
        <f t="shared" si="32"/>
        <v>5.4864251053254467</v>
      </c>
      <c r="AC63">
        <f t="shared" si="23"/>
        <v>2</v>
      </c>
      <c r="AD63" s="11">
        <f t="shared" si="24"/>
        <v>7.8771422839766223E-2</v>
      </c>
      <c r="AE63" s="4">
        <f t="shared" si="25"/>
        <v>7.8771422839766223E-2</v>
      </c>
      <c r="AF63">
        <f t="shared" si="26"/>
        <v>7.8771422839766209E-2</v>
      </c>
      <c r="AG63">
        <f t="shared" si="27"/>
        <v>-249.75959989673959</v>
      </c>
      <c r="AH63">
        <f t="shared" si="28"/>
        <v>-849.01804141846048</v>
      </c>
      <c r="AJ63">
        <f t="shared" si="29"/>
        <v>0</v>
      </c>
      <c r="AK63">
        <f>AD63-'式(16)Asf0p'!AD31</f>
        <v>0</v>
      </c>
    </row>
    <row r="64" spans="1:37" x14ac:dyDescent="0.2">
      <c r="A64" t="str">
        <f t="shared" si="30"/>
        <v>[61, 1.05, -1.025, 0.9, 2.1, 1.1, 0.88, 0.85, 1.05, 1.07, 0.98, 2.05, 1.02, 0.92, 0.96, 0.97, 1.01, 0.52, 0.48, 0.55, 0.6, 45, 89, 0.0559125714686165]</v>
      </c>
      <c r="B64" s="2">
        <f t="shared" si="17"/>
        <v>1.05</v>
      </c>
      <c r="C64" s="2">
        <f t="shared" si="18"/>
        <v>-1.0249999999999999</v>
      </c>
      <c r="D64">
        <f>'式(16)Asf0p'!F32</f>
        <v>0.9</v>
      </c>
      <c r="E64">
        <f>'式(16)Asf0p'!E32</f>
        <v>2.1</v>
      </c>
      <c r="F64">
        <f>'式(16)Asf0p'!D32</f>
        <v>1.1000000000000001</v>
      </c>
      <c r="G64" s="1">
        <f>'式(16)Asf0p'!I32</f>
        <v>0.88</v>
      </c>
      <c r="H64" s="1">
        <f>'式(16)Asf0p'!J32</f>
        <v>0.85</v>
      </c>
      <c r="I64" s="1">
        <f>'式(16)Asf0p'!G32</f>
        <v>1.05</v>
      </c>
      <c r="J64" s="1">
        <f>'式(16)Asf0p'!H32</f>
        <v>1.07</v>
      </c>
      <c r="K64">
        <f>'式(16)Asf0p'!K32</f>
        <v>0.98</v>
      </c>
      <c r="L64">
        <f>'式(16)Asf0p'!L32</f>
        <v>2.0499999999999998</v>
      </c>
      <c r="M64">
        <f>'式(16)Asf0p'!M32</f>
        <v>1.02</v>
      </c>
      <c r="N64" s="1">
        <f>'式(16)Asf0p'!O32</f>
        <v>0.92</v>
      </c>
      <c r="O64" s="1">
        <f>'式(16)Asf0p'!N32</f>
        <v>0.96</v>
      </c>
      <c r="P64" s="1">
        <f>'式(16)Asf0p'!Q32</f>
        <v>0.97</v>
      </c>
      <c r="Q64" s="1">
        <f>'式(16)Asf0p'!P32</f>
        <v>1.01</v>
      </c>
      <c r="R64">
        <f>'式(16)Asf0p'!S32</f>
        <v>0.52</v>
      </c>
      <c r="S64">
        <f>'式(16)Asf0p'!R32</f>
        <v>0.48</v>
      </c>
      <c r="T64">
        <f>'式(16)Asf0p'!T32</f>
        <v>0.55000000000000004</v>
      </c>
      <c r="U64">
        <f>'式(16)Asf0p'!U32</f>
        <v>0.6</v>
      </c>
      <c r="V64">
        <f>-'式(16)Asf0p'!V32</f>
        <v>45</v>
      </c>
      <c r="W64">
        <f>'式(16)Asf0p'!W32</f>
        <v>89</v>
      </c>
      <c r="Y64">
        <f t="shared" si="19"/>
        <v>3.01</v>
      </c>
      <c r="Z64">
        <f t="shared" si="20"/>
        <v>3</v>
      </c>
      <c r="AA64">
        <f t="shared" si="31"/>
        <v>38.889715548505833</v>
      </c>
      <c r="AB64">
        <f t="shared" si="32"/>
        <v>0.47999999999999993</v>
      </c>
      <c r="AC64">
        <f t="shared" si="23"/>
        <v>2</v>
      </c>
      <c r="AD64" s="11">
        <f t="shared" si="24"/>
        <v>5.5912571468616522E-2</v>
      </c>
      <c r="AE64" s="4">
        <f t="shared" si="25"/>
        <v>5.5912571468616522E-2</v>
      </c>
      <c r="AF64">
        <f t="shared" si="26"/>
        <v>5.5912571468616522E-2</v>
      </c>
      <c r="AG64">
        <f t="shared" si="27"/>
        <v>-355.56108326724222</v>
      </c>
      <c r="AH64">
        <f t="shared" si="28"/>
        <v>-7.8887317316413998</v>
      </c>
      <c r="AJ64">
        <f t="shared" si="29"/>
        <v>0</v>
      </c>
      <c r="AK64">
        <f>AD64-'式(16)Asf0p'!AD32</f>
        <v>0</v>
      </c>
    </row>
    <row r="65" spans="1:37" x14ac:dyDescent="0.2">
      <c r="A65" t="str">
        <f t="shared" si="30"/>
        <v>[62, 1.05, -1.025, 0.9, 2.1, 1.1, 0.88, 0.85, 1.05, 1.07, 0.98, 2.05, 1.02, 0.92, 0.96, 0.97, 1.01, 0.52, 0.48, 0.55, 0.6, 30, 89, 0.0395361584390362]</v>
      </c>
      <c r="B65" s="2">
        <f t="shared" si="17"/>
        <v>1.05</v>
      </c>
      <c r="C65" s="2">
        <f t="shared" si="18"/>
        <v>-1.0249999999999999</v>
      </c>
      <c r="D65">
        <f>'式(16)Asf0p'!F33</f>
        <v>0.9</v>
      </c>
      <c r="E65">
        <f>'式(16)Asf0p'!E33</f>
        <v>2.1</v>
      </c>
      <c r="F65">
        <f>'式(16)Asf0p'!D33</f>
        <v>1.1000000000000001</v>
      </c>
      <c r="G65" s="1">
        <f>'式(16)Asf0p'!I33</f>
        <v>0.88</v>
      </c>
      <c r="H65" s="1">
        <f>'式(16)Asf0p'!J33</f>
        <v>0.85</v>
      </c>
      <c r="I65" s="1">
        <f>'式(16)Asf0p'!G33</f>
        <v>1.05</v>
      </c>
      <c r="J65" s="1">
        <f>'式(16)Asf0p'!H33</f>
        <v>1.07</v>
      </c>
      <c r="K65">
        <f>'式(16)Asf0p'!K33</f>
        <v>0.98</v>
      </c>
      <c r="L65">
        <f>'式(16)Asf0p'!L33</f>
        <v>2.0499999999999998</v>
      </c>
      <c r="M65">
        <f>'式(16)Asf0p'!M33</f>
        <v>1.02</v>
      </c>
      <c r="N65" s="1">
        <f>'式(16)Asf0p'!O33</f>
        <v>0.92</v>
      </c>
      <c r="O65" s="1">
        <f>'式(16)Asf0p'!N33</f>
        <v>0.96</v>
      </c>
      <c r="P65" s="1">
        <f>'式(16)Asf0p'!Q33</f>
        <v>0.97</v>
      </c>
      <c r="Q65" s="1">
        <f>'式(16)Asf0p'!P33</f>
        <v>1.01</v>
      </c>
      <c r="R65">
        <f>'式(16)Asf0p'!S33</f>
        <v>0.52</v>
      </c>
      <c r="S65">
        <f>'式(16)Asf0p'!R33</f>
        <v>0.48</v>
      </c>
      <c r="T65">
        <f>'式(16)Asf0p'!T33</f>
        <v>0.55000000000000004</v>
      </c>
      <c r="U65">
        <f>'式(16)Asf0p'!U33</f>
        <v>0.6</v>
      </c>
      <c r="V65">
        <f>-'式(16)Asf0p'!V33</f>
        <v>30</v>
      </c>
      <c r="W65">
        <f>'式(16)Asf0p'!W33</f>
        <v>89</v>
      </c>
      <c r="Y65">
        <f t="shared" si="19"/>
        <v>3.01</v>
      </c>
      <c r="Z65">
        <f t="shared" si="20"/>
        <v>3</v>
      </c>
      <c r="AA65">
        <f t="shared" si="31"/>
        <v>31.753319778606837</v>
      </c>
      <c r="AB65">
        <f t="shared" si="32"/>
        <v>0.27712812921102031</v>
      </c>
      <c r="AC65">
        <f t="shared" si="23"/>
        <v>2</v>
      </c>
      <c r="AD65" s="11">
        <f t="shared" si="24"/>
        <v>3.9536158439036219E-2</v>
      </c>
      <c r="AE65" s="4">
        <f t="shared" si="25"/>
        <v>3.9536158439036219E-2</v>
      </c>
      <c r="AF65">
        <f t="shared" si="26"/>
        <v>3.9536158439036219E-2</v>
      </c>
      <c r="AG65">
        <f t="shared" si="27"/>
        <v>-506.57965467683243</v>
      </c>
      <c r="AH65">
        <f t="shared" si="28"/>
        <v>-3.5657133843171303</v>
      </c>
      <c r="AJ65">
        <f t="shared" si="29"/>
        <v>0</v>
      </c>
      <c r="AK65">
        <f>AD65-'式(16)Asf0p'!AD33</f>
        <v>0</v>
      </c>
    </row>
    <row r="66" spans="1:37" x14ac:dyDescent="0.2">
      <c r="A66" t="str">
        <f t="shared" si="30"/>
        <v>[63, 1.05, -1.025, 0.9, 2.1, 1.1, 0.88, 0.85, 1.05, 1.07, 0.98, 2.05, 1.02, 0.92, 0.96, 0.97, 1.01, 0.52, 0.48, 0.55, 0.6, 1, 89, 0.00138000221209379]</v>
      </c>
      <c r="B66" s="2">
        <f t="shared" si="17"/>
        <v>1.05</v>
      </c>
      <c r="C66" s="2">
        <f t="shared" si="18"/>
        <v>-1.0249999999999999</v>
      </c>
      <c r="D66">
        <f>'式(16)Asf0p'!F34</f>
        <v>0.9</v>
      </c>
      <c r="E66">
        <f>'式(16)Asf0p'!E34</f>
        <v>2.1</v>
      </c>
      <c r="F66">
        <f>'式(16)Asf0p'!D34</f>
        <v>1.1000000000000001</v>
      </c>
      <c r="G66" s="1">
        <f>'式(16)Asf0p'!I34</f>
        <v>0.88</v>
      </c>
      <c r="H66" s="1">
        <f>'式(16)Asf0p'!J34</f>
        <v>0.85</v>
      </c>
      <c r="I66" s="1">
        <f>'式(16)Asf0p'!G34</f>
        <v>1.05</v>
      </c>
      <c r="J66" s="1">
        <f>'式(16)Asf0p'!H34</f>
        <v>1.07</v>
      </c>
      <c r="K66">
        <f>'式(16)Asf0p'!K34</f>
        <v>0.98</v>
      </c>
      <c r="L66">
        <f>'式(16)Asf0p'!L34</f>
        <v>2.0499999999999998</v>
      </c>
      <c r="M66">
        <f>'式(16)Asf0p'!M34</f>
        <v>1.02</v>
      </c>
      <c r="N66" s="1">
        <f>'式(16)Asf0p'!O34</f>
        <v>0.92</v>
      </c>
      <c r="O66" s="1">
        <f>'式(16)Asf0p'!N34</f>
        <v>0.96</v>
      </c>
      <c r="P66" s="1">
        <f>'式(16)Asf0p'!Q34</f>
        <v>0.97</v>
      </c>
      <c r="Q66" s="1">
        <f>'式(16)Asf0p'!P34</f>
        <v>1.01</v>
      </c>
      <c r="R66">
        <f>'式(16)Asf0p'!S34</f>
        <v>0.52</v>
      </c>
      <c r="S66">
        <f>'式(16)Asf0p'!R34</f>
        <v>0.48</v>
      </c>
      <c r="T66">
        <f>'式(16)Asf0p'!T34</f>
        <v>0.55000000000000004</v>
      </c>
      <c r="U66">
        <f>'式(16)Asf0p'!U34</f>
        <v>0.6</v>
      </c>
      <c r="V66">
        <f>-'式(16)Asf0p'!V34</f>
        <v>1</v>
      </c>
      <c r="W66">
        <f>'式(16)Asf0p'!W34</f>
        <v>89</v>
      </c>
      <c r="Y66">
        <f t="shared" si="19"/>
        <v>3.01</v>
      </c>
      <c r="Z66">
        <f t="shared" si="20"/>
        <v>3</v>
      </c>
      <c r="AA66">
        <f t="shared" si="31"/>
        <v>27.503370479303953</v>
      </c>
      <c r="AB66">
        <f t="shared" si="32"/>
        <v>8.3784311655444414E-3</v>
      </c>
      <c r="AC66">
        <f t="shared" si="23"/>
        <v>2</v>
      </c>
      <c r="AD66" s="11">
        <f t="shared" si="24"/>
        <v>1.3800022120937934E-3</v>
      </c>
      <c r="AE66" s="4">
        <f t="shared" si="25"/>
        <v>1.3800022120937934E-3</v>
      </c>
      <c r="AF66">
        <f t="shared" si="26"/>
        <v>1.3800022120937934E-3</v>
      </c>
      <c r="AG66">
        <f t="shared" si="27"/>
        <v>-14762.848495086422</v>
      </c>
      <c r="AH66">
        <f t="shared" si="28"/>
        <v>-8.9998470382368828E-2</v>
      </c>
      <c r="AJ66">
        <f t="shared" si="29"/>
        <v>0</v>
      </c>
      <c r="AK66">
        <f>AD66-'式(16)Asf0p'!AD34</f>
        <v>0</v>
      </c>
    </row>
    <row r="67" spans="1:37" x14ac:dyDescent="0.2">
      <c r="B67" s="2"/>
      <c r="C67" s="2"/>
      <c r="AD67" s="11"/>
    </row>
    <row r="68" spans="1:37" x14ac:dyDescent="0.2">
      <c r="B68" s="9" t="s">
        <v>39</v>
      </c>
    </row>
    <row r="70" spans="1:37" x14ac:dyDescent="0.2">
      <c r="B70" t="s">
        <v>62</v>
      </c>
    </row>
    <row r="71" spans="1:37" x14ac:dyDescent="0.2">
      <c r="A71">
        <f>ROW(A4)</f>
        <v>4</v>
      </c>
      <c r="B71" t="str">
        <f ca="1">INDIRECT(ADDRESS(A71,COLUMN($A$3)))</f>
        <v>[1, -1.05, -1.025, 1.1, 2.1, 0.9, 1.05, 1.07, 0.88, 0.85, 0.98, 2.05, 1.02, 0.96, 0.92, 1.01, 0.97, 0.48, 0, 0.55, 0.6, 89, 10, 0]</v>
      </c>
    </row>
    <row r="72" spans="1:37" x14ac:dyDescent="0.2">
      <c r="B72" t="s">
        <v>63</v>
      </c>
    </row>
    <row r="73" spans="1:37" x14ac:dyDescent="0.2">
      <c r="B73" t="s">
        <v>64</v>
      </c>
    </row>
    <row r="75" spans="1:37" x14ac:dyDescent="0.2">
      <c r="B75" s="1" t="str">
        <f>B70</f>
        <v>[case, XX, YY, X1, X2, X3, X1yp, X1ym, X3yp, X3ym, Y1, Y2, Y3, Y1xp, Y1xm, Y3xp, Y3xm, Zxp, Zxm, Zyp, Zym, Azw, hs, Asf0mA] = \</v>
      </c>
    </row>
    <row r="76" spans="1:37" x14ac:dyDescent="0.2">
      <c r="A76">
        <f>A71+1</f>
        <v>5</v>
      </c>
      <c r="B76" t="str">
        <f ca="1">INDIRECT(ADDRESS(A76,COLUMN($A$3)))</f>
        <v>[2, -1.05, -1.025, 1.1, 2.1, 0.9, 1.05, 1.07, 0.88, 0.85, 0.98, 2.05, 1.02, 0.96, 0.92, 1.01, 0.97, 0.48, 0.52, 0.55, 0.6, 89, 1, 3.25643807708641]</v>
      </c>
    </row>
    <row r="77" spans="1:37" x14ac:dyDescent="0.2">
      <c r="B77" s="1" t="str">
        <f>B72</f>
        <v>Asf0m = calc_Asf0m(XX, YY, X1, X2, X3, X1yp, X1ym, X3yp, X3ym, Y1, Y2, Y3, Y1xp, Y1xm, Y3xp, Y3xm, Zxp, Zxm, Zyp, Zym, Azw, hs)</v>
      </c>
    </row>
    <row r="78" spans="1:37" x14ac:dyDescent="0.2">
      <c r="B78" s="1" t="str">
        <f>B73</f>
        <v>print('case{}: Asfom = {}, 期待値 = {}, 残差 = {}'.format( case, Asf0m, Asf0mA, Asf0m - Asf0mA ))</v>
      </c>
    </row>
    <row r="80" spans="1:37" x14ac:dyDescent="0.2">
      <c r="B80" s="1" t="str">
        <f t="shared" ref="B80" si="33">B75</f>
        <v>[case, XX, YY, X1, X2, X3, X1yp, X1ym, X3yp, X3ym, Y1, Y2, Y3, Y1xp, Y1xm, Y3xp, Y3xm, Zxp, Zxm, Zyp, Zym, Azw, hs, Asf0mA] = \</v>
      </c>
    </row>
    <row r="81" spans="1:2" x14ac:dyDescent="0.2">
      <c r="A81">
        <f t="shared" ref="A81" si="34">A76+1</f>
        <v>6</v>
      </c>
      <c r="B81" t="str">
        <f t="shared" ref="B81" ca="1" si="35">INDIRECT(ADDRESS(A81,COLUMN($A$3)))</f>
        <v>[3, -1.05, -1.025, 1.1, 2.1, 0.9, 1.05, 1.07, 0.88, 0.85, 0.98, 2.05, 1.02, 0.96, 0.92, 1.01, 0.97, 0.48, 0.52, 0.55, 0.6, 85, 1, 3.25639934703347]</v>
      </c>
    </row>
    <row r="82" spans="1:2" x14ac:dyDescent="0.2">
      <c r="B82" s="1" t="str">
        <f t="shared" ref="B82:B83" si="36">B77</f>
        <v>Asf0m = calc_Asf0m(XX, YY, X1, X2, X3, X1yp, X1ym, X3yp, X3ym, Y1, Y2, Y3, Y1xp, Y1xm, Y3xp, Y3xm, Zxp, Zxm, Zyp, Zym, Azw, hs)</v>
      </c>
    </row>
    <row r="83" spans="1:2" x14ac:dyDescent="0.2">
      <c r="B83" s="1" t="str">
        <f t="shared" si="36"/>
        <v>print('case{}: Asfom = {}, 期待値 = {}, 残差 = {}'.format( case, Asf0m, Asf0mA, Asf0m - Asf0mA ))</v>
      </c>
    </row>
    <row r="85" spans="1:2" x14ac:dyDescent="0.2">
      <c r="B85" s="1" t="str">
        <f t="shared" ref="B85" si="37">B80</f>
        <v>[case, XX, YY, X1, X2, X3, X1yp, X1ym, X3yp, X3ym, Y1, Y2, Y3, Y1xp, Y1xm, Y3xp, Y3xm, Zxp, Zxm, Zyp, Zym, Azw, hs, Asf0mA] = \</v>
      </c>
    </row>
    <row r="86" spans="1:2" x14ac:dyDescent="0.2">
      <c r="A86">
        <f t="shared" ref="A86" si="38">A81+1</f>
        <v>7</v>
      </c>
      <c r="B86" t="str">
        <f t="shared" ref="B86" ca="1" si="39">INDIRECT(ADDRESS(A86,COLUMN($A$3)))</f>
        <v>[4, -1.05, -1.025, 1.1, 2.1, 0.9, 1.05, 1.07, 0.88, 0.85, 0.98, 2.05, 1.02, 0.96, 0.92, 1.01, 0.97, 0.48, 0.52, 0.55, 0.6, 45, 1, 1.54106256237235]</v>
      </c>
    </row>
    <row r="87" spans="1:2" x14ac:dyDescent="0.2">
      <c r="B87" s="1" t="str">
        <f t="shared" ref="B87:B88" si="40">B82</f>
        <v>Asf0m = calc_Asf0m(XX, YY, X1, X2, X3, X1yp, X1ym, X3yp, X3ym, Y1, Y2, Y3, Y1xp, Y1xm, Y3xp, Y3xm, Zxp, Zxm, Zyp, Zym, Azw, hs)</v>
      </c>
    </row>
    <row r="88" spans="1:2" x14ac:dyDescent="0.2">
      <c r="B88" s="1" t="str">
        <f t="shared" si="40"/>
        <v>print('case{}: Asfom = {}, 期待値 = {}, 残差 = {}'.format( case, Asf0m, Asf0mA, Asf0m - Asf0mA ))</v>
      </c>
    </row>
    <row r="90" spans="1:2" x14ac:dyDescent="0.2">
      <c r="B90" s="1" t="str">
        <f t="shared" ref="B90" si="41">B85</f>
        <v>[case, XX, YY, X1, X2, X3, X1yp, X1ym, X3yp, X3ym, Y1, Y2, Y3, Y1xp, Y1xm, Y3xp, Y3xm, Zxp, Zxm, Zyp, Zym, Azw, hs, Asf0mA] = \</v>
      </c>
    </row>
    <row r="91" spans="1:2" x14ac:dyDescent="0.2">
      <c r="A91">
        <f t="shared" ref="A91" si="42">A86+1</f>
        <v>8</v>
      </c>
      <c r="B91" t="str">
        <f t="shared" ref="B91" ca="1" si="43">INDIRECT(ADDRESS(A91,COLUMN($A$3)))</f>
        <v>[5, -1.05, -1.025, 1.1, 2.1, 0.9, 1.05, 1.07, 0.88, 0.85, 0.98, 2.05, 1.02, 0.96, 0.92, 1.01, 0.97, 0.48, 0.52, 0.55, 0.6, 30, 1, 0.890086472550928]</v>
      </c>
    </row>
    <row r="92" spans="1:2" x14ac:dyDescent="0.2">
      <c r="B92" s="1" t="str">
        <f t="shared" ref="B92:B93" si="44">B87</f>
        <v>Asf0m = calc_Asf0m(XX, YY, X1, X2, X3, X1yp, X1ym, X3yp, X3ym, Y1, Y2, Y3, Y1xp, Y1xm, Y3xp, Y3xm, Zxp, Zxm, Zyp, Zym, Azw, hs)</v>
      </c>
    </row>
    <row r="93" spans="1:2" x14ac:dyDescent="0.2">
      <c r="B93" s="1" t="str">
        <f t="shared" si="44"/>
        <v>print('case{}: Asfom = {}, 期待値 = {}, 残差 = {}'.format( case, Asf0m, Asf0mA, Asf0m - Asf0mA ))</v>
      </c>
    </row>
    <row r="95" spans="1:2" x14ac:dyDescent="0.2">
      <c r="B95" s="1" t="str">
        <f t="shared" ref="B95" si="45">B90</f>
        <v>[case, XX, YY, X1, X2, X3, X1yp, X1ym, X3yp, X3ym, Y1, Y2, Y3, Y1xp, Y1xm, Y3xp, Y3xm, Zxp, Zxm, Zyp, Zym, Azw, hs, Asf0mA] = \</v>
      </c>
    </row>
    <row r="96" spans="1:2" x14ac:dyDescent="0.2">
      <c r="A96">
        <f t="shared" ref="A96" si="46">A91+1</f>
        <v>9</v>
      </c>
      <c r="B96" t="str">
        <f t="shared" ref="B96" ca="1" si="47">INDIRECT(ADDRESS(A96,COLUMN($A$3)))</f>
        <v>[6, -1.05, -1.025, 1.1, 2.1, 0.9, 1.05, 1.07, 0.88, 0.85, 0.98, 2.05, 1.02, 0.96, 0.92, 1.01, 0.97, 0.48, 0.52, 0.55, 0.6, 1, 1, 0.0269164033601141]</v>
      </c>
    </row>
    <row r="97" spans="1:2" x14ac:dyDescent="0.2">
      <c r="B97" s="1" t="str">
        <f t="shared" ref="B97:B98" si="48">B92</f>
        <v>Asf0m = calc_Asf0m(XX, YY, X1, X2, X3, X1yp, X1ym, X3yp, X3ym, Y1, Y2, Y3, Y1xp, Y1xm, Y3xp, Y3xm, Zxp, Zxm, Zyp, Zym, Azw, hs)</v>
      </c>
    </row>
    <row r="98" spans="1:2" x14ac:dyDescent="0.2">
      <c r="B98" s="1" t="str">
        <f t="shared" si="48"/>
        <v>print('case{}: Asfom = {}, 期待値 = {}, 残差 = {}'.format( case, Asf0m, Asf0mA, Asf0m - Asf0mA ))</v>
      </c>
    </row>
    <row r="100" spans="1:2" x14ac:dyDescent="0.2">
      <c r="B100" s="1" t="str">
        <f t="shared" ref="B100" si="49">B95</f>
        <v>[case, XX, YY, X1, X2, X3, X1yp, X1ym, X3yp, X3ym, Y1, Y2, Y3, Y1xp, Y1xm, Y3xp, Y3xm, Zxp, Zxm, Zyp, Zym, Azw, hs, Asf0mA] = \</v>
      </c>
    </row>
    <row r="101" spans="1:2" x14ac:dyDescent="0.2">
      <c r="A101">
        <f t="shared" ref="A101" si="50">A96+1</f>
        <v>10</v>
      </c>
      <c r="B101" t="str">
        <f t="shared" ref="B101" ca="1" si="51">INDIRECT(ADDRESS(A101,COLUMN($A$3)))</f>
        <v>[7, -1.05, -1.025, 1.1, 2.1, 0.9, 1.05, 1.07, 0.88, 0.85, 0.98, 2.05, 1.02, 0.96, 0.92, 1.01, 0.97, 0.48, 0.52, 0.55, 0.6, 89, 10, 3.16030592664722]</v>
      </c>
    </row>
    <row r="102" spans="1:2" x14ac:dyDescent="0.2">
      <c r="B102" s="1" t="str">
        <f t="shared" ref="B102:B103" si="52">B97</f>
        <v>Asf0m = calc_Asf0m(XX, YY, X1, X2, X3, X1yp, X1ym, X3yp, X3ym, Y1, Y2, Y3, Y1xp, Y1xm, Y3xp, Y3xm, Zxp, Zxm, Zyp, Zym, Azw, hs)</v>
      </c>
    </row>
    <row r="103" spans="1:2" x14ac:dyDescent="0.2">
      <c r="B103" s="1" t="str">
        <f t="shared" si="52"/>
        <v>print('case{}: Asfom = {}, 期待値 = {}, 残差 = {}'.format( case, Asf0m, Asf0mA, Asf0m - Asf0mA ))</v>
      </c>
    </row>
    <row r="105" spans="1:2" x14ac:dyDescent="0.2">
      <c r="B105" s="1" t="str">
        <f t="shared" ref="B105" si="53">B100</f>
        <v>[case, XX, YY, X1, X2, X3, X1yp, X1ym, X3yp, X3ym, Y1, Y2, Y3, Y1xp, Y1xm, Y3xp, Y3xm, Zxp, Zxm, Zyp, Zym, Azw, hs, Asf0mA] = \</v>
      </c>
    </row>
    <row r="106" spans="1:2" x14ac:dyDescent="0.2">
      <c r="A106">
        <f t="shared" ref="A106" si="54">A101+1</f>
        <v>11</v>
      </c>
      <c r="B106" t="str">
        <f t="shared" ref="B106" ca="1" si="55">INDIRECT(ADDRESS(A106,COLUMN($A$3)))</f>
        <v>[8, -1.05, -1.025, 1.1, 2.1, 0.9, 1.05, 1.07, 0.88, 0.85, 0.98, 2.05, 1.02, 0.96, 0.92, 1.01, 0.97, 0.48, 0.52, 0.55, 0.6, 85, 10, 3.15991468471679]</v>
      </c>
    </row>
    <row r="107" spans="1:2" x14ac:dyDescent="0.2">
      <c r="B107" s="1" t="str">
        <f t="shared" ref="B107:B108" si="56">B102</f>
        <v>Asf0m = calc_Asf0m(XX, YY, X1, X2, X3, X1yp, X1ym, X3yp, X3ym, Y1, Y2, Y3, Y1xp, Y1xm, Y3xp, Y3xm, Zxp, Zxm, Zyp, Zym, Azw, hs)</v>
      </c>
    </row>
    <row r="108" spans="1:2" x14ac:dyDescent="0.2">
      <c r="B108" s="1" t="str">
        <f t="shared" si="56"/>
        <v>print('case{}: Asfom = {}, 期待値 = {}, 残差 = {}'.format( case, Asf0m, Asf0mA, Asf0m - Asf0mA ))</v>
      </c>
    </row>
    <row r="110" spans="1:2" x14ac:dyDescent="0.2">
      <c r="B110" s="1" t="str">
        <f t="shared" ref="B110" si="57">B105</f>
        <v>[case, XX, YY, X1, X2, X3, X1yp, X1ym, X3yp, X3ym, Y1, Y2, Y3, Y1xp, Y1xm, Y3xp, Y3xm, Zxp, Zxm, Zyp, Zym, Azw, hs, Asf0mA] = \</v>
      </c>
    </row>
    <row r="111" spans="1:2" x14ac:dyDescent="0.2">
      <c r="A111">
        <f t="shared" ref="A111" si="58">A106+1</f>
        <v>12</v>
      </c>
      <c r="B111" t="str">
        <f t="shared" ref="B111" ca="1" si="59">INDIRECT(ADDRESS(A111,COLUMN($A$3)))</f>
        <v>[9, -1.05, -1.025, 1.1, 2.1, 0.9, 1.05, 1.07, 0.88, 0.85, 0.98, 2.05, 1.02, 0.96, 0.92, 1.01, 0.97, 0.48, 0.52, 0.55, 0.6, 45, 10, 1.51068598618192]</v>
      </c>
    </row>
    <row r="112" spans="1:2" x14ac:dyDescent="0.2">
      <c r="B112" s="1" t="str">
        <f t="shared" ref="B112:B113" si="60">B107</f>
        <v>Asf0m = calc_Asf0m(XX, YY, X1, X2, X3, X1yp, X1ym, X3yp, X3ym, Y1, Y2, Y3, Y1xp, Y1xm, Y3xp, Y3xm, Zxp, Zxm, Zyp, Zym, Azw, hs)</v>
      </c>
    </row>
    <row r="113" spans="1:2" x14ac:dyDescent="0.2">
      <c r="B113" s="1" t="str">
        <f t="shared" si="60"/>
        <v>print('case{}: Asfom = {}, 期待値 = {}, 残差 = {}'.format( case, Asf0m, Asf0mA, Asf0m - Asf0mA ))</v>
      </c>
    </row>
    <row r="115" spans="1:2" x14ac:dyDescent="0.2">
      <c r="B115" s="1" t="str">
        <f t="shared" ref="B115" si="61">B110</f>
        <v>[case, XX, YY, X1, X2, X3, X1yp, X1ym, X3yp, X3ym, Y1, Y2, Y3, Y1xp, Y1xm, Y3xp, Y3xm, Zxp, Zxm, Zyp, Zym, Azw, hs, Asf0mA] = \</v>
      </c>
    </row>
    <row r="116" spans="1:2" x14ac:dyDescent="0.2">
      <c r="A116">
        <f t="shared" ref="A116" si="62">A111+1</f>
        <v>13</v>
      </c>
      <c r="B116" t="str">
        <f t="shared" ref="B116" ca="1" si="63">INDIRECT(ADDRESS(A116,COLUMN($A$3)))</f>
        <v>[10, -1.05, -1.025, 1.1, 2.1, 0.9, 1.05, 1.07, 0.88, 0.85, 0.98, 2.05, 1.02, 0.96, 0.92, 1.01, 0.97, 0.48, 0.52, 0.55, 0.6, 30, 10, 0.875766817208602]</v>
      </c>
    </row>
    <row r="117" spans="1:2" x14ac:dyDescent="0.2">
      <c r="B117" s="1" t="str">
        <f t="shared" ref="B117:B118" si="64">B112</f>
        <v>Asf0m = calc_Asf0m(XX, YY, X1, X2, X3, X1yp, X1ym, X3yp, X3ym, Y1, Y2, Y3, Y1xp, Y1xm, Y3xp, Y3xm, Zxp, Zxm, Zyp, Zym, Azw, hs)</v>
      </c>
    </row>
    <row r="118" spans="1:2" x14ac:dyDescent="0.2">
      <c r="B118" s="1" t="str">
        <f t="shared" si="64"/>
        <v>print('case{}: Asfom = {}, 期待値 = {}, 残差 = {}'.format( case, Asf0m, Asf0mA, Asf0m - Asf0mA ))</v>
      </c>
    </row>
    <row r="120" spans="1:2" x14ac:dyDescent="0.2">
      <c r="B120" s="1" t="str">
        <f t="shared" ref="B120" si="65">B115</f>
        <v>[case, XX, YY, X1, X2, X3, X1yp, X1ym, X3yp, X3ym, Y1, Y2, Y3, Y1xp, Y1xm, Y3xp, Y3xm, Zxp, Zxm, Zyp, Zym, Azw, hs, Asf0mA] = \</v>
      </c>
    </row>
    <row r="121" spans="1:2" x14ac:dyDescent="0.2">
      <c r="A121">
        <f t="shared" ref="A121" si="66">A116+1</f>
        <v>14</v>
      </c>
      <c r="B121" t="str">
        <f t="shared" ref="B121" ca="1" si="67">INDIRECT(ADDRESS(A121,COLUMN($A$3)))</f>
        <v>[11, -1.05, -1.025, 1.1, 2.1, 0.9, 1.05, 1.07, 0.88, 0.85, 0.98, 2.05, 1.02, 0.96, 0.92, 1.01, 0.97, 0.48, 0.52, 0.55, 0.6, 1, 10, 0.0265414204777798]</v>
      </c>
    </row>
    <row r="122" spans="1:2" x14ac:dyDescent="0.2">
      <c r="B122" s="1" t="str">
        <f t="shared" ref="B122:B123" si="68">B117</f>
        <v>Asf0m = calc_Asf0m(XX, YY, X1, X2, X3, X1yp, X1ym, X3yp, X3ym, Y1, Y2, Y3, Y1xp, Y1xm, Y3xp, Y3xm, Zxp, Zxm, Zyp, Zym, Azw, hs)</v>
      </c>
    </row>
    <row r="123" spans="1:2" x14ac:dyDescent="0.2">
      <c r="B123" s="1" t="str">
        <f t="shared" si="68"/>
        <v>print('case{}: Asfom = {}, 期待値 = {}, 残差 = {}'.format( case, Asf0m, Asf0mA, Asf0m - Asf0mA ))</v>
      </c>
    </row>
    <row r="125" spans="1:2" x14ac:dyDescent="0.2">
      <c r="B125" s="1" t="str">
        <f t="shared" ref="B125" si="69">B120</f>
        <v>[case, XX, YY, X1, X2, X3, X1yp, X1ym, X3yp, X3ym, Y1, Y2, Y3, Y1xp, Y1xm, Y3xp, Y3xm, Zxp, Zxm, Zyp, Zym, Azw, hs, Asf0mA] = \</v>
      </c>
    </row>
    <row r="126" spans="1:2" x14ac:dyDescent="0.2">
      <c r="A126">
        <f t="shared" ref="A126" si="70">A121+1</f>
        <v>15</v>
      </c>
      <c r="B126" t="str">
        <f t="shared" ref="B126" ca="1" si="71">INDIRECT(ADDRESS(A126,COLUMN($A$3)))</f>
        <v>[12, -1.05, -1.025, 1.1, 2.1, 0.9, 1.05, 1.07, 0.88, 0.85, 0.98, 2.05, 1.02, 0.96, 0.92, 1.01, 0.97, 0.48, 0.52, 0.55, 0.6, 89, 30, 2.9176498794248]</v>
      </c>
    </row>
    <row r="127" spans="1:2" x14ac:dyDescent="0.2">
      <c r="B127" s="1" t="str">
        <f t="shared" ref="B127:B128" si="72">B122</f>
        <v>Asf0m = calc_Asf0m(XX, YY, X1, X2, X3, X1yp, X1ym, X3yp, X3ym, Y1, Y2, Y3, Y1xp, Y1xm, Y3xp, Y3xm, Zxp, Zxm, Zyp, Zym, Azw, hs)</v>
      </c>
    </row>
    <row r="128" spans="1:2" x14ac:dyDescent="0.2">
      <c r="B128" s="1" t="str">
        <f t="shared" si="72"/>
        <v>print('case{}: Asfom = {}, 期待値 = {}, 残差 = {}'.format( case, Asf0m, Asf0mA, Asf0m - Asf0mA ))</v>
      </c>
    </row>
    <row r="130" spans="1:2" x14ac:dyDescent="0.2">
      <c r="B130" s="1" t="str">
        <f t="shared" ref="B130" si="73">B125</f>
        <v>[case, XX, YY, X1, X2, X3, X1yp, X1ym, X3yp, X3ym, Y1, Y2, Y3, Y1xp, Y1xm, Y3xp, Y3xm, Zxp, Zxm, Zyp, Zym, Azw, hs, Asf0mA] = \</v>
      </c>
    </row>
    <row r="131" spans="1:2" x14ac:dyDescent="0.2">
      <c r="A131">
        <f t="shared" ref="A131" si="74">A126+1</f>
        <v>16</v>
      </c>
      <c r="B131" t="str">
        <f t="shared" ref="B131" ca="1" si="75">INDIRECT(ADDRESS(A131,COLUMN($A$3)))</f>
        <v>[13, -1.05, -1.025, 1.1, 2.1, 0.9, 1.05, 1.07, 0.88, 0.85, 0.98, 2.05, 1.02, 0.96, 0.92, 1.01, 0.97, 0.48, 0.52, 0.55, 0.6, 85, 30, 2.91636882967876]</v>
      </c>
    </row>
    <row r="132" spans="1:2" x14ac:dyDescent="0.2">
      <c r="B132" s="1" t="str">
        <f t="shared" ref="B132:B133" si="76">B127</f>
        <v>Asf0m = calc_Asf0m(XX, YY, X1, X2, X3, X1yp, X1ym, X3yp, X3ym, Y1, Y2, Y3, Y1xp, Y1xm, Y3xp, Y3xm, Zxp, Zxm, Zyp, Zym, Azw, hs)</v>
      </c>
    </row>
    <row r="133" spans="1:2" x14ac:dyDescent="0.2">
      <c r="B133" s="1" t="str">
        <f t="shared" si="76"/>
        <v>print('case{}: Asfom = {}, 期待値 = {}, 残差 = {}'.format( case, Asf0m, Asf0mA, Asf0m - Asf0mA ))</v>
      </c>
    </row>
    <row r="135" spans="1:2" x14ac:dyDescent="0.2">
      <c r="B135" s="1" t="str">
        <f t="shared" ref="B135" si="77">B130</f>
        <v>[case, XX, YY, X1, X2, X3, X1yp, X1ym, X3yp, X3ym, Y1, Y2, Y3, Y1xp, Y1xm, Y3xp, Y3xm, Zxp, Zxm, Zyp, Zym, Azw, hs, Asf0mA] = \</v>
      </c>
    </row>
    <row r="136" spans="1:2" x14ac:dyDescent="0.2">
      <c r="A136">
        <f t="shared" ref="A136" si="78">A131+1</f>
        <v>17</v>
      </c>
      <c r="B136" t="str">
        <f t="shared" ref="B136" ca="1" si="79">INDIRECT(ADDRESS(A136,COLUMN($A$3)))</f>
        <v>[14, -1.05, -1.025, 1.1, 2.1, 0.9, 1.05, 1.07, 0.88, 0.85, 0.98, 2.05, 1.02, 0.96, 0.92, 1.01, 0.97, 0.48, 0.52, 0.55, 0.6, 45, 30, 1.43400966225857]</v>
      </c>
    </row>
    <row r="137" spans="1:2" x14ac:dyDescent="0.2">
      <c r="B137" s="1" t="str">
        <f t="shared" ref="B137:B138" si="80">B132</f>
        <v>Asf0m = calc_Asf0m(XX, YY, X1, X2, X3, X1yp, X1ym, X3yp, X3ym, Y1, Y2, Y3, Y1xp, Y1xm, Y3xp, Y3xm, Zxp, Zxm, Zyp, Zym, Azw, hs)</v>
      </c>
    </row>
    <row r="138" spans="1:2" x14ac:dyDescent="0.2">
      <c r="B138" s="1" t="str">
        <f t="shared" si="80"/>
        <v>print('case{}: Asfom = {}, 期待値 = {}, 残差 = {}'.format( case, Asf0m, Asf0mA, Asf0m - Asf0mA ))</v>
      </c>
    </row>
    <row r="140" spans="1:2" x14ac:dyDescent="0.2">
      <c r="B140" s="1" t="str">
        <f t="shared" ref="B140" si="81">B135</f>
        <v>[case, XX, YY, X1, X2, X3, X1yp, X1ym, X3yp, X3ym, Y1, Y2, Y3, Y1xp, Y1xm, Y3xp, Y3xm, Zxp, Zxm, Zyp, Zym, Azw, hs, Asf0mA] = \</v>
      </c>
    </row>
    <row r="141" spans="1:2" x14ac:dyDescent="0.2">
      <c r="A141">
        <f t="shared" ref="A141" si="82">A136+1</f>
        <v>18</v>
      </c>
      <c r="B141" t="str">
        <f t="shared" ref="B141" ca="1" si="83">INDIRECT(ADDRESS(A141,COLUMN($A$3)))</f>
        <v>[15, -1.05, -1.025, 1.1, 2.1, 0.9, 1.05, 1.07, 0.88, 0.85, 0.98, 2.05, 1.02, 0.96, 0.92, 1.01, 0.97, 0.48, 0.52, 0.55, 0.6, 30, 30, 0.8396212514735]</v>
      </c>
    </row>
    <row r="142" spans="1:2" x14ac:dyDescent="0.2">
      <c r="B142" s="1" t="str">
        <f t="shared" ref="B142:B143" si="84">B137</f>
        <v>Asf0m = calc_Asf0m(XX, YY, X1, X2, X3, X1yp, X1ym, X3yp, X3ym, Y1, Y2, Y3, Y1xp, Y1xm, Y3xp, Y3xm, Zxp, Zxm, Zyp, Zym, Azw, hs)</v>
      </c>
    </row>
    <row r="143" spans="1:2" x14ac:dyDescent="0.2">
      <c r="B143" s="1" t="str">
        <f t="shared" si="84"/>
        <v>print('case{}: Asfom = {}, 期待値 = {}, 残差 = {}'.format( case, Asf0m, Asf0mA, Asf0m - Asf0mA ))</v>
      </c>
    </row>
    <row r="145" spans="1:2" x14ac:dyDescent="0.2">
      <c r="B145" s="1" t="str">
        <f t="shared" ref="B145" si="85">B140</f>
        <v>[case, XX, YY, X1, X2, X3, X1yp, X1ym, X3yp, X3ym, Y1, Y2, Y3, Y1xp, Y1xm, Y3xp, Y3xm, Zxp, Zxm, Zyp, Zym, Azw, hs, Asf0mA] = \</v>
      </c>
    </row>
    <row r="146" spans="1:2" x14ac:dyDescent="0.2">
      <c r="A146">
        <f t="shared" ref="A146" si="86">A141+1</f>
        <v>19</v>
      </c>
      <c r="B146" t="str">
        <f t="shared" ref="B146" ca="1" si="87">INDIRECT(ADDRESS(A146,COLUMN($A$3)))</f>
        <v>[16, -1.05, -1.025, 1.1, 2.1, 0.9, 1.05, 1.07, 0.88, 0.85, 0.98, 2.05, 1.02, 0.96, 0.92, 1.01, 0.97, 0.48, 0.52, 0.55, 0.6, 1, 30, 0.0255948915216751]</v>
      </c>
    </row>
    <row r="147" spans="1:2" x14ac:dyDescent="0.2">
      <c r="B147" s="1" t="str">
        <f t="shared" ref="B147:B148" si="88">B142</f>
        <v>Asf0m = calc_Asf0m(XX, YY, X1, X2, X3, X1yp, X1ym, X3yp, X3ym, Y1, Y2, Y3, Y1xp, Y1xm, Y3xp, Y3xm, Zxp, Zxm, Zyp, Zym, Azw, hs)</v>
      </c>
    </row>
    <row r="148" spans="1:2" x14ac:dyDescent="0.2">
      <c r="B148" s="1" t="str">
        <f t="shared" si="88"/>
        <v>print('case{}: Asfom = {}, 期待値 = {}, 残差 = {}'.format( case, Asf0m, Asf0mA, Asf0m - Asf0mA ))</v>
      </c>
    </row>
    <row r="150" spans="1:2" x14ac:dyDescent="0.2">
      <c r="B150" s="1" t="str">
        <f t="shared" ref="B150" si="89">B145</f>
        <v>[case, XX, YY, X1, X2, X3, X1yp, X1ym, X3yp, X3ym, Y1, Y2, Y3, Y1xp, Y1xm, Y3xp, Y3xm, Zxp, Zxm, Zyp, Zym, Azw, hs, Asf0mA] = \</v>
      </c>
    </row>
    <row r="151" spans="1:2" x14ac:dyDescent="0.2">
      <c r="A151">
        <f t="shared" ref="A151" si="90">A146+1</f>
        <v>20</v>
      </c>
      <c r="B151" t="str">
        <f t="shared" ref="B151" ca="1" si="91">INDIRECT(ADDRESS(A151,COLUMN($A$3)))</f>
        <v>[17, -1.05, -1.025, 1.1, 2.1, 0.9, 1.05, 1.07, 0.88, 0.85, 0.98, 2.05, 1.02, 0.96, 0.92, 1.01, 0.97, 0.48, 0.52, 0.55, 0.6, 89, 60, 2.21894963827439]</v>
      </c>
    </row>
    <row r="152" spans="1:2" x14ac:dyDescent="0.2">
      <c r="B152" s="1" t="str">
        <f t="shared" ref="B152:B153" si="92">B147</f>
        <v>Asf0m = calc_Asf0m(XX, YY, X1, X2, X3, X1yp, X1ym, X3yp, X3ym, Y1, Y2, Y3, Y1xp, Y1xm, Y3xp, Y3xm, Zxp, Zxm, Zyp, Zym, Azw, hs)</v>
      </c>
    </row>
    <row r="153" spans="1:2" x14ac:dyDescent="0.2">
      <c r="B153" s="1" t="str">
        <f t="shared" si="92"/>
        <v>print('case{}: Asfom = {}, 期待値 = {}, 残差 = {}'.format( case, Asf0m, Asf0mA, Asf0m - Asf0mA ))</v>
      </c>
    </row>
    <row r="155" spans="1:2" x14ac:dyDescent="0.2">
      <c r="B155" s="1" t="str">
        <f t="shared" ref="B155" si="93">B150</f>
        <v>[case, XX, YY, X1, X2, X3, X1yp, X1ym, X3yp, X3ym, Y1, Y2, Y3, Y1xp, Y1xm, Y3xp, Y3xm, Zxp, Zxm, Zyp, Zym, Azw, hs, Asf0mA] = \</v>
      </c>
    </row>
    <row r="156" spans="1:2" x14ac:dyDescent="0.2">
      <c r="A156">
        <f t="shared" ref="A156" si="94">A151+1</f>
        <v>21</v>
      </c>
      <c r="B156" t="str">
        <f t="shared" ref="B156" ca="1" si="95">INDIRECT(ADDRESS(A156,COLUMN($A$3)))</f>
        <v>[18, -1.05, -1.025, 1.1, 2.1, 0.9, 1.05, 1.07, 0.88, 0.85, 0.98, 2.05, 1.02, 0.96, 0.92, 1.01, 0.97, 0.48, 0.52, 0.55, 0.6, 85, 60, 2.21510648903628]</v>
      </c>
    </row>
    <row r="157" spans="1:2" x14ac:dyDescent="0.2">
      <c r="B157" s="1" t="str">
        <f t="shared" ref="B157:B158" si="96">B152</f>
        <v>Asf0m = calc_Asf0m(XX, YY, X1, X2, X3, X1yp, X1ym, X3yp, X3ym, Y1, Y2, Y3, Y1xp, Y1xm, Y3xp, Y3xm, Zxp, Zxm, Zyp, Zym, Azw, hs)</v>
      </c>
    </row>
    <row r="158" spans="1:2" x14ac:dyDescent="0.2">
      <c r="B158" s="1" t="str">
        <f t="shared" si="96"/>
        <v>print('case{}: Asfom = {}, 期待値 = {}, 残差 = {}'.format( case, Asf0m, Asf0mA, Asf0m - Asf0mA ))</v>
      </c>
    </row>
    <row r="160" spans="1:2" x14ac:dyDescent="0.2">
      <c r="B160" s="1" t="str">
        <f t="shared" ref="B160" si="97">B155</f>
        <v>[case, XX, YY, X1, X2, X3, X1yp, X1ym, X3yp, X3ym, Y1, Y2, Y3, Y1xp, Y1xm, Y3xp, Y3xm, Zxp, Zxm, Zyp, Zym, Azw, hs, Asf0mA] = \</v>
      </c>
    </row>
    <row r="161" spans="1:2" x14ac:dyDescent="0.2">
      <c r="A161">
        <f t="shared" ref="A161" si="98">A156+1</f>
        <v>22</v>
      </c>
      <c r="B161" t="str">
        <f t="shared" ref="B161" ca="1" si="99">INDIRECT(ADDRESS(A161,COLUMN($A$3)))</f>
        <v>[19, -1.05, -1.025, 1.1, 2.1, 0.9, 1.05, 1.07, 0.88, 0.85, 0.98, 2.05, 1.02, 0.96, 0.92, 1.01, 0.97, 0.48, 0.52, 0.55, 0.6, 45, 60, 1.21322898677571]</v>
      </c>
    </row>
    <row r="162" spans="1:2" x14ac:dyDescent="0.2">
      <c r="B162" s="1" t="str">
        <f t="shared" ref="B162:B163" si="100">B157</f>
        <v>Asf0m = calc_Asf0m(XX, YY, X1, X2, X3, X1yp, X1ym, X3yp, X3ym, Y1, Y2, Y3, Y1xp, Y1xm, Y3xp, Y3xm, Zxp, Zxm, Zyp, Zym, Azw, hs)</v>
      </c>
    </row>
    <row r="163" spans="1:2" x14ac:dyDescent="0.2">
      <c r="B163" s="1" t="str">
        <f t="shared" si="100"/>
        <v>print('case{}: Asfom = {}, 期待値 = {}, 残差 = {}'.format( case, Asf0m, Asf0mA, Asf0m - Asf0mA ))</v>
      </c>
    </row>
    <row r="165" spans="1:2" x14ac:dyDescent="0.2">
      <c r="B165" s="1" t="str">
        <f t="shared" ref="B165" si="101">B160</f>
        <v>[case, XX, YY, X1, X2, X3, X1yp, X1ym, X3yp, X3ym, Y1, Y2, Y3, Y1xp, Y1xm, Y3xp, Y3xm, Zxp, Zxm, Zyp, Zym, Azw, hs, Asf0mA] = \</v>
      </c>
    </row>
    <row r="166" spans="1:2" x14ac:dyDescent="0.2">
      <c r="A166">
        <f t="shared" ref="A166" si="102">A161+1</f>
        <v>23</v>
      </c>
      <c r="B166" t="str">
        <f t="shared" ref="B166" ca="1" si="103">INDIRECT(ADDRESS(A166,COLUMN($A$3)))</f>
        <v>[20, -1.05, -1.025, 1.1, 2.1, 0.9, 1.05, 1.07, 0.88, 0.85, 0.98, 2.05, 1.02, 0.96, 0.92, 1.01, 0.97, 0.48, 0.52, 0.55, 0.6, 30, 60, 0.735544242947583]</v>
      </c>
    </row>
    <row r="167" spans="1:2" x14ac:dyDescent="0.2">
      <c r="B167" s="1" t="str">
        <f t="shared" ref="B167:B168" si="104">B162</f>
        <v>Asf0m = calc_Asf0m(XX, YY, X1, X2, X3, X1yp, X1ym, X3yp, X3ym, Y1, Y2, Y3, Y1xp, Y1xm, Y3xp, Y3xm, Zxp, Zxm, Zyp, Zym, Azw, hs)</v>
      </c>
    </row>
    <row r="168" spans="1:2" x14ac:dyDescent="0.2">
      <c r="B168" s="1" t="str">
        <f t="shared" si="104"/>
        <v>print('case{}: Asfom = {}, 期待値 = {}, 残差 = {}'.format( case, Asf0m, Asf0mA, Asf0m - Asf0mA ))</v>
      </c>
    </row>
    <row r="170" spans="1:2" x14ac:dyDescent="0.2">
      <c r="B170" s="1" t="str">
        <f t="shared" ref="B170" si="105">B165</f>
        <v>[case, XX, YY, X1, X2, X3, X1yp, X1ym, X3yp, X3ym, Y1, Y2, Y3, Y1xp, Y1xm, Y3xp, Y3xm, Zxp, Zxm, Zyp, Zym, Azw, hs, Asf0mA] = \</v>
      </c>
    </row>
    <row r="171" spans="1:2" x14ac:dyDescent="0.2">
      <c r="A171">
        <f t="shared" ref="A171" si="106">A166+1</f>
        <v>24</v>
      </c>
      <c r="B171" t="str">
        <f t="shared" ref="B171" ca="1" si="107">INDIRECT(ADDRESS(A171,COLUMN($A$3)))</f>
        <v>[21, -1.05, -1.025, 1.1, 2.1, 0.9, 1.05, 1.07, 0.88, 0.85, 0.98, 2.05, 1.02, 0.96, 0.92, 1.01, 0.97, 0.48, 0.52, 0.55, 0.6, 1, 60, 0.022869470014747]</v>
      </c>
    </row>
    <row r="172" spans="1:2" x14ac:dyDescent="0.2">
      <c r="B172" s="1" t="str">
        <f t="shared" ref="B172:B173" si="108">B167</f>
        <v>Asf0m = calc_Asf0m(XX, YY, X1, X2, X3, X1yp, X1ym, X3yp, X3ym, Y1, Y2, Y3, Y1xp, Y1xm, Y3xp, Y3xm, Zxp, Zxm, Zyp, Zym, Azw, hs)</v>
      </c>
    </row>
    <row r="173" spans="1:2" x14ac:dyDescent="0.2">
      <c r="B173" s="1" t="str">
        <f t="shared" si="108"/>
        <v>print('case{}: Asfom = {}, 期待値 = {}, 残差 = {}'.format( case, Asf0m, Asf0mA, Asf0m - Asf0mA ))</v>
      </c>
    </row>
    <row r="175" spans="1:2" x14ac:dyDescent="0.2">
      <c r="B175" s="1" t="str">
        <f t="shared" ref="B175" si="109">B170</f>
        <v>[case, XX, YY, X1, X2, X3, X1yp, X1ym, X3yp, X3ym, Y1, Y2, Y3, Y1xp, Y1xm, Y3xp, Y3xm, Zxp, Zxm, Zyp, Zym, Azw, hs, Asf0mA] = \</v>
      </c>
    </row>
    <row r="176" spans="1:2" x14ac:dyDescent="0.2">
      <c r="A176">
        <f t="shared" ref="A176" si="110">A171+1</f>
        <v>25</v>
      </c>
      <c r="B176" t="str">
        <f t="shared" ref="B176" ca="1" si="111">INDIRECT(ADDRESS(A176,COLUMN($A$3)))</f>
        <v>[22, -1.05, -1.025, 1.1, 2.1, 0.9, 1.05, 1.07, 0.88, 0.85, 0.98, 2.05, 1.02, 0.96, 0.92, 1.01, 0.97, 0.48, 0.52, 0.55, 0.6, 89, 85, 0.385805607034463]</v>
      </c>
    </row>
    <row r="177" spans="1:2" x14ac:dyDescent="0.2">
      <c r="B177" s="1" t="str">
        <f t="shared" ref="B177:B178" si="112">B172</f>
        <v>Asf0m = calc_Asf0m(XX, YY, X1, X2, X3, X1yp, X1ym, X3yp, X3ym, Y1, Y2, Y3, Y1xp, Y1xm, Y3xp, Y3xm, Zxp, Zxm, Zyp, Zym, Azw, hs)</v>
      </c>
    </row>
    <row r="178" spans="1:2" x14ac:dyDescent="0.2">
      <c r="B178" s="1" t="str">
        <f t="shared" si="112"/>
        <v>print('case{}: Asfom = {}, 期待値 = {}, 残差 = {}'.format( case, Asf0m, Asf0mA, Asf0m - Asf0mA ))</v>
      </c>
    </row>
    <row r="180" spans="1:2" x14ac:dyDescent="0.2">
      <c r="B180" s="1" t="str">
        <f t="shared" ref="B180" si="113">B175</f>
        <v>[case, XX, YY, X1, X2, X3, X1yp, X1ym, X3yp, X3ym, Y1, Y2, Y3, Y1xp, Y1xm, Y3xp, Y3xm, Zxp, Zxm, Zyp, Zym, Azw, hs, Asf0mA] = \</v>
      </c>
    </row>
    <row r="181" spans="1:2" x14ac:dyDescent="0.2">
      <c r="A181">
        <f t="shared" ref="A181" si="114">A176+1</f>
        <v>26</v>
      </c>
      <c r="B181" t="str">
        <f t="shared" ref="B181" ca="1" si="115">INDIRECT(ADDRESS(A181,COLUMN($A$3)))</f>
        <v>[23, -1.05, -1.025, 1.1, 2.1, 0.9, 1.05, 1.07, 0.88, 0.85, 0.98, 2.05, 1.02, 0.96, 0.92, 1.01, 0.97, 0.48, 0.52, 0.55, 0.6, 85, 85, 0.384396045601409]</v>
      </c>
    </row>
    <row r="182" spans="1:2" x14ac:dyDescent="0.2">
      <c r="B182" s="1" t="str">
        <f t="shared" ref="B182:B183" si="116">B177</f>
        <v>Asf0m = calc_Asf0m(XX, YY, X1, X2, X3, X1yp, X1ym, X3yp, X3ym, Y1, Y2, Y3, Y1xp, Y1xm, Y3xp, Y3xm, Zxp, Zxm, Zyp, Zym, Azw, hs)</v>
      </c>
    </row>
    <row r="183" spans="1:2" x14ac:dyDescent="0.2">
      <c r="B183" s="1" t="str">
        <f t="shared" si="116"/>
        <v>print('case{}: Asfom = {}, 期待値 = {}, 残差 = {}'.format( case, Asf0m, Asf0mA, Asf0m - Asf0mA ))</v>
      </c>
    </row>
    <row r="185" spans="1:2" x14ac:dyDescent="0.2">
      <c r="B185" s="1" t="str">
        <f t="shared" ref="B185" si="117">B180</f>
        <v>[case, XX, YY, X1, X2, X3, X1yp, X1ym, X3yp, X3ym, Y1, Y2, Y3, Y1xp, Y1xm, Y3xp, Y3xm, Zxp, Zxm, Zyp, Zym, Azw, hs, Asf0mA] = \</v>
      </c>
    </row>
    <row r="186" spans="1:2" x14ac:dyDescent="0.2">
      <c r="A186">
        <f t="shared" ref="A186" si="118">A181+1</f>
        <v>27</v>
      </c>
      <c r="B186" t="str">
        <f t="shared" ref="B186" ca="1" si="119">INDIRECT(ADDRESS(A186,COLUMN($A$3)))</f>
        <v>[24, -1.05, -1.025, 1.1, 2.1, 0.9, 1.05, 1.07, 0.88, 0.85, 0.98, 2.05, 1.02, 0.96, 0.92, 1.01, 0.97, 0.48, 0.52, 0.55, 0.6, 45, 85, 0.272847316921794]</v>
      </c>
    </row>
    <row r="187" spans="1:2" x14ac:dyDescent="0.2">
      <c r="B187" s="1" t="str">
        <f t="shared" ref="B187:B188" si="120">B182</f>
        <v>Asf0m = calc_Asf0m(XX, YY, X1, X2, X3, X1yp, X1ym, X3yp, X3ym, Y1, Y2, Y3, Y1xp, Y1xm, Y3xp, Y3xm, Zxp, Zxm, Zyp, Zym, Azw, hs)</v>
      </c>
    </row>
    <row r="188" spans="1:2" x14ac:dyDescent="0.2">
      <c r="B188" s="1" t="str">
        <f t="shared" si="120"/>
        <v>print('case{}: Asfom = {}, 期待値 = {}, 残差 = {}'.format( case, Asf0m, Asf0mA, Asf0m - Asf0mA ))</v>
      </c>
    </row>
    <row r="190" spans="1:2" x14ac:dyDescent="0.2">
      <c r="B190" s="1" t="str">
        <f t="shared" ref="B190" si="121">B185</f>
        <v>[case, XX, YY, X1, X2, X3, X1yp, X1ym, X3yp, X3ym, Y1, Y2, Y3, Y1xp, Y1xm, Y3xp, Y3xm, Zxp, Zxm, Zyp, Zym, Azw, hs, Asf0mA] = \</v>
      </c>
    </row>
    <row r="191" spans="1:2" x14ac:dyDescent="0.2">
      <c r="A191">
        <f t="shared" ref="A191" si="122">A186+1</f>
        <v>28</v>
      </c>
      <c r="B191" t="str">
        <f t="shared" ref="B191" ca="1" si="123">INDIRECT(ADDRESS(A191,COLUMN($A$3)))</f>
        <v>[25, -1.05, -1.025, 1.1, 2.1, 0.9, 1.05, 1.07, 0.88, 0.85, 0.98, 2.05, 1.02, 0.96, 0.92, 1.01, 0.97, 0.48, 0.52, 0.55, 0.6, 30, 85, 0.192932188023956]</v>
      </c>
    </row>
    <row r="192" spans="1:2" x14ac:dyDescent="0.2">
      <c r="B192" s="1" t="str">
        <f t="shared" ref="B192:B193" si="124">B187</f>
        <v>Asf0m = calc_Asf0m(XX, YY, X1, X2, X3, X1yp, X1ym, X3yp, X3ym, Y1, Y2, Y3, Y1xp, Y1xm, Y3xp, Y3xm, Zxp, Zxm, Zyp, Zym, Azw, hs)</v>
      </c>
    </row>
    <row r="193" spans="1:2" x14ac:dyDescent="0.2">
      <c r="B193" s="1" t="str">
        <f t="shared" si="124"/>
        <v>print('case{}: Asfom = {}, 期待値 = {}, 残差 = {}'.format( case, Asf0m, Asf0mA, Asf0m - Asf0mA ))</v>
      </c>
    </row>
    <row r="195" spans="1:2" x14ac:dyDescent="0.2">
      <c r="B195" s="1" t="str">
        <f t="shared" ref="B195" si="125">B190</f>
        <v>[case, XX, YY, X1, X2, X3, X1yp, X1ym, X3yp, X3ym, Y1, Y2, Y3, Y1xp, Y1xm, Y3xp, Y3xm, Zxp, Zxm, Zyp, Zym, Azw, hs, Asf0mA] = \</v>
      </c>
    </row>
    <row r="196" spans="1:2" x14ac:dyDescent="0.2">
      <c r="A196">
        <f t="shared" ref="A196" si="126">A191+1</f>
        <v>29</v>
      </c>
      <c r="B196" t="str">
        <f t="shared" ref="B196" ca="1" si="127">INDIRECT(ADDRESS(A196,COLUMN($A$3)))</f>
        <v>[26, -1.05, -1.025, 1.1, 2.1, 0.9, 1.05, 1.07, 0.88, 0.85, 0.98, 2.05, 1.02, 0.96, 0.92, 1.01, 0.97, 0.48, 0.52, 0.55, 0.6, 1, 85, 0.00673426192045695]</v>
      </c>
    </row>
    <row r="197" spans="1:2" x14ac:dyDescent="0.2">
      <c r="B197" s="1" t="str">
        <f t="shared" ref="B197:B198" si="128">B192</f>
        <v>Asf0m = calc_Asf0m(XX, YY, X1, X2, X3, X1yp, X1ym, X3yp, X3ym, Y1, Y2, Y3, Y1xp, Y1xm, Y3xp, Y3xm, Zxp, Zxm, Zyp, Zym, Azw, hs)</v>
      </c>
    </row>
    <row r="198" spans="1:2" x14ac:dyDescent="0.2">
      <c r="B198" s="1" t="str">
        <f t="shared" si="128"/>
        <v>print('case{}: Asfom = {}, 期待値 = {}, 残差 = {}'.format( case, Asf0m, Asf0mA, Asf0m - Asf0mA ))</v>
      </c>
    </row>
    <row r="200" spans="1:2" x14ac:dyDescent="0.2">
      <c r="B200" s="1" t="str">
        <f t="shared" ref="B200" si="129">B195</f>
        <v>[case, XX, YY, X1, X2, X3, X1yp, X1ym, X3yp, X3ym, Y1, Y2, Y3, Y1xp, Y1xm, Y3xp, Y3xm, Zxp, Zxm, Zyp, Zym, Azw, hs, Asf0mA] = \</v>
      </c>
    </row>
    <row r="201" spans="1:2" x14ac:dyDescent="0.2">
      <c r="A201">
        <f t="shared" ref="A201" si="130">A196+1</f>
        <v>30</v>
      </c>
      <c r="B201" t="str">
        <f t="shared" ref="B201" ca="1" si="131">INDIRECT(ADDRESS(A201,COLUMN($A$3)))</f>
        <v>[27, -1.05, -1.025, 1.1, 2.1, 0.9, 1.05, 1.07, 0.88, 0.85, 0.98, 2.05, 1.02, 0.96, 0.92, 1.01, 0.97, 0.48, 0.52, 0.55, 0.6, 89, 89, 0.0769729659713174]</v>
      </c>
    </row>
    <row r="202" spans="1:2" x14ac:dyDescent="0.2">
      <c r="B202" s="1" t="str">
        <f t="shared" ref="B202:B203" si="132">B197</f>
        <v>Asf0m = calc_Asf0m(XX, YY, X1, X2, X3, X1yp, X1ym, X3yp, X3ym, Y1, Y2, Y3, Y1xp, Y1xm, Y3xp, Y3xm, Zxp, Zxm, Zyp, Zym, Azw, hs)</v>
      </c>
    </row>
    <row r="203" spans="1:2" x14ac:dyDescent="0.2">
      <c r="B203" s="1" t="str">
        <f t="shared" si="132"/>
        <v>print('case{}: Asfom = {}, 期待値 = {}, 残差 = {}'.format( case, Asf0m, Asf0mA, Asf0m - Asf0mA ))</v>
      </c>
    </row>
    <row r="205" spans="1:2" x14ac:dyDescent="0.2">
      <c r="B205" s="1" t="str">
        <f t="shared" ref="B205" si="133">B200</f>
        <v>[case, XX, YY, X1, X2, X3, X1yp, X1ym, X3yp, X3ym, Y1, Y2, Y3, Y1xp, Y1xm, Y3xp, Y3xm, Zxp, Zxm, Zyp, Zym, Azw, hs, Asf0mA] = \</v>
      </c>
    </row>
    <row r="206" spans="1:2" x14ac:dyDescent="0.2">
      <c r="A206">
        <f t="shared" ref="A206" si="134">A201+1</f>
        <v>31</v>
      </c>
      <c r="B206" t="str">
        <f t="shared" ref="B206" ca="1" si="135">INDIRECT(ADDRESS(A206,COLUMN($A$3)))</f>
        <v>[28, -1.05, -1.025, 1.1, 2.1, 0.9, 1.05, 1.07, 0.88, 0.85, 0.98, 2.05, 1.02, 0.96, 0.92, 1.01, 0.97, 0.48, 0.52, 0.55, 0.6, 85, 89, 0.0766917411206603]</v>
      </c>
    </row>
    <row r="207" spans="1:2" x14ac:dyDescent="0.2">
      <c r="B207" s="1" t="str">
        <f t="shared" ref="B207:B208" si="136">B202</f>
        <v>Asf0m = calc_Asf0m(XX, YY, X1, X2, X3, X1yp, X1ym, X3yp, X3ym, Y1, Y2, Y3, Y1xp, Y1xm, Y3xp, Y3xm, Zxp, Zxm, Zyp, Zym, Azw, hs)</v>
      </c>
    </row>
    <row r="208" spans="1:2" x14ac:dyDescent="0.2">
      <c r="B208" s="1" t="str">
        <f t="shared" si="136"/>
        <v>print('case{}: Asfom = {}, 期待値 = {}, 残差 = {}'.format( case, Asf0m, Asf0mA, Asf0m - Asf0mA ))</v>
      </c>
    </row>
    <row r="210" spans="1:2" x14ac:dyDescent="0.2">
      <c r="B210" s="1" t="str">
        <f t="shared" ref="B210" si="137">B205</f>
        <v>[case, XX, YY, X1, X2, X3, X1yp, X1ym, X3yp, X3ym, Y1, Y2, Y3, Y1xp, Y1xm, Y3xp, Y3xm, Zxp, Zxm, Zyp, Zym, Azw, hs, Asf0mA] = \</v>
      </c>
    </row>
    <row r="211" spans="1:2" x14ac:dyDescent="0.2">
      <c r="A211">
        <f t="shared" ref="A211" si="138">A206+1</f>
        <v>32</v>
      </c>
      <c r="B211" t="str">
        <f t="shared" ref="B211" ca="1" si="139">INDIRECT(ADDRESS(A211,COLUMN($A$3)))</f>
        <v>[29, -1.05, -1.025, 1.1, 2.1, 0.9, 1.05, 1.07, 0.88, 0.85, 0.98, 2.05, 1.02, 0.96, 0.92, 1.01, 0.97, 0.48, 0.52, 0.55, 0.6, 45, 89, 0.0544363971333119]</v>
      </c>
    </row>
    <row r="212" spans="1:2" x14ac:dyDescent="0.2">
      <c r="B212" s="1" t="str">
        <f t="shared" ref="B212:B213" si="140">B207</f>
        <v>Asf0m = calc_Asf0m(XX, YY, X1, X2, X3, X1yp, X1ym, X3yp, X3ym, Y1, Y2, Y3, Y1xp, Y1xm, Y3xp, Y3xm, Zxp, Zxm, Zyp, Zym, Azw, hs)</v>
      </c>
    </row>
    <row r="213" spans="1:2" x14ac:dyDescent="0.2">
      <c r="B213" s="1" t="str">
        <f t="shared" si="140"/>
        <v>print('case{}: Asfom = {}, 期待値 = {}, 残差 = {}'.format( case, Asf0m, Asf0mA, Asf0m - Asf0mA ))</v>
      </c>
    </row>
    <row r="215" spans="1:2" x14ac:dyDescent="0.2">
      <c r="B215" s="1" t="str">
        <f t="shared" ref="B215" si="141">B210</f>
        <v>[case, XX, YY, X1, X2, X3, X1yp, X1ym, X3yp, X3ym, Y1, Y2, Y3, Y1xp, Y1xm, Y3xp, Y3xm, Zxp, Zxm, Zyp, Zym, Azw, hs, Asf0mA] = \</v>
      </c>
    </row>
    <row r="216" spans="1:2" x14ac:dyDescent="0.2">
      <c r="A216">
        <f t="shared" ref="A216" si="142">A211+1</f>
        <v>33</v>
      </c>
      <c r="B216" t="str">
        <f t="shared" ref="B216" ca="1" si="143">INDIRECT(ADDRESS(A216,COLUMN($A$3)))</f>
        <v>[30, -1.05, -1.025, 1.1, 2.1, 0.9, 1.05, 1.07, 0.88, 0.85, 0.98, 2.05, 1.02, 0.96, 0.92, 1.01, 0.97, 0.48, 0.52, 0.55, 0.6, 30, 89, 0.0384923455563288]</v>
      </c>
    </row>
    <row r="217" spans="1:2" x14ac:dyDescent="0.2">
      <c r="B217" s="1" t="str">
        <f t="shared" ref="B217:B218" si="144">B212</f>
        <v>Asf0m = calc_Asf0m(XX, YY, X1, X2, X3, X1yp, X1ym, X3yp, X3ym, Y1, Y2, Y3, Y1xp, Y1xm, Y3xp, Y3xm, Zxp, Zxm, Zyp, Zym, Azw, hs)</v>
      </c>
    </row>
    <row r="218" spans="1:2" x14ac:dyDescent="0.2">
      <c r="B218" s="1" t="str">
        <f t="shared" si="144"/>
        <v>print('case{}: Asfom = {}, 期待値 = {}, 残差 = {}'.format( case, Asf0m, Asf0mA, Asf0m - Asf0mA ))</v>
      </c>
    </row>
    <row r="220" spans="1:2" x14ac:dyDescent="0.2">
      <c r="B220" s="1" t="str">
        <f t="shared" ref="B220" si="145">B215</f>
        <v>[case, XX, YY, X1, X2, X3, X1yp, X1ym, X3yp, X3ym, Y1, Y2, Y3, Y1xp, Y1xm, Y3xp, Y3xm, Zxp, Zxm, Zyp, Zym, Azw, hs, Asf0mA] = \</v>
      </c>
    </row>
    <row r="221" spans="1:2" x14ac:dyDescent="0.2">
      <c r="A221">
        <f t="shared" ref="A221" si="146">A216+1</f>
        <v>34</v>
      </c>
      <c r="B221" t="str">
        <f t="shared" ref="B221" ca="1" si="147">INDIRECT(ADDRESS(A221,COLUMN($A$3)))</f>
        <v>[31, -1.05, -1.025, 1.1, 2.1, 0.9, 1.05, 1.07, 0.88, 0.85, 0.98, 2.05, 1.02, 0.96, 0.92, 1.01, 0.97, 0.48, 0.52, 0.55, 0.6, 1, 89, 0.00134356811874683]</v>
      </c>
    </row>
    <row r="222" spans="1:2" x14ac:dyDescent="0.2">
      <c r="B222" s="1" t="str">
        <f t="shared" ref="B222:B223" si="148">B217</f>
        <v>Asf0m = calc_Asf0m(XX, YY, X1, X2, X3, X1yp, X1ym, X3yp, X3ym, Y1, Y2, Y3, Y1xp, Y1xm, Y3xp, Y3xm, Zxp, Zxm, Zyp, Zym, Azw, hs)</v>
      </c>
    </row>
    <row r="223" spans="1:2" x14ac:dyDescent="0.2">
      <c r="B223" s="1" t="str">
        <f t="shared" si="148"/>
        <v>print('case{}: Asfom = {}, 期待値 = {}, 残差 = {}'.format( case, Asf0m, Asf0mA, Asf0m - Asf0mA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式(14)Axp</vt:lpstr>
      <vt:lpstr>式(15)Aoh0p</vt:lpstr>
      <vt:lpstr>式(16)Asf0p</vt:lpstr>
      <vt:lpstr>式(18)Axm</vt:lpstr>
      <vt:lpstr>式(19)Aoh0m</vt:lpstr>
      <vt:lpstr>式(20)Asf0m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2018-04-15T09:44:47Z</dcterms:modified>
</cp:coreProperties>
</file>