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haa0008_auburn_edu/Documents/Manuscripts/4- Reviewing (incomplete) draft - Crayfish CO2 pond study/"/>
    </mc:Choice>
  </mc:AlternateContent>
  <xr:revisionPtr revIDLastSave="572" documentId="13_ncr:1_{1E331B67-0BFC-4085-9725-FB5D0BAB361D}" xr6:coauthVersionLast="45" xr6:coauthVersionMax="45" xr10:uidLastSave="{38BE7669-7114-488C-B3D1-0A34AE2D1022}"/>
  <bookViews>
    <workbookView xWindow="25080" yWindow="-120" windowWidth="25440" windowHeight="15990" activeTab="4" xr2:uid="{14FFA9F7-24F6-484E-9ECF-3D0DD1EDE1F4}"/>
  </bookViews>
  <sheets>
    <sheet name="Information" sheetId="2" r:id="rId1"/>
    <sheet name="Control pond Calculator" sheetId="4" r:id="rId2"/>
    <sheet name="Final pond Calculator" sheetId="9" r:id="rId3"/>
    <sheet name="Hourly pond Calculator" sheetId="10" r:id="rId4"/>
    <sheet name="Refuge pond Calculato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9" l="1"/>
  <c r="L14" i="11"/>
  <c r="C14" i="11"/>
  <c r="L14" i="10"/>
  <c r="C14" i="10"/>
  <c r="L14" i="9"/>
  <c r="L14" i="4"/>
  <c r="C14" i="4"/>
</calcChain>
</file>

<file path=xl/sharedStrings.xml><?xml version="1.0" encoding="utf-8"?>
<sst xmlns="http://schemas.openxmlformats.org/spreadsheetml/2006/main" count="77" uniqueCount="48">
  <si>
    <t xml:space="preserve">Add information about </t>
  </si>
  <si>
    <t>how to use the calculator</t>
  </si>
  <si>
    <t>Prediction equation</t>
  </si>
  <si>
    <t>prediction limits (to avoid extrapolation)</t>
  </si>
  <si>
    <t>Citation of the paper</t>
  </si>
  <si>
    <r>
      <rPr>
        <b/>
        <sz val="24"/>
        <color rgb="FFFFFF00"/>
        <rFont val="Calibri"/>
        <family val="2"/>
      </rPr>
      <t>°</t>
    </r>
    <r>
      <rPr>
        <b/>
        <sz val="24"/>
        <color rgb="FFFFFF00"/>
        <rFont val="Times New Roman"/>
        <family val="1"/>
      </rPr>
      <t>C</t>
    </r>
  </si>
  <si>
    <t>Lock excel sheets so, no one can change equations</t>
  </si>
  <si>
    <t>Average water temperature</t>
  </si>
  <si>
    <t>Average water pH</t>
  </si>
  <si>
    <t>Crayfish wet mass</t>
  </si>
  <si>
    <t>gram</t>
  </si>
  <si>
    <t>Average carbon dioxide concentration</t>
  </si>
  <si>
    <t>ppm (mg/L)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</si>
  <si>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 xml:space="preserve">The following equations can be used to predict </t>
    </r>
    <r>
      <rPr>
        <b/>
        <sz val="12"/>
        <color rgb="FF000000"/>
        <rFont val="Times New Roman"/>
        <family val="1"/>
      </rPr>
      <t>odds</t>
    </r>
    <r>
      <rPr>
        <sz val="12"/>
        <color rgb="FF000000"/>
        <rFont val="Times New Roman"/>
        <family val="1"/>
      </rPr>
      <t xml:space="preserve"> of collection at any crayfish weight (within the studied range). One equation is provided for each treatment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</si>
  <si>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Control = exp[-3.5038 - 8.8093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+ 0.806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+ 0.0823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</si>
  <si>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Final =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exp[267.1962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- 6.3126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- 0.4721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- 47.1448 P + 0.0462 W + 0.0823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</si>
  <si>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Hourly = exp[371.9962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- 5.9963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- 0.4665 C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- 67.0181 P + 0.0117 W +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</si>
  <si>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Refuge = exp[24.2512  - 6.916 T  - 0.5072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+ 0.0507 W +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0.0823 CP + 1.1048 TP]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</si>
  <si>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W= Crayfish weight in grams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</si>
  <si>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T = Average water temperature (</t>
    </r>
    <r>
      <rPr>
        <sz val="12"/>
        <color rgb="FF000000"/>
        <rFont val="Calibri"/>
        <family val="2"/>
        <scheme val="minor"/>
      </rPr>
      <t>°</t>
    </r>
    <r>
      <rPr>
        <sz val="12"/>
        <color rgb="FF000000"/>
        <rFont val="Times New Roman"/>
        <family val="1"/>
      </rPr>
      <t>C)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</si>
  <si>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C = Average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conc. (</t>
    </r>
    <r>
      <rPr>
        <sz val="12"/>
        <color rgb="FF000000"/>
        <rFont val="Calibri"/>
        <family val="2"/>
        <scheme val="minor"/>
      </rPr>
      <t>ppm</t>
    </r>
    <r>
      <rPr>
        <sz val="12"/>
        <color rgb="FF000000"/>
        <rFont val="Times New Roman"/>
        <family val="1"/>
      </rPr>
      <t>)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</si>
  <si>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P = Average pH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</si>
  <si>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 xml:space="preserve">The following equation can be used to predict </t>
    </r>
    <r>
      <rPr>
        <b/>
        <sz val="12"/>
        <color rgb="FF000000"/>
        <rFont val="Times New Roman"/>
        <family val="1"/>
      </rPr>
      <t>probability</t>
    </r>
    <r>
      <rPr>
        <sz val="12"/>
        <color rgb="FF000000"/>
        <rFont val="Times New Roman"/>
        <family val="1"/>
      </rPr>
      <t xml:space="preserve"> of collection at any crayfish weight (within the studied range). One equation is provided for each treatment</t>
    </r>
  </si>
  <si>
    <r>
      <t>ü</t>
    </r>
    <r>
      <rPr>
        <sz val="7"/>
        <color theme="1"/>
        <rFont val="Times New Roman"/>
        <family val="1"/>
      </rPr>
      <t xml:space="preserve">   </t>
    </r>
  </si>
  <si>
    <r>
      <t>ü</t>
    </r>
    <r>
      <rPr>
        <sz val="7"/>
        <color theme="1"/>
        <rFont val="Times New Roman"/>
        <family val="1"/>
      </rPr>
      <t xml:space="preserve">    </t>
    </r>
  </si>
  <si>
    <t>Enter any value from 8.10 to 28.80</t>
  </si>
  <si>
    <r>
      <t xml:space="preserve">Prediction of Crayfish Capture in </t>
    </r>
    <r>
      <rPr>
        <b/>
        <sz val="28"/>
        <color rgb="FF7030A0"/>
        <rFont val="Times New Roman"/>
        <family val="1"/>
      </rPr>
      <t>CONTROL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</si>
  <si>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t>Enter any value from 6.97 to 7.46</t>
  </si>
  <si>
    <t>Enter any value from 2.97 to 17.85</t>
  </si>
  <si>
    <t>Enter any value from 2.30 to 58.20</t>
  </si>
  <si>
    <r>
      <t xml:space="preserve">Crayfish Capture </t>
    </r>
    <r>
      <rPr>
        <b/>
        <sz val="20"/>
        <color rgb="FF7030A0"/>
        <rFont val="Times New Roman"/>
        <family val="1"/>
      </rPr>
      <t>Probability</t>
    </r>
  </si>
  <si>
    <r>
      <t xml:space="preserve">Crayfish Capture </t>
    </r>
    <r>
      <rPr>
        <b/>
        <sz val="20"/>
        <color rgb="FF7030A0"/>
        <rFont val="Times New Roman"/>
        <family val="1"/>
      </rPr>
      <t>Odds</t>
    </r>
  </si>
  <si>
    <r>
      <t xml:space="preserve">Prediction of Crayfish Capture in </t>
    </r>
    <r>
      <rPr>
        <b/>
        <sz val="28"/>
        <color rgb="FF7030A0"/>
        <rFont val="Times New Roman"/>
        <family val="1"/>
      </rPr>
      <t>FINAL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</si>
  <si>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t>Enter any value from 7.21 to 34.60</t>
  </si>
  <si>
    <t>Enter any value from 5.46 to 5.98</t>
  </si>
  <si>
    <t>Enter any value from 96.25 to 269.64</t>
  </si>
  <si>
    <t>Enter any value from 2.60 to 58.40</t>
  </si>
  <si>
    <t>Enter any value from 8.76 to 34.71</t>
  </si>
  <si>
    <t>Enter any value from 129.15 to 450.50</t>
  </si>
  <si>
    <t>Enter any value from 5.57 to 5.80</t>
  </si>
  <si>
    <t>Enter any value from 1.50 to 59.00</t>
  </si>
  <si>
    <t>Define different treatments</t>
  </si>
  <si>
    <t>Enter any value from 30.79 to 34.61</t>
  </si>
  <si>
    <t>Enter any value from 5.62 to 5.79</t>
  </si>
  <si>
    <t>Enter any value from 173.68 to 354.68</t>
  </si>
  <si>
    <t>Enter any value from 5.00 to 50.00</t>
  </si>
  <si>
    <r>
      <t xml:space="preserve">Prediction of Crayfish Capture in </t>
    </r>
    <r>
      <rPr>
        <b/>
        <sz val="28"/>
        <color rgb="FF7030A0"/>
        <rFont val="Times New Roman"/>
        <family val="1"/>
      </rPr>
      <t>REFUGE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</si>
  <si>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r>
      <t xml:space="preserve">Prediction of Crayfish Capture in </t>
    </r>
    <r>
      <rPr>
        <b/>
        <sz val="28"/>
        <color rgb="FF7030A0"/>
        <rFont val="Times New Roman"/>
        <family val="1"/>
      </rPr>
      <t>HOURLY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</si>
</sst>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FF00"/>
      <name val="Times New Roman"/>
      <family val="1"/>
    </font>
    <font>
      <b/>
      <sz val="28"/>
      <color rgb="FFFF0000"/>
      <name val="Times New Roman"/>
      <family val="1"/>
    </font>
    <font>
      <b/>
      <sz val="48"/>
      <color rgb="FF7030A0"/>
      <name val="Times New Roman"/>
      <family val="1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rgb="FFFFFF00"/>
      <name val="Calibri"/>
      <family val="2"/>
    </font>
    <font>
      <b/>
      <sz val="24"/>
      <color rgb="FFFFFF00"/>
      <name val="Times New Roman"/>
      <family val="2"/>
    </font>
    <font>
      <b/>
      <sz val="18"/>
      <color theme="0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Wingdings"/>
      <charset val="2"/>
    </font>
    <font>
      <sz val="12"/>
      <color rgb="FFFF0000"/>
      <name val="Times New Roman"/>
      <family val="1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Times New Roman"/>
      <family val="1"/>
    </font>
    <font>
      <sz val="7"/>
      <color rgb="FFFF0000"/>
      <name val="Times New Roman"/>
      <family val="1"/>
    </font>
    <font>
      <sz val="14"/>
      <color theme="1"/>
      <name val="Wingdings"/>
      <charset val="2"/>
    </font>
    <font>
      <sz val="14"/>
      <color rgb="FF000000"/>
      <name val="Times New Roman"/>
      <family val="1"/>
    </font>
    <font>
      <b/>
      <sz val="28"/>
      <color rgb="FF7030A0"/>
      <name val="Times New Roman"/>
      <family val="1"/>
    </font>
    <font>
      <b/>
      <sz val="20"/>
      <color rgb="FF7030A0"/>
      <name val="Times New Roman"/>
      <family val="1"/>
    </font>
    <font>
      <sz val="18"/>
      <color theme="1"/>
      <name val="Times New Roman"/>
      <family val="1"/>
    </font>
    <font>
      <b/>
      <sz val="20"/>
      <color rgb="FFFFFF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7" fillId="0" borderId="0" xfId="0" applyFont="1"/>
    <xf numFmtId="0" fontId="0" fillId="4" borderId="0" xfId="0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indent="5"/>
    </xf>
    <xf numFmtId="0" fontId="15" fillId="0" borderId="0" xfId="0" applyFont="1" applyAlignment="1">
      <alignment horizontal="left" vertical="center" indent="7"/>
    </xf>
    <xf numFmtId="0" fontId="11" fillId="0" borderId="0" xfId="0" applyFont="1" applyAlignment="1">
      <alignment horizontal="left" vertical="center" indent="10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10"/>
    </xf>
    <xf numFmtId="0" fontId="21" fillId="0" borderId="0" xfId="0" applyFont="1" applyAlignment="1">
      <alignment vertical="center"/>
    </xf>
    <xf numFmtId="0" fontId="15" fillId="0" borderId="0" xfId="0" applyFont="1" applyAlignment="1">
      <alignment horizontal="left" vertical="center" indent="10"/>
    </xf>
    <xf numFmtId="0" fontId="16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25" fillId="2" borderId="12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22</xdr:row>
      <xdr:rowOff>85725</xdr:rowOff>
    </xdr:from>
    <xdr:to>
      <xdr:col>13</xdr:col>
      <xdr:colOff>466725</xdr:colOff>
      <xdr:row>24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D73D9-50D8-4F72-A716-4F381224F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4410075"/>
          <a:ext cx="4095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47624</xdr:colOff>
      <xdr:row>24</xdr:row>
      <xdr:rowOff>161925</xdr:rowOff>
    </xdr:from>
    <xdr:to>
      <xdr:col>18</xdr:col>
      <xdr:colOff>133349</xdr:colOff>
      <xdr:row>28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F00AA7-8A01-4586-BDCB-C18EA6A3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4" y="4905375"/>
          <a:ext cx="6791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133350</xdr:colOff>
      <xdr:row>29</xdr:row>
      <xdr:rowOff>57150</xdr:rowOff>
    </xdr:from>
    <xdr:to>
      <xdr:col>16</xdr:col>
      <xdr:colOff>590550</xdr:colOff>
      <xdr:row>32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C2615C-3BB1-4AE7-83CC-B2CE234E8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5810250"/>
          <a:ext cx="59436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85725</xdr:colOff>
      <xdr:row>33</xdr:row>
      <xdr:rowOff>161925</xdr:rowOff>
    </xdr:from>
    <xdr:to>
      <xdr:col>14</xdr:col>
      <xdr:colOff>523875</xdr:colOff>
      <xdr:row>36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6DDED-C708-4D8B-BC50-DC122098E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6686550"/>
          <a:ext cx="47053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634712</xdr:colOff>
      <xdr:row>11</xdr:row>
      <xdr:rowOff>406977</xdr:rowOff>
    </xdr:from>
    <xdr:to>
      <xdr:col>18</xdr:col>
      <xdr:colOff>112569</xdr:colOff>
      <xdr:row>18</xdr:row>
      <xdr:rowOff>81395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C0504A6-A2A6-4195-9F64-0C9AB87FCCD1}"/>
            </a:ext>
          </a:extLst>
        </xdr:cNvPr>
        <xdr:cNvSpPr/>
      </xdr:nvSpPr>
      <xdr:spPr>
        <a:xfrm>
          <a:off x="5544417" y="4693227"/>
          <a:ext cx="4326947" cy="1362941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180977</xdr:colOff>
      <xdr:row>11</xdr:row>
      <xdr:rowOff>381000</xdr:rowOff>
    </xdr:from>
    <xdr:to>
      <xdr:col>9</xdr:col>
      <xdr:colOff>173182</xdr:colOff>
      <xdr:row>18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91BCB48-91DC-44E1-A1E3-1C8F90C19556}"/>
            </a:ext>
          </a:extLst>
        </xdr:cNvPr>
        <xdr:cNvSpPr/>
      </xdr:nvSpPr>
      <xdr:spPr>
        <a:xfrm>
          <a:off x="423432" y="4667250"/>
          <a:ext cx="4477614" cy="1383723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120362</xdr:colOff>
      <xdr:row>11</xdr:row>
      <xdr:rowOff>311727</xdr:rowOff>
    </xdr:from>
    <xdr:to>
      <xdr:col>9</xdr:col>
      <xdr:colOff>112567</xdr:colOff>
      <xdr:row>18</xdr:row>
      <xdr:rowOff>86589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2D56790-EB09-49EA-B353-1FEF4106612F}"/>
            </a:ext>
          </a:extLst>
        </xdr:cNvPr>
        <xdr:cNvSpPr/>
      </xdr:nvSpPr>
      <xdr:spPr>
        <a:xfrm>
          <a:off x="362817" y="4597977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567172</xdr:colOff>
      <xdr:row>11</xdr:row>
      <xdr:rowOff>325583</xdr:rowOff>
    </xdr:from>
    <xdr:to>
      <xdr:col>18</xdr:col>
      <xdr:colOff>195696</xdr:colOff>
      <xdr:row>18</xdr:row>
      <xdr:rowOff>100445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C4001E1-1DCD-426D-8610-2CADCA7A3975}"/>
            </a:ext>
          </a:extLst>
        </xdr:cNvPr>
        <xdr:cNvSpPr/>
      </xdr:nvSpPr>
      <xdr:spPr>
        <a:xfrm>
          <a:off x="5476877" y="4611833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648566</xdr:colOff>
      <xdr:row>11</xdr:row>
      <xdr:rowOff>346364</xdr:rowOff>
    </xdr:from>
    <xdr:to>
      <xdr:col>19</xdr:col>
      <xdr:colOff>17317</xdr:colOff>
      <xdr:row>19</xdr:row>
      <xdr:rowOff>8658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B7B3DF-7CF7-46A4-B3F9-CBB617979D85}"/>
            </a:ext>
          </a:extLst>
        </xdr:cNvPr>
        <xdr:cNvSpPr/>
      </xdr:nvSpPr>
      <xdr:spPr>
        <a:xfrm>
          <a:off x="5558271" y="4632614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56286</xdr:colOff>
      <xdr:row>11</xdr:row>
      <xdr:rowOff>325581</xdr:rowOff>
    </xdr:from>
    <xdr:to>
      <xdr:col>9</xdr:col>
      <xdr:colOff>48491</xdr:colOff>
      <xdr:row>18</xdr:row>
      <xdr:rowOff>100443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544C24-4A07-405C-A5A9-E46220758F06}"/>
            </a:ext>
          </a:extLst>
        </xdr:cNvPr>
        <xdr:cNvSpPr/>
      </xdr:nvSpPr>
      <xdr:spPr>
        <a:xfrm>
          <a:off x="298741" y="4611831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154998</xdr:colOff>
      <xdr:row>11</xdr:row>
      <xdr:rowOff>320387</xdr:rowOff>
    </xdr:from>
    <xdr:to>
      <xdr:col>9</xdr:col>
      <xdr:colOff>147203</xdr:colOff>
      <xdr:row>18</xdr:row>
      <xdr:rowOff>95249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E6551D-F41A-4437-8902-1887923C27C8}"/>
            </a:ext>
          </a:extLst>
        </xdr:cNvPr>
        <xdr:cNvSpPr/>
      </xdr:nvSpPr>
      <xdr:spPr>
        <a:xfrm>
          <a:off x="397453" y="4606637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636445</xdr:colOff>
      <xdr:row>11</xdr:row>
      <xdr:rowOff>308263</xdr:rowOff>
    </xdr:from>
    <xdr:to>
      <xdr:col>19</xdr:col>
      <xdr:colOff>5196</xdr:colOff>
      <xdr:row>18</xdr:row>
      <xdr:rowOff>83125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F2BC20-1F6F-4F4E-AFCE-F67689823A0F}"/>
            </a:ext>
          </a:extLst>
        </xdr:cNvPr>
        <xdr:cNvSpPr/>
      </xdr:nvSpPr>
      <xdr:spPr>
        <a:xfrm>
          <a:off x="5546150" y="4594513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E62-929C-41E4-A9EC-A802C12F0573}">
  <dimension ref="B2:F32"/>
  <sheetViews>
    <sheetView workbookViewId="0">
      <selection activeCell="B15" sqref="B15"/>
    </sheetView>
  </sheetViews>
  <sheetFormatPr defaultRowHeight="15" x14ac:dyDescent="0.25"/>
  <sheetData>
    <row r="2" spans="2:6" x14ac:dyDescent="0.25">
      <c r="B2" s="15" t="s">
        <v>0</v>
      </c>
    </row>
    <row r="3" spans="2:6" x14ac:dyDescent="0.25">
      <c r="C3" t="s">
        <v>1</v>
      </c>
    </row>
    <row r="4" spans="2:6" x14ac:dyDescent="0.25">
      <c r="C4" t="s">
        <v>2</v>
      </c>
    </row>
    <row r="5" spans="2:6" x14ac:dyDescent="0.25">
      <c r="C5" t="s">
        <v>3</v>
      </c>
    </row>
    <row r="6" spans="2:6" x14ac:dyDescent="0.25">
      <c r="C6" t="s">
        <v>4</v>
      </c>
    </row>
    <row r="7" spans="2:6" x14ac:dyDescent="0.25">
      <c r="C7" t="s">
        <v>41</v>
      </c>
    </row>
    <row r="8" spans="2:6" x14ac:dyDescent="0.25">
      <c r="B8" t="s">
        <v>6</v>
      </c>
    </row>
    <row r="12" spans="2:6" ht="15.75" x14ac:dyDescent="0.25">
      <c r="F12" s="32" t="s">
        <v>13</v>
      </c>
    </row>
    <row r="13" spans="2:6" ht="15.75" x14ac:dyDescent="0.25">
      <c r="F13" s="33" t="s">
        <v>14</v>
      </c>
    </row>
    <row r="14" spans="2:6" ht="15.75" x14ac:dyDescent="0.25">
      <c r="F14" s="33" t="s">
        <v>15</v>
      </c>
    </row>
    <row r="15" spans="2:6" ht="15.75" x14ac:dyDescent="0.25">
      <c r="F15" s="33" t="s">
        <v>16</v>
      </c>
    </row>
    <row r="16" spans="2:6" ht="15.75" x14ac:dyDescent="0.25">
      <c r="F16" s="33" t="s">
        <v>17</v>
      </c>
    </row>
    <row r="17" spans="6:6" ht="15.75" x14ac:dyDescent="0.25">
      <c r="F17" s="34" t="s">
        <v>18</v>
      </c>
    </row>
    <row r="18" spans="6:6" ht="15.75" x14ac:dyDescent="0.25">
      <c r="F18" s="34" t="s">
        <v>19</v>
      </c>
    </row>
    <row r="19" spans="6:6" ht="18.75" x14ac:dyDescent="0.25">
      <c r="F19" s="34" t="s">
        <v>20</v>
      </c>
    </row>
    <row r="20" spans="6:6" ht="15.75" x14ac:dyDescent="0.25">
      <c r="F20" s="34" t="s">
        <v>21</v>
      </c>
    </row>
    <row r="21" spans="6:6" x14ac:dyDescent="0.25">
      <c r="F21" s="35"/>
    </row>
    <row r="22" spans="6:6" ht="15.75" x14ac:dyDescent="0.25">
      <c r="F22" s="32" t="s">
        <v>22</v>
      </c>
    </row>
    <row r="23" spans="6:6" ht="18" x14ac:dyDescent="0.25">
      <c r="F23" s="36" t="s">
        <v>23</v>
      </c>
    </row>
    <row r="25" spans="6:6" ht="18.75" x14ac:dyDescent="0.25">
      <c r="F25" s="37"/>
    </row>
    <row r="26" spans="6:6" x14ac:dyDescent="0.25">
      <c r="F26" s="38" t="s">
        <v>24</v>
      </c>
    </row>
    <row r="28" spans="6:6" ht="15.75" x14ac:dyDescent="0.25">
      <c r="F28" s="39"/>
    </row>
    <row r="29" spans="6:6" x14ac:dyDescent="0.25">
      <c r="F29" s="38" t="s">
        <v>24</v>
      </c>
    </row>
    <row r="31" spans="6:6" ht="15.75" x14ac:dyDescent="0.25">
      <c r="F31" s="39"/>
    </row>
    <row r="32" spans="6:6" x14ac:dyDescent="0.25">
      <c r="F32" s="3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82B3-6513-4E8D-8458-173C5919C6FB}">
  <dimension ref="A1:T49"/>
  <sheetViews>
    <sheetView zoomScale="110" zoomScaleNormal="110" workbookViewId="0">
      <selection activeCell="L9" sqref="L9:M9"/>
    </sheetView>
  </sheetViews>
  <sheetFormatPr defaultColWidth="0" defaultRowHeight="15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26" t="s">
        <v>26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27" t="s">
        <v>25</v>
      </c>
      <c r="L4" s="27"/>
      <c r="M4" s="27"/>
      <c r="N4" s="27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30" t="s">
        <v>7</v>
      </c>
      <c r="F5" s="30"/>
      <c r="G5" s="30"/>
      <c r="H5" s="30"/>
      <c r="I5" s="30"/>
      <c r="J5" s="30"/>
      <c r="K5" s="31"/>
      <c r="L5" s="50">
        <v>0</v>
      </c>
      <c r="M5" s="51"/>
      <c r="N5" s="46" t="s">
        <v>5</v>
      </c>
      <c r="O5" s="47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6"/>
      <c r="F6" s="16"/>
      <c r="G6" s="16"/>
      <c r="H6" s="16"/>
      <c r="I6" s="16"/>
      <c r="J6" s="16"/>
      <c r="K6" s="27" t="s">
        <v>27</v>
      </c>
      <c r="L6" s="27"/>
      <c r="M6" s="27"/>
      <c r="N6" s="27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30" t="s">
        <v>8</v>
      </c>
      <c r="F7" s="30"/>
      <c r="G7" s="30"/>
      <c r="H7" s="30"/>
      <c r="I7" s="30"/>
      <c r="J7" s="30"/>
      <c r="K7" s="31"/>
      <c r="L7" s="50">
        <v>0</v>
      </c>
      <c r="M7" s="51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6"/>
      <c r="F8" s="16"/>
      <c r="G8" s="16"/>
      <c r="H8" s="16"/>
      <c r="I8" s="16"/>
      <c r="J8" s="16"/>
      <c r="K8" s="27" t="s">
        <v>28</v>
      </c>
      <c r="L8" s="27"/>
      <c r="M8" s="27"/>
      <c r="N8" s="27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28" t="s">
        <v>11</v>
      </c>
      <c r="F9" s="28"/>
      <c r="G9" s="28"/>
      <c r="H9" s="28"/>
      <c r="I9" s="28"/>
      <c r="J9" s="28"/>
      <c r="K9" s="29"/>
      <c r="L9" s="50">
        <v>0</v>
      </c>
      <c r="M9" s="51"/>
      <c r="N9" s="44" t="s">
        <v>12</v>
      </c>
      <c r="O9" s="45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6"/>
      <c r="F10" s="16"/>
      <c r="G10" s="16"/>
      <c r="H10" s="16"/>
      <c r="I10" s="16"/>
      <c r="J10" s="16"/>
      <c r="K10" s="27" t="s">
        <v>29</v>
      </c>
      <c r="L10" s="27"/>
      <c r="M10" s="27"/>
      <c r="N10" s="27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30" t="s">
        <v>9</v>
      </c>
      <c r="F11" s="30"/>
      <c r="G11" s="30"/>
      <c r="H11" s="30"/>
      <c r="I11" s="30"/>
      <c r="J11" s="30"/>
      <c r="K11" s="31"/>
      <c r="L11" s="50">
        <v>0</v>
      </c>
      <c r="M11" s="51"/>
      <c r="N11" s="48" t="s">
        <v>10</v>
      </c>
      <c r="O11" s="49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41" t="s">
        <v>30</v>
      </c>
      <c r="D12" s="41"/>
      <c r="E12" s="41"/>
      <c r="F12" s="41"/>
      <c r="G12" s="41"/>
      <c r="H12" s="41"/>
      <c r="I12" s="41"/>
      <c r="J12" s="40"/>
      <c r="K12" s="40"/>
      <c r="L12" s="41" t="s">
        <v>31</v>
      </c>
      <c r="M12" s="41"/>
      <c r="N12" s="41"/>
      <c r="O12" s="41"/>
      <c r="P12" s="41"/>
      <c r="Q12" s="41"/>
      <c r="R12" s="41"/>
      <c r="S12" s="5"/>
    </row>
    <row r="13" spans="1:19" ht="5.25" customHeight="1" thickBot="1" x14ac:dyDescent="0.3">
      <c r="A13" s="14"/>
      <c r="B13" s="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5"/>
    </row>
    <row r="14" spans="1:19" ht="15" customHeight="1" x14ac:dyDescent="0.25">
      <c r="A14" s="14"/>
      <c r="B14" s="4"/>
      <c r="C14" s="17">
        <f>EXP(-3.5038-(8.8093*L5)+(0.806*L9)+(0.0823*L9*L7)+(1.1048*L5*L7))/(1+EXP(-3.5038-(8.8093*L5)+(0.806*L9)+(0.0823*L9*L7)+(1.1048*L5*L7)))</f>
        <v>2.9204302432537604E-2</v>
      </c>
      <c r="D14" s="18"/>
      <c r="E14" s="18"/>
      <c r="F14" s="18"/>
      <c r="G14" s="18"/>
      <c r="H14" s="18"/>
      <c r="I14" s="19"/>
      <c r="J14" s="7"/>
      <c r="K14" s="7"/>
      <c r="L14" s="17">
        <f>EXP(-3.5038-(8.8093*L5)+(0.806*L9)+(0.0823*L9*L7)+(1.1048*L5*L7))</f>
        <v>3.008285111451902E-2</v>
      </c>
      <c r="M14" s="18"/>
      <c r="N14" s="18"/>
      <c r="O14" s="18"/>
      <c r="P14" s="18"/>
      <c r="Q14" s="18"/>
      <c r="R14" s="19"/>
      <c r="S14" s="5"/>
    </row>
    <row r="15" spans="1:19" ht="15" customHeight="1" x14ac:dyDescent="0.25">
      <c r="A15" s="14"/>
      <c r="B15" s="4"/>
      <c r="C15" s="20"/>
      <c r="D15" s="21"/>
      <c r="E15" s="21"/>
      <c r="F15" s="21"/>
      <c r="G15" s="21"/>
      <c r="H15" s="21"/>
      <c r="I15" s="22"/>
      <c r="J15" s="7"/>
      <c r="K15" s="7"/>
      <c r="L15" s="20"/>
      <c r="M15" s="21"/>
      <c r="N15" s="21"/>
      <c r="O15" s="21"/>
      <c r="P15" s="21"/>
      <c r="Q15" s="21"/>
      <c r="R15" s="22"/>
      <c r="S15" s="5"/>
    </row>
    <row r="16" spans="1:19" ht="15" customHeight="1" x14ac:dyDescent="0.25">
      <c r="A16" s="14"/>
      <c r="B16" s="4"/>
      <c r="C16" s="20"/>
      <c r="D16" s="21"/>
      <c r="E16" s="21"/>
      <c r="F16" s="21"/>
      <c r="G16" s="21"/>
      <c r="H16" s="21"/>
      <c r="I16" s="22"/>
      <c r="J16" s="7"/>
      <c r="K16" s="7"/>
      <c r="L16" s="20"/>
      <c r="M16" s="21"/>
      <c r="N16" s="21"/>
      <c r="O16" s="21"/>
      <c r="P16" s="21"/>
      <c r="Q16" s="21"/>
      <c r="R16" s="22"/>
      <c r="S16" s="5"/>
    </row>
    <row r="17" spans="1:19" ht="15.75" customHeight="1" thickBot="1" x14ac:dyDescent="0.3">
      <c r="A17" s="14"/>
      <c r="B17" s="4"/>
      <c r="C17" s="23"/>
      <c r="D17" s="24"/>
      <c r="E17" s="24"/>
      <c r="F17" s="24"/>
      <c r="G17" s="24"/>
      <c r="H17" s="24"/>
      <c r="I17" s="25"/>
      <c r="J17" s="7"/>
      <c r="K17" s="7"/>
      <c r="L17" s="23"/>
      <c r="M17" s="24"/>
      <c r="N17" s="24"/>
      <c r="O17" s="24"/>
      <c r="P17" s="24"/>
      <c r="Q17" s="24"/>
      <c r="R17" s="25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idden="1" x14ac:dyDescent="0.25"/>
    <row r="22" spans="1:19" hidden="1" x14ac:dyDescent="0.25"/>
    <row r="23" spans="1:19" hidden="1" x14ac:dyDescent="0.25"/>
    <row r="24" spans="1:19" hidden="1" x14ac:dyDescent="0.25"/>
    <row r="25" spans="1:19" hidden="1" x14ac:dyDescent="0.25"/>
    <row r="26" spans="1:19" hidden="1" x14ac:dyDescent="0.25"/>
    <row r="27" spans="1:19" hidden="1" x14ac:dyDescent="0.25"/>
    <row r="28" spans="1:19" hidden="1" x14ac:dyDescent="0.25"/>
    <row r="29" spans="1:19" hidden="1" x14ac:dyDescent="0.25"/>
    <row r="30" spans="1:19" hidden="1" x14ac:dyDescent="0.25"/>
    <row r="31" spans="1:19" hidden="1" x14ac:dyDescent="0.25"/>
    <row r="32" spans="1:19" hidden="1" x14ac:dyDescent="0.25"/>
    <row r="33" spans="1:20" hidden="1" x14ac:dyDescent="0.25"/>
    <row r="34" spans="1:20" hidden="1" x14ac:dyDescent="0.25"/>
    <row r="35" spans="1:20" hidden="1" x14ac:dyDescent="0.25"/>
    <row r="36" spans="1:20" hidden="1" x14ac:dyDescent="0.25"/>
    <row r="37" spans="1:20" hidden="1" x14ac:dyDescent="0.25"/>
    <row r="38" spans="1:20" hidden="1" x14ac:dyDescent="0.25"/>
    <row r="39" spans="1:20" hidden="1" x14ac:dyDescent="0.25"/>
    <row r="40" spans="1:20" hidden="1" x14ac:dyDescent="0.25"/>
    <row r="41" spans="1:20" hidden="1" x14ac:dyDescent="0.25"/>
    <row r="42" spans="1:20" hidden="1" x14ac:dyDescent="0.25"/>
    <row r="43" spans="1:20" hidden="1" x14ac:dyDescent="0.25"/>
    <row r="44" spans="1:20" ht="6" hidden="1" customHeight="1" x14ac:dyDescent="0.25"/>
    <row r="45" spans="1:20" s="43" customFormat="1" hidden="1" x14ac:dyDescent="0.25">
      <c r="A45" s="42"/>
      <c r="T45" s="42"/>
    </row>
    <row r="46" spans="1:20" s="43" customFormat="1" hidden="1" x14ac:dyDescent="0.25">
      <c r="A46" s="42"/>
      <c r="T46" s="42"/>
    </row>
    <row r="47" spans="1:20" s="43" customFormat="1" hidden="1" x14ac:dyDescent="0.25">
      <c r="A47" s="42"/>
      <c r="T47" s="42"/>
    </row>
    <row r="48" spans="1:20" s="43" customFormat="1" hidden="1" x14ac:dyDescent="0.25">
      <c r="A48" s="42"/>
      <c r="T48" s="42"/>
    </row>
    <row r="49" spans="1:20" s="43" customFormat="1" hidden="1" x14ac:dyDescent="0.25">
      <c r="A49" s="42"/>
      <c r="T49" s="42"/>
    </row>
  </sheetData>
  <mergeCells count="19">
    <mergeCell ref="N11:O11"/>
    <mergeCell ref="C12:I12"/>
    <mergeCell ref="L12:R12"/>
    <mergeCell ref="C14:I17"/>
    <mergeCell ref="L14:R17"/>
    <mergeCell ref="K10:N10"/>
    <mergeCell ref="L11:M11"/>
    <mergeCell ref="E5:K5"/>
    <mergeCell ref="E7:K7"/>
    <mergeCell ref="E9:K9"/>
    <mergeCell ref="E11:K11"/>
    <mergeCell ref="N5:O5"/>
    <mergeCell ref="L5:M5"/>
    <mergeCell ref="L9:M9"/>
    <mergeCell ref="C3:R3"/>
    <mergeCell ref="K4:N4"/>
    <mergeCell ref="K8:N8"/>
    <mergeCell ref="K6:N6"/>
    <mergeCell ref="L7:M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D675-013F-4C97-B076-ECBBF36A0C9E}">
  <dimension ref="A1:T49"/>
  <sheetViews>
    <sheetView zoomScale="110" zoomScaleNormal="110" workbookViewId="0">
      <selection activeCell="L9" sqref="L9:M9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26" t="s">
        <v>32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27" t="s">
        <v>33</v>
      </c>
      <c r="L4" s="27"/>
      <c r="M4" s="27"/>
      <c r="N4" s="27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30" t="s">
        <v>7</v>
      </c>
      <c r="F5" s="30"/>
      <c r="G5" s="30"/>
      <c r="H5" s="30"/>
      <c r="I5" s="30"/>
      <c r="J5" s="30"/>
      <c r="K5" s="31"/>
      <c r="L5" s="50">
        <v>0</v>
      </c>
      <c r="M5" s="51"/>
      <c r="N5" s="46" t="s">
        <v>5</v>
      </c>
      <c r="O5" s="47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6"/>
      <c r="F6" s="16"/>
      <c r="G6" s="16"/>
      <c r="H6" s="16"/>
      <c r="I6" s="16"/>
      <c r="J6" s="16"/>
      <c r="K6" s="27" t="s">
        <v>34</v>
      </c>
      <c r="L6" s="27"/>
      <c r="M6" s="27"/>
      <c r="N6" s="27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30" t="s">
        <v>8</v>
      </c>
      <c r="F7" s="30"/>
      <c r="G7" s="30"/>
      <c r="H7" s="30"/>
      <c r="I7" s="30"/>
      <c r="J7" s="30"/>
      <c r="K7" s="31"/>
      <c r="L7" s="50">
        <v>0</v>
      </c>
      <c r="M7" s="51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6"/>
      <c r="F8" s="16"/>
      <c r="G8" s="16"/>
      <c r="H8" s="16"/>
      <c r="I8" s="16"/>
      <c r="J8" s="16"/>
      <c r="K8" s="27" t="s">
        <v>35</v>
      </c>
      <c r="L8" s="27"/>
      <c r="M8" s="27"/>
      <c r="N8" s="27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28" t="s">
        <v>11</v>
      </c>
      <c r="F9" s="28"/>
      <c r="G9" s="28"/>
      <c r="H9" s="28"/>
      <c r="I9" s="28"/>
      <c r="J9" s="28"/>
      <c r="K9" s="29"/>
      <c r="L9" s="50">
        <v>0</v>
      </c>
      <c r="M9" s="51"/>
      <c r="N9" s="44" t="s">
        <v>12</v>
      </c>
      <c r="O9" s="45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6"/>
      <c r="F10" s="16"/>
      <c r="G10" s="16"/>
      <c r="H10" s="16"/>
      <c r="I10" s="16"/>
      <c r="J10" s="16"/>
      <c r="K10" s="27" t="s">
        <v>36</v>
      </c>
      <c r="L10" s="27"/>
      <c r="M10" s="27"/>
      <c r="N10" s="27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30" t="s">
        <v>9</v>
      </c>
      <c r="F11" s="30"/>
      <c r="G11" s="30"/>
      <c r="H11" s="30"/>
      <c r="I11" s="30"/>
      <c r="J11" s="30"/>
      <c r="K11" s="31"/>
      <c r="L11" s="50">
        <v>0</v>
      </c>
      <c r="M11" s="51"/>
      <c r="N11" s="48" t="s">
        <v>10</v>
      </c>
      <c r="O11" s="49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41" t="s">
        <v>30</v>
      </c>
      <c r="D12" s="41"/>
      <c r="E12" s="41"/>
      <c r="F12" s="41"/>
      <c r="G12" s="41"/>
      <c r="H12" s="41"/>
      <c r="I12" s="41"/>
      <c r="J12" s="40"/>
      <c r="K12" s="40"/>
      <c r="L12" s="41" t="s">
        <v>31</v>
      </c>
      <c r="M12" s="41"/>
      <c r="N12" s="41"/>
      <c r="O12" s="41"/>
      <c r="P12" s="41"/>
      <c r="Q12" s="41"/>
      <c r="R12" s="41"/>
      <c r="S12" s="5"/>
    </row>
    <row r="13" spans="1:19" ht="5.25" customHeight="1" thickBot="1" x14ac:dyDescent="0.3">
      <c r="A13" s="14"/>
      <c r="B13" s="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5"/>
    </row>
    <row r="14" spans="1:19" ht="15" customHeight="1" x14ac:dyDescent="0.25">
      <c r="A14" s="14"/>
      <c r="B14" s="4"/>
      <c r="C14" s="17">
        <f>EXP(267.1962-(6.3126*L5)-(0.4721*L9)-(47.1448*L7)+(0.0462*L11)+(0.0823*L9*L7)+(1.1048*L5*L7))/(1+EXP(267.1962-(6.3126*L5)-(0.4721*L9)-(47.1448*L7)+(0.0462*L11)+(0.0823*L9*L7)+(1.1048*L5*L7)))</f>
        <v>1</v>
      </c>
      <c r="D14" s="18"/>
      <c r="E14" s="18"/>
      <c r="F14" s="18"/>
      <c r="G14" s="18"/>
      <c r="H14" s="18"/>
      <c r="I14" s="19"/>
      <c r="J14" s="7"/>
      <c r="K14" s="7"/>
      <c r="L14" s="17">
        <f>EXP(267.1962-(6.3126*L5)-(0.4721*L9)-(47.1448*L7)+(0.0462*L11)+(0.0823*L9*L7)+(1.1048*L5*L7))</f>
        <v>1.1011215075044515E+116</v>
      </c>
      <c r="M14" s="18"/>
      <c r="N14" s="18"/>
      <c r="O14" s="18"/>
      <c r="P14" s="18"/>
      <c r="Q14" s="18"/>
      <c r="R14" s="19"/>
      <c r="S14" s="5"/>
    </row>
    <row r="15" spans="1:19" ht="15" customHeight="1" x14ac:dyDescent="0.25">
      <c r="A15" s="14"/>
      <c r="B15" s="4"/>
      <c r="C15" s="20"/>
      <c r="D15" s="21"/>
      <c r="E15" s="21"/>
      <c r="F15" s="21"/>
      <c r="G15" s="21"/>
      <c r="H15" s="21"/>
      <c r="I15" s="22"/>
      <c r="J15" s="7"/>
      <c r="K15" s="7"/>
      <c r="L15" s="20"/>
      <c r="M15" s="21"/>
      <c r="N15" s="21"/>
      <c r="O15" s="21"/>
      <c r="P15" s="21"/>
      <c r="Q15" s="21"/>
      <c r="R15" s="22"/>
      <c r="S15" s="5"/>
    </row>
    <row r="16" spans="1:19" ht="15" customHeight="1" x14ac:dyDescent="0.25">
      <c r="A16" s="14"/>
      <c r="B16" s="4"/>
      <c r="C16" s="20"/>
      <c r="D16" s="21"/>
      <c r="E16" s="21"/>
      <c r="F16" s="21"/>
      <c r="G16" s="21"/>
      <c r="H16" s="21"/>
      <c r="I16" s="22"/>
      <c r="J16" s="7"/>
      <c r="K16" s="7"/>
      <c r="L16" s="20"/>
      <c r="M16" s="21"/>
      <c r="N16" s="21"/>
      <c r="O16" s="21"/>
      <c r="P16" s="21"/>
      <c r="Q16" s="21"/>
      <c r="R16" s="22"/>
      <c r="S16" s="5"/>
    </row>
    <row r="17" spans="1:19" ht="15.75" customHeight="1" thickBot="1" x14ac:dyDescent="0.3">
      <c r="A17" s="14"/>
      <c r="B17" s="4"/>
      <c r="C17" s="23"/>
      <c r="D17" s="24"/>
      <c r="E17" s="24"/>
      <c r="F17" s="24"/>
      <c r="G17" s="24"/>
      <c r="H17" s="24"/>
      <c r="I17" s="25"/>
      <c r="J17" s="7"/>
      <c r="K17" s="7"/>
      <c r="L17" s="23"/>
      <c r="M17" s="24"/>
      <c r="N17" s="24"/>
      <c r="O17" s="24"/>
      <c r="P17" s="24"/>
      <c r="Q17" s="24"/>
      <c r="R17" s="25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idden="1" x14ac:dyDescent="0.25"/>
    <row r="22" spans="1:19" hidden="1" x14ac:dyDescent="0.25"/>
    <row r="23" spans="1:19" hidden="1" x14ac:dyDescent="0.25"/>
    <row r="24" spans="1:19" hidden="1" x14ac:dyDescent="0.25"/>
    <row r="25" spans="1:19" hidden="1" x14ac:dyDescent="0.25"/>
    <row r="26" spans="1:19" hidden="1" x14ac:dyDescent="0.25"/>
    <row r="27" spans="1:19" hidden="1" x14ac:dyDescent="0.25"/>
    <row r="28" spans="1:19" hidden="1" x14ac:dyDescent="0.25"/>
    <row r="29" spans="1:19" hidden="1" x14ac:dyDescent="0.25"/>
    <row r="30" spans="1:19" hidden="1" x14ac:dyDescent="0.25"/>
    <row r="31" spans="1:19" hidden="1" x14ac:dyDescent="0.25"/>
    <row r="32" spans="1:19" hidden="1" x14ac:dyDescent="0.25"/>
    <row r="33" spans="1:20" hidden="1" x14ac:dyDescent="0.25"/>
    <row r="34" spans="1:20" hidden="1" x14ac:dyDescent="0.25"/>
    <row r="35" spans="1:20" hidden="1" x14ac:dyDescent="0.25"/>
    <row r="36" spans="1:20" hidden="1" x14ac:dyDescent="0.25"/>
    <row r="37" spans="1:20" hidden="1" x14ac:dyDescent="0.25"/>
    <row r="38" spans="1:20" hidden="1" x14ac:dyDescent="0.25"/>
    <row r="39" spans="1:20" hidden="1" x14ac:dyDescent="0.25"/>
    <row r="40" spans="1:20" hidden="1" x14ac:dyDescent="0.25"/>
    <row r="41" spans="1:20" hidden="1" x14ac:dyDescent="0.25"/>
    <row r="42" spans="1:20" hidden="1" x14ac:dyDescent="0.25"/>
    <row r="43" spans="1:20" hidden="1" x14ac:dyDescent="0.25"/>
    <row r="44" spans="1:20" ht="6" hidden="1" customHeight="1" x14ac:dyDescent="0.25"/>
    <row r="45" spans="1:20" s="43" customFormat="1" hidden="1" x14ac:dyDescent="0.25">
      <c r="A45" s="42"/>
      <c r="T45" s="42"/>
    </row>
    <row r="46" spans="1:20" s="43" customFormat="1" hidden="1" x14ac:dyDescent="0.25">
      <c r="A46" s="42"/>
      <c r="T46" s="42"/>
    </row>
    <row r="47" spans="1:20" s="43" customFormat="1" hidden="1" x14ac:dyDescent="0.25">
      <c r="A47" s="42"/>
      <c r="T47" s="42"/>
    </row>
    <row r="48" spans="1:20" s="43" customFormat="1" hidden="1" x14ac:dyDescent="0.25">
      <c r="A48" s="42"/>
      <c r="T48" s="42"/>
    </row>
    <row r="49" spans="1:20" s="43" customFormat="1" hidden="1" x14ac:dyDescent="0.25">
      <c r="A49" s="42"/>
      <c r="T49" s="42"/>
    </row>
  </sheetData>
  <mergeCells count="19">
    <mergeCell ref="E11:K11"/>
    <mergeCell ref="L11:M11"/>
    <mergeCell ref="N11:O11"/>
    <mergeCell ref="C12:I12"/>
    <mergeCell ref="L12:R12"/>
    <mergeCell ref="C14:I17"/>
    <mergeCell ref="L14:R17"/>
    <mergeCell ref="E7:K7"/>
    <mergeCell ref="L7:M7"/>
    <mergeCell ref="K8:N8"/>
    <mergeCell ref="E9:K9"/>
    <mergeCell ref="L9:M9"/>
    <mergeCell ref="K10:N10"/>
    <mergeCell ref="C3:R3"/>
    <mergeCell ref="K4:N4"/>
    <mergeCell ref="E5:K5"/>
    <mergeCell ref="L5:M5"/>
    <mergeCell ref="N5:O5"/>
    <mergeCell ref="K6:N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1A18-F286-4B5B-ADC9-1C2C76B7C081}">
  <dimension ref="A1:T49"/>
  <sheetViews>
    <sheetView zoomScale="110" zoomScaleNormal="110" workbookViewId="0">
      <selection activeCell="O9" sqref="O9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26" t="s">
        <v>47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27" t="s">
        <v>37</v>
      </c>
      <c r="L4" s="27"/>
      <c r="M4" s="27"/>
      <c r="N4" s="27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30" t="s">
        <v>7</v>
      </c>
      <c r="F5" s="30"/>
      <c r="G5" s="30"/>
      <c r="H5" s="30"/>
      <c r="I5" s="30"/>
      <c r="J5" s="30"/>
      <c r="K5" s="31"/>
      <c r="L5" s="50">
        <v>0</v>
      </c>
      <c r="M5" s="51"/>
      <c r="N5" s="46" t="s">
        <v>5</v>
      </c>
      <c r="O5" s="47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6"/>
      <c r="F6" s="16"/>
      <c r="G6" s="16"/>
      <c r="H6" s="16"/>
      <c r="I6" s="16"/>
      <c r="J6" s="16"/>
      <c r="K6" s="27" t="s">
        <v>39</v>
      </c>
      <c r="L6" s="27"/>
      <c r="M6" s="27"/>
      <c r="N6" s="27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30" t="s">
        <v>8</v>
      </c>
      <c r="F7" s="30"/>
      <c r="G7" s="30"/>
      <c r="H7" s="30"/>
      <c r="I7" s="30"/>
      <c r="J7" s="30"/>
      <c r="K7" s="31"/>
      <c r="L7" s="50">
        <v>0</v>
      </c>
      <c r="M7" s="51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6"/>
      <c r="F8" s="16"/>
      <c r="G8" s="16"/>
      <c r="H8" s="16"/>
      <c r="I8" s="16"/>
      <c r="J8" s="16"/>
      <c r="K8" s="27" t="s">
        <v>38</v>
      </c>
      <c r="L8" s="27"/>
      <c r="M8" s="27"/>
      <c r="N8" s="27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28" t="s">
        <v>11</v>
      </c>
      <c r="F9" s="28"/>
      <c r="G9" s="28"/>
      <c r="H9" s="28"/>
      <c r="I9" s="28"/>
      <c r="J9" s="28"/>
      <c r="K9" s="29"/>
      <c r="L9" s="50">
        <v>0</v>
      </c>
      <c r="M9" s="51"/>
      <c r="N9" s="44" t="s">
        <v>12</v>
      </c>
      <c r="O9" s="45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6"/>
      <c r="F10" s="16"/>
      <c r="G10" s="16"/>
      <c r="H10" s="16"/>
      <c r="I10" s="16"/>
      <c r="J10" s="16"/>
      <c r="K10" s="27" t="s">
        <v>40</v>
      </c>
      <c r="L10" s="27"/>
      <c r="M10" s="27"/>
      <c r="N10" s="27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30" t="s">
        <v>9</v>
      </c>
      <c r="F11" s="30"/>
      <c r="G11" s="30"/>
      <c r="H11" s="30"/>
      <c r="I11" s="30"/>
      <c r="J11" s="30"/>
      <c r="K11" s="31"/>
      <c r="L11" s="50">
        <v>0</v>
      </c>
      <c r="M11" s="51"/>
      <c r="N11" s="48" t="s">
        <v>10</v>
      </c>
      <c r="O11" s="49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41" t="s">
        <v>30</v>
      </c>
      <c r="D12" s="41"/>
      <c r="E12" s="41"/>
      <c r="F12" s="41"/>
      <c r="G12" s="41"/>
      <c r="H12" s="41"/>
      <c r="I12" s="41"/>
      <c r="J12" s="40"/>
      <c r="K12" s="40"/>
      <c r="L12" s="41" t="s">
        <v>31</v>
      </c>
      <c r="M12" s="41"/>
      <c r="N12" s="41"/>
      <c r="O12" s="41"/>
      <c r="P12" s="41"/>
      <c r="Q12" s="41"/>
      <c r="R12" s="41"/>
      <c r="S12" s="5"/>
    </row>
    <row r="13" spans="1:19" ht="5.25" customHeight="1" thickBot="1" x14ac:dyDescent="0.3">
      <c r="A13" s="14"/>
      <c r="B13" s="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5"/>
    </row>
    <row r="14" spans="1:19" ht="15" customHeight="1" x14ac:dyDescent="0.25">
      <c r="A14" s="14"/>
      <c r="B14" s="4"/>
      <c r="C14" s="17">
        <f>EXP(371.9962-(5.9963*L5)-(0.4665*L9)-(67.0181*L7)+(0.0117*L11)+(0.0823*L9*L7)+(1.1048*L5*L7))/(1+EXP(371.9962-(5.9963*L5)-(0.4665*L9)-(67.0181*L7)+(0.0117*L11)+(0.0823*L9*L7)+(1.1048*L5*L7)))</f>
        <v>1</v>
      </c>
      <c r="D14" s="18"/>
      <c r="E14" s="18"/>
      <c r="F14" s="18"/>
      <c r="G14" s="18"/>
      <c r="H14" s="18"/>
      <c r="I14" s="19"/>
      <c r="J14" s="7"/>
      <c r="K14" s="7"/>
      <c r="L14" s="17">
        <f>EXP(371.9962-(5.9963*L5)-(0.4665*L9)-(67.0181*L7)+(0.0117*L11)+(0.0823*L9*L7)+(1.1048*L5*L7))</f>
        <v>3.5966398261264111E+161</v>
      </c>
      <c r="M14" s="18"/>
      <c r="N14" s="18"/>
      <c r="O14" s="18"/>
      <c r="P14" s="18"/>
      <c r="Q14" s="18"/>
      <c r="R14" s="19"/>
      <c r="S14" s="5"/>
    </row>
    <row r="15" spans="1:19" ht="15" customHeight="1" x14ac:dyDescent="0.25">
      <c r="A15" s="14"/>
      <c r="B15" s="4"/>
      <c r="C15" s="20"/>
      <c r="D15" s="21"/>
      <c r="E15" s="21"/>
      <c r="F15" s="21"/>
      <c r="G15" s="21"/>
      <c r="H15" s="21"/>
      <c r="I15" s="22"/>
      <c r="J15" s="7"/>
      <c r="K15" s="7"/>
      <c r="L15" s="20"/>
      <c r="M15" s="21"/>
      <c r="N15" s="21"/>
      <c r="O15" s="21"/>
      <c r="P15" s="21"/>
      <c r="Q15" s="21"/>
      <c r="R15" s="22"/>
      <c r="S15" s="5"/>
    </row>
    <row r="16" spans="1:19" ht="15" customHeight="1" x14ac:dyDescent="0.25">
      <c r="A16" s="14"/>
      <c r="B16" s="4"/>
      <c r="C16" s="20"/>
      <c r="D16" s="21"/>
      <c r="E16" s="21"/>
      <c r="F16" s="21"/>
      <c r="G16" s="21"/>
      <c r="H16" s="21"/>
      <c r="I16" s="22"/>
      <c r="J16" s="7"/>
      <c r="K16" s="7"/>
      <c r="L16" s="20"/>
      <c r="M16" s="21"/>
      <c r="N16" s="21"/>
      <c r="O16" s="21"/>
      <c r="P16" s="21"/>
      <c r="Q16" s="21"/>
      <c r="R16" s="22"/>
      <c r="S16" s="5"/>
    </row>
    <row r="17" spans="1:19" ht="15.75" customHeight="1" thickBot="1" x14ac:dyDescent="0.3">
      <c r="A17" s="14"/>
      <c r="B17" s="4"/>
      <c r="C17" s="23"/>
      <c r="D17" s="24"/>
      <c r="E17" s="24"/>
      <c r="F17" s="24"/>
      <c r="G17" s="24"/>
      <c r="H17" s="24"/>
      <c r="I17" s="25"/>
      <c r="J17" s="7"/>
      <c r="K17" s="7"/>
      <c r="L17" s="23"/>
      <c r="M17" s="24"/>
      <c r="N17" s="24"/>
      <c r="O17" s="24"/>
      <c r="P17" s="24"/>
      <c r="Q17" s="24"/>
      <c r="R17" s="25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idden="1" x14ac:dyDescent="0.25"/>
    <row r="22" spans="1:19" hidden="1" x14ac:dyDescent="0.25"/>
    <row r="23" spans="1:19" hidden="1" x14ac:dyDescent="0.25"/>
    <row r="24" spans="1:19" hidden="1" x14ac:dyDescent="0.25"/>
    <row r="25" spans="1:19" hidden="1" x14ac:dyDescent="0.25"/>
    <row r="26" spans="1:19" hidden="1" x14ac:dyDescent="0.25"/>
    <row r="27" spans="1:19" hidden="1" x14ac:dyDescent="0.25"/>
    <row r="28" spans="1:19" hidden="1" x14ac:dyDescent="0.25"/>
    <row r="29" spans="1:19" hidden="1" x14ac:dyDescent="0.25"/>
    <row r="30" spans="1:19" hidden="1" x14ac:dyDescent="0.25"/>
    <row r="31" spans="1:19" hidden="1" x14ac:dyDescent="0.25"/>
    <row r="32" spans="1:19" hidden="1" x14ac:dyDescent="0.25"/>
    <row r="33" spans="1:20" hidden="1" x14ac:dyDescent="0.25"/>
    <row r="34" spans="1:20" hidden="1" x14ac:dyDescent="0.25"/>
    <row r="35" spans="1:20" hidden="1" x14ac:dyDescent="0.25"/>
    <row r="36" spans="1:20" hidden="1" x14ac:dyDescent="0.25"/>
    <row r="37" spans="1:20" hidden="1" x14ac:dyDescent="0.25"/>
    <row r="38" spans="1:20" hidden="1" x14ac:dyDescent="0.25"/>
    <row r="39" spans="1:20" hidden="1" x14ac:dyDescent="0.25"/>
    <row r="40" spans="1:20" hidden="1" x14ac:dyDescent="0.25"/>
    <row r="41" spans="1:20" hidden="1" x14ac:dyDescent="0.25"/>
    <row r="42" spans="1:20" hidden="1" x14ac:dyDescent="0.25"/>
    <row r="43" spans="1:20" hidden="1" x14ac:dyDescent="0.25"/>
    <row r="44" spans="1:20" ht="6" hidden="1" customHeight="1" x14ac:dyDescent="0.25"/>
    <row r="45" spans="1:20" s="43" customFormat="1" hidden="1" x14ac:dyDescent="0.25">
      <c r="A45" s="42"/>
      <c r="T45" s="42"/>
    </row>
    <row r="46" spans="1:20" s="43" customFormat="1" hidden="1" x14ac:dyDescent="0.25">
      <c r="A46" s="42"/>
      <c r="T46" s="42"/>
    </row>
    <row r="47" spans="1:20" s="43" customFormat="1" hidden="1" x14ac:dyDescent="0.25">
      <c r="A47" s="42"/>
      <c r="T47" s="42"/>
    </row>
    <row r="48" spans="1:20" s="43" customFormat="1" hidden="1" x14ac:dyDescent="0.25">
      <c r="A48" s="42"/>
      <c r="T48" s="42"/>
    </row>
    <row r="49" spans="1:20" s="43" customFormat="1" hidden="1" x14ac:dyDescent="0.25">
      <c r="A49" s="42"/>
      <c r="T49" s="42"/>
    </row>
  </sheetData>
  <mergeCells count="19">
    <mergeCell ref="E11:K11"/>
    <mergeCell ref="L11:M11"/>
    <mergeCell ref="N11:O11"/>
    <mergeCell ref="C12:I12"/>
    <mergeCell ref="L12:R12"/>
    <mergeCell ref="C14:I17"/>
    <mergeCell ref="L14:R17"/>
    <mergeCell ref="E7:K7"/>
    <mergeCell ref="L7:M7"/>
    <mergeCell ref="K8:N8"/>
    <mergeCell ref="E9:K9"/>
    <mergeCell ref="L9:M9"/>
    <mergeCell ref="K10:N10"/>
    <mergeCell ref="C3:R3"/>
    <mergeCell ref="K4:N4"/>
    <mergeCell ref="E5:K5"/>
    <mergeCell ref="L5:M5"/>
    <mergeCell ref="N5:O5"/>
    <mergeCell ref="K6:N6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E2AF-1B4F-4780-9051-F8A767A70E6A}">
  <dimension ref="A1:T49"/>
  <sheetViews>
    <sheetView tabSelected="1" zoomScale="110" zoomScaleNormal="110" workbookViewId="0">
      <selection activeCell="L5" sqref="L5:M5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26" t="s">
        <v>46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27" t="s">
        <v>42</v>
      </c>
      <c r="L4" s="27"/>
      <c r="M4" s="27"/>
      <c r="N4" s="27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30" t="s">
        <v>7</v>
      </c>
      <c r="F5" s="30"/>
      <c r="G5" s="30"/>
      <c r="H5" s="30"/>
      <c r="I5" s="30"/>
      <c r="J5" s="30"/>
      <c r="K5" s="31"/>
      <c r="L5" s="50">
        <v>0</v>
      </c>
      <c r="M5" s="51"/>
      <c r="N5" s="46" t="s">
        <v>5</v>
      </c>
      <c r="O5" s="47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6"/>
      <c r="F6" s="16"/>
      <c r="G6" s="16"/>
      <c r="H6" s="16"/>
      <c r="I6" s="16"/>
      <c r="J6" s="16"/>
      <c r="K6" s="27" t="s">
        <v>43</v>
      </c>
      <c r="L6" s="27"/>
      <c r="M6" s="27"/>
      <c r="N6" s="27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30" t="s">
        <v>8</v>
      </c>
      <c r="F7" s="30"/>
      <c r="G7" s="30"/>
      <c r="H7" s="30"/>
      <c r="I7" s="30"/>
      <c r="J7" s="30"/>
      <c r="K7" s="31"/>
      <c r="L7" s="50">
        <v>0</v>
      </c>
      <c r="M7" s="51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6"/>
      <c r="F8" s="16"/>
      <c r="G8" s="16"/>
      <c r="H8" s="16"/>
      <c r="I8" s="16"/>
      <c r="J8" s="16"/>
      <c r="K8" s="27" t="s">
        <v>44</v>
      </c>
      <c r="L8" s="27"/>
      <c r="M8" s="27"/>
      <c r="N8" s="27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28" t="s">
        <v>11</v>
      </c>
      <c r="F9" s="28"/>
      <c r="G9" s="28"/>
      <c r="H9" s="28"/>
      <c r="I9" s="28"/>
      <c r="J9" s="28"/>
      <c r="K9" s="29"/>
      <c r="L9" s="50">
        <v>0</v>
      </c>
      <c r="M9" s="51"/>
      <c r="N9" s="44" t="s">
        <v>12</v>
      </c>
      <c r="O9" s="45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6"/>
      <c r="F10" s="16"/>
      <c r="G10" s="16"/>
      <c r="H10" s="16"/>
      <c r="I10" s="16"/>
      <c r="J10" s="16"/>
      <c r="K10" s="27" t="s">
        <v>45</v>
      </c>
      <c r="L10" s="27"/>
      <c r="M10" s="27"/>
      <c r="N10" s="27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30" t="s">
        <v>9</v>
      </c>
      <c r="F11" s="30"/>
      <c r="G11" s="30"/>
      <c r="H11" s="30"/>
      <c r="I11" s="30"/>
      <c r="J11" s="30"/>
      <c r="K11" s="31"/>
      <c r="L11" s="50">
        <v>0</v>
      </c>
      <c r="M11" s="51"/>
      <c r="N11" s="48" t="s">
        <v>10</v>
      </c>
      <c r="O11" s="49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41" t="s">
        <v>30</v>
      </c>
      <c r="D12" s="41"/>
      <c r="E12" s="41"/>
      <c r="F12" s="41"/>
      <c r="G12" s="41"/>
      <c r="H12" s="41"/>
      <c r="I12" s="41"/>
      <c r="J12" s="40"/>
      <c r="K12" s="40"/>
      <c r="L12" s="41" t="s">
        <v>31</v>
      </c>
      <c r="M12" s="41"/>
      <c r="N12" s="41"/>
      <c r="O12" s="41"/>
      <c r="P12" s="41"/>
      <c r="Q12" s="41"/>
      <c r="R12" s="41"/>
      <c r="S12" s="5"/>
    </row>
    <row r="13" spans="1:19" ht="5.25" customHeight="1" thickBot="1" x14ac:dyDescent="0.3">
      <c r="A13" s="14"/>
      <c r="B13" s="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5"/>
    </row>
    <row r="14" spans="1:19" ht="15" customHeight="1" x14ac:dyDescent="0.25">
      <c r="A14" s="14"/>
      <c r="B14" s="4"/>
      <c r="C14" s="17">
        <f>EXP(24.2512-(6.916*L5)-(0.5072*L9)+(0.0507*L11)+(0.0823*L9*L7)+(1.1048*L5*L7))/(1+EXP(24.2512-(6.916*L5)-(0.5072*L9)+(0.0507*L11)+(0.0823*L9*L7)+(1.1048*L5*L7)))</f>
        <v>0.99999999997063449</v>
      </c>
      <c r="D14" s="18"/>
      <c r="E14" s="18"/>
      <c r="F14" s="18"/>
      <c r="G14" s="18"/>
      <c r="H14" s="18"/>
      <c r="I14" s="19"/>
      <c r="J14" s="7"/>
      <c r="K14" s="7"/>
      <c r="L14" s="17">
        <f>EXP(24.2512-(6.916*L5)-(0.5072*L9)+(0.0507*L11)+(0.0823*L9*L7)+(1.1048*L5*L7))</f>
        <v>34053545826.708298</v>
      </c>
      <c r="M14" s="18"/>
      <c r="N14" s="18"/>
      <c r="O14" s="18"/>
      <c r="P14" s="18"/>
      <c r="Q14" s="18"/>
      <c r="R14" s="19"/>
      <c r="S14" s="5"/>
    </row>
    <row r="15" spans="1:19" ht="15" customHeight="1" x14ac:dyDescent="0.25">
      <c r="A15" s="14"/>
      <c r="B15" s="4"/>
      <c r="C15" s="20"/>
      <c r="D15" s="21"/>
      <c r="E15" s="21"/>
      <c r="F15" s="21"/>
      <c r="G15" s="21"/>
      <c r="H15" s="21"/>
      <c r="I15" s="22"/>
      <c r="J15" s="7"/>
      <c r="K15" s="7"/>
      <c r="L15" s="20"/>
      <c r="M15" s="21"/>
      <c r="N15" s="21"/>
      <c r="O15" s="21"/>
      <c r="P15" s="21"/>
      <c r="Q15" s="21"/>
      <c r="R15" s="22"/>
      <c r="S15" s="5"/>
    </row>
    <row r="16" spans="1:19" ht="15" customHeight="1" x14ac:dyDescent="0.25">
      <c r="A16" s="14"/>
      <c r="B16" s="4"/>
      <c r="C16" s="20"/>
      <c r="D16" s="21"/>
      <c r="E16" s="21"/>
      <c r="F16" s="21"/>
      <c r="G16" s="21"/>
      <c r="H16" s="21"/>
      <c r="I16" s="22"/>
      <c r="J16" s="7"/>
      <c r="K16" s="7"/>
      <c r="L16" s="20"/>
      <c r="M16" s="21"/>
      <c r="N16" s="21"/>
      <c r="O16" s="21"/>
      <c r="P16" s="21"/>
      <c r="Q16" s="21"/>
      <c r="R16" s="22"/>
      <c r="S16" s="5"/>
    </row>
    <row r="17" spans="1:19" ht="15.75" customHeight="1" thickBot="1" x14ac:dyDescent="0.3">
      <c r="A17" s="14"/>
      <c r="B17" s="4"/>
      <c r="C17" s="23"/>
      <c r="D17" s="24"/>
      <c r="E17" s="24"/>
      <c r="F17" s="24"/>
      <c r="G17" s="24"/>
      <c r="H17" s="24"/>
      <c r="I17" s="25"/>
      <c r="J17" s="7"/>
      <c r="K17" s="7"/>
      <c r="L17" s="23"/>
      <c r="M17" s="24"/>
      <c r="N17" s="24"/>
      <c r="O17" s="24"/>
      <c r="P17" s="24"/>
      <c r="Q17" s="24"/>
      <c r="R17" s="25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idden="1" x14ac:dyDescent="0.25"/>
    <row r="22" spans="1:19" hidden="1" x14ac:dyDescent="0.25"/>
    <row r="23" spans="1:19" hidden="1" x14ac:dyDescent="0.25"/>
    <row r="24" spans="1:19" hidden="1" x14ac:dyDescent="0.25"/>
    <row r="25" spans="1:19" hidden="1" x14ac:dyDescent="0.25"/>
    <row r="26" spans="1:19" hidden="1" x14ac:dyDescent="0.25"/>
    <row r="27" spans="1:19" hidden="1" x14ac:dyDescent="0.25"/>
    <row r="28" spans="1:19" hidden="1" x14ac:dyDescent="0.25"/>
    <row r="29" spans="1:19" hidden="1" x14ac:dyDescent="0.25"/>
    <row r="30" spans="1:19" hidden="1" x14ac:dyDescent="0.25"/>
    <row r="31" spans="1:19" hidden="1" x14ac:dyDescent="0.25"/>
    <row r="32" spans="1:19" hidden="1" x14ac:dyDescent="0.25"/>
    <row r="33" spans="1:20" hidden="1" x14ac:dyDescent="0.25"/>
    <row r="34" spans="1:20" hidden="1" x14ac:dyDescent="0.25"/>
    <row r="35" spans="1:20" hidden="1" x14ac:dyDescent="0.25"/>
    <row r="36" spans="1:20" hidden="1" x14ac:dyDescent="0.25"/>
    <row r="37" spans="1:20" hidden="1" x14ac:dyDescent="0.25"/>
    <row r="38" spans="1:20" hidden="1" x14ac:dyDescent="0.25"/>
    <row r="39" spans="1:20" hidden="1" x14ac:dyDescent="0.25"/>
    <row r="40" spans="1:20" hidden="1" x14ac:dyDescent="0.25"/>
    <row r="41" spans="1:20" hidden="1" x14ac:dyDescent="0.25"/>
    <row r="42" spans="1:20" hidden="1" x14ac:dyDescent="0.25"/>
    <row r="43" spans="1:20" hidden="1" x14ac:dyDescent="0.25"/>
    <row r="44" spans="1:20" ht="6" hidden="1" customHeight="1" x14ac:dyDescent="0.25"/>
    <row r="45" spans="1:20" s="43" customFormat="1" hidden="1" x14ac:dyDescent="0.25">
      <c r="A45" s="42"/>
      <c r="T45" s="42"/>
    </row>
    <row r="46" spans="1:20" s="43" customFormat="1" hidden="1" x14ac:dyDescent="0.25">
      <c r="A46" s="42"/>
      <c r="T46" s="42"/>
    </row>
    <row r="47" spans="1:20" s="43" customFormat="1" hidden="1" x14ac:dyDescent="0.25">
      <c r="A47" s="42"/>
      <c r="T47" s="42"/>
    </row>
    <row r="48" spans="1:20" s="43" customFormat="1" hidden="1" x14ac:dyDescent="0.25">
      <c r="A48" s="42"/>
      <c r="T48" s="42"/>
    </row>
    <row r="49" spans="1:20" s="43" customFormat="1" hidden="1" x14ac:dyDescent="0.25">
      <c r="A49" s="42"/>
      <c r="T49" s="42"/>
    </row>
  </sheetData>
  <mergeCells count="19">
    <mergeCell ref="E11:K11"/>
    <mergeCell ref="L11:M11"/>
    <mergeCell ref="N11:O11"/>
    <mergeCell ref="C12:I12"/>
    <mergeCell ref="L12:R12"/>
    <mergeCell ref="C14:I17"/>
    <mergeCell ref="L14:R17"/>
    <mergeCell ref="E7:K7"/>
    <mergeCell ref="L7:M7"/>
    <mergeCell ref="K8:N8"/>
    <mergeCell ref="E9:K9"/>
    <mergeCell ref="L9:M9"/>
    <mergeCell ref="K10:N10"/>
    <mergeCell ref="C3:R3"/>
    <mergeCell ref="K4:N4"/>
    <mergeCell ref="E5:K5"/>
    <mergeCell ref="L5:M5"/>
    <mergeCell ref="N5:O5"/>
    <mergeCell ref="K6:N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Control pond Calculator</vt:lpstr>
      <vt:lpstr>Final pond Calculator</vt:lpstr>
      <vt:lpstr>Hourly pond Calculator</vt:lpstr>
      <vt:lpstr>Refuge pond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Hisham Abdelrahman</cp:lastModifiedBy>
  <dcterms:created xsi:type="dcterms:W3CDTF">2015-06-05T18:17:20Z</dcterms:created>
  <dcterms:modified xsi:type="dcterms:W3CDTF">2020-08-04T14:15:38Z</dcterms:modified>
</cp:coreProperties>
</file>