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BSE INSTITUTE\Hitesh\Bussiness Statistics\"/>
    </mc:Choice>
  </mc:AlternateContent>
  <xr:revisionPtr revIDLastSave="0" documentId="13_ncr:1_{BCA999F4-5BE0-4D5D-AC38-29B25F8176FE}" xr6:coauthVersionLast="47" xr6:coauthVersionMax="47" xr10:uidLastSave="{00000000-0000-0000-0000-000000000000}"/>
  <bookViews>
    <workbookView xWindow="-108" yWindow="-108" windowWidth="23256" windowHeight="12456" firstSheet="1" activeTab="5" xr2:uid="{A9AB7102-20C6-4953-9AC2-07D511E32E79}"/>
  </bookViews>
  <sheets>
    <sheet name="first page" sheetId="16" r:id="rId1"/>
    <sheet name="company1" sheetId="1" r:id="rId2"/>
    <sheet name="company2" sheetId="3" r:id="rId3"/>
    <sheet name="company3" sheetId="4" r:id="rId4"/>
    <sheet name="company4" sheetId="5" r:id="rId5"/>
    <sheet name="company5" sheetId="6" r:id="rId6"/>
    <sheet name="company6" sheetId="7" r:id="rId7"/>
    <sheet name="company7" sheetId="8" r:id="rId8"/>
    <sheet name="company8" sheetId="9" r:id="rId9"/>
    <sheet name="company9" sheetId="10" r:id="rId10"/>
    <sheet name="company10" sheetId="11" r:id="rId11"/>
  </sheets>
  <definedNames>
    <definedName name="_xlnm.Print_Area" localSheetId="1">company1!$A$1:$O$26</definedName>
    <definedName name="_xlnm.Print_Area" localSheetId="0">'first page'!$A$1:$J$35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2" i="11" l="1"/>
  <c r="B21" i="11"/>
  <c r="B20" i="10" l="1"/>
  <c r="B18" i="10" s="1"/>
  <c r="B21" i="10"/>
  <c r="B22" i="10"/>
  <c r="C17" i="11"/>
  <c r="C16" i="11"/>
  <c r="C15" i="11"/>
  <c r="C14" i="11"/>
  <c r="B12" i="11"/>
  <c r="B20" i="11" s="1"/>
  <c r="C11" i="11"/>
  <c r="E11" i="11" s="1"/>
  <c r="C10" i="11"/>
  <c r="E10" i="11" s="1"/>
  <c r="E9" i="11"/>
  <c r="D9" i="11"/>
  <c r="C9" i="11"/>
  <c r="C8" i="11"/>
  <c r="D8" i="11" s="1"/>
  <c r="C7" i="11"/>
  <c r="E7" i="11" s="1"/>
  <c r="C17" i="10"/>
  <c r="C16" i="10"/>
  <c r="C15" i="10"/>
  <c r="C14" i="10"/>
  <c r="B12" i="10"/>
  <c r="C11" i="10"/>
  <c r="D11" i="10" s="1"/>
  <c r="C10" i="10"/>
  <c r="E10" i="10" s="1"/>
  <c r="C9" i="10"/>
  <c r="E9" i="10" s="1"/>
  <c r="C8" i="10"/>
  <c r="D8" i="10" s="1"/>
  <c r="C7" i="10"/>
  <c r="C17" i="9"/>
  <c r="C16" i="9"/>
  <c r="C15" i="9"/>
  <c r="C14" i="9"/>
  <c r="B12" i="9"/>
  <c r="B20" i="9" s="1"/>
  <c r="C11" i="9"/>
  <c r="E11" i="9" s="1"/>
  <c r="C10" i="9"/>
  <c r="E10" i="9" s="1"/>
  <c r="C9" i="9"/>
  <c r="E9" i="9" s="1"/>
  <c r="C8" i="9"/>
  <c r="E8" i="9" s="1"/>
  <c r="E7" i="9"/>
  <c r="C7" i="9"/>
  <c r="C17" i="8"/>
  <c r="C16" i="8"/>
  <c r="C15" i="8"/>
  <c r="C14" i="8"/>
  <c r="B12" i="8"/>
  <c r="B20" i="8" s="1"/>
  <c r="C11" i="8"/>
  <c r="E11" i="8" s="1"/>
  <c r="C10" i="8"/>
  <c r="D10" i="8" s="1"/>
  <c r="C9" i="8"/>
  <c r="E9" i="8" s="1"/>
  <c r="E8" i="8"/>
  <c r="C8" i="8"/>
  <c r="D8" i="8" s="1"/>
  <c r="C7" i="8"/>
  <c r="D7" i="8" s="1"/>
  <c r="C17" i="7"/>
  <c r="C16" i="7"/>
  <c r="C15" i="7"/>
  <c r="C14" i="7"/>
  <c r="B12" i="7"/>
  <c r="B20" i="7" s="1"/>
  <c r="C11" i="7"/>
  <c r="E11" i="7" s="1"/>
  <c r="C10" i="7"/>
  <c r="E10" i="7" s="1"/>
  <c r="C9" i="7"/>
  <c r="E9" i="7" s="1"/>
  <c r="C8" i="7"/>
  <c r="E8" i="7" s="1"/>
  <c r="E7" i="7"/>
  <c r="D7" i="7"/>
  <c r="C7" i="7"/>
  <c r="C14" i="6"/>
  <c r="C15" i="6"/>
  <c r="C16" i="6"/>
  <c r="C17" i="6"/>
  <c r="B12" i="6"/>
  <c r="B20" i="6" s="1"/>
  <c r="E11" i="6"/>
  <c r="D11" i="6"/>
  <c r="C11" i="6"/>
  <c r="C10" i="6"/>
  <c r="D10" i="6" s="1"/>
  <c r="C9" i="6"/>
  <c r="E9" i="6" s="1"/>
  <c r="E8" i="6"/>
  <c r="D8" i="6"/>
  <c r="C8" i="6"/>
  <c r="E7" i="6"/>
  <c r="D7" i="6"/>
  <c r="C7" i="6"/>
  <c r="C12" i="6" s="1"/>
  <c r="C7" i="5"/>
  <c r="C8" i="5"/>
  <c r="D8" i="5" s="1"/>
  <c r="C9" i="5"/>
  <c r="C10" i="5"/>
  <c r="C11" i="5"/>
  <c r="E11" i="5" s="1"/>
  <c r="C17" i="5"/>
  <c r="C16" i="5"/>
  <c r="C15" i="5"/>
  <c r="C14" i="5"/>
  <c r="B12" i="5"/>
  <c r="B20" i="5" s="1"/>
  <c r="E10" i="5"/>
  <c r="E9" i="5"/>
  <c r="D9" i="5"/>
  <c r="E8" i="5"/>
  <c r="E7" i="5"/>
  <c r="C7" i="4"/>
  <c r="C8" i="4"/>
  <c r="C9" i="4"/>
  <c r="C10" i="4"/>
  <c r="C11" i="4"/>
  <c r="E11" i="4" s="1"/>
  <c r="C17" i="4"/>
  <c r="C16" i="4"/>
  <c r="C15" i="4"/>
  <c r="C14" i="4"/>
  <c r="B12" i="4"/>
  <c r="B20" i="4" s="1"/>
  <c r="E10" i="4"/>
  <c r="E9" i="4"/>
  <c r="D9" i="4"/>
  <c r="E8" i="4"/>
  <c r="E7" i="4"/>
  <c r="C7" i="3"/>
  <c r="C8" i="3"/>
  <c r="E8" i="3" s="1"/>
  <c r="C9" i="3"/>
  <c r="C10" i="3"/>
  <c r="C11" i="3"/>
  <c r="E11" i="3" s="1"/>
  <c r="C17" i="3"/>
  <c r="C16" i="3"/>
  <c r="C15" i="3"/>
  <c r="C14" i="3"/>
  <c r="B12" i="3"/>
  <c r="B20" i="3" s="1"/>
  <c r="D10" i="3"/>
  <c r="E10" i="3"/>
  <c r="E9" i="3"/>
  <c r="D9" i="3"/>
  <c r="D8" i="3"/>
  <c r="B10" i="1"/>
  <c r="B18" i="1" s="1"/>
  <c r="C6" i="1"/>
  <c r="D6" i="1" s="1"/>
  <c r="C7" i="1"/>
  <c r="D7" i="1" s="1"/>
  <c r="C8" i="1"/>
  <c r="D8" i="1" s="1"/>
  <c r="C9" i="1"/>
  <c r="E9" i="1" s="1"/>
  <c r="C12" i="1"/>
  <c r="C13" i="1"/>
  <c r="C14" i="1"/>
  <c r="C15" i="1"/>
  <c r="C5" i="1"/>
  <c r="E5" i="1" s="1"/>
  <c r="D9" i="7" l="1"/>
  <c r="E12" i="7"/>
  <c r="C12" i="7"/>
  <c r="D10" i="7"/>
  <c r="D11" i="8"/>
  <c r="C12" i="8"/>
  <c r="E7" i="8"/>
  <c r="D8" i="9"/>
  <c r="D9" i="9"/>
  <c r="C12" i="9"/>
  <c r="D7" i="9"/>
  <c r="D10" i="9"/>
  <c r="C12" i="11"/>
  <c r="D9" i="10"/>
  <c r="C12" i="10"/>
  <c r="E11" i="10"/>
  <c r="E8" i="10"/>
  <c r="E8" i="11"/>
  <c r="E12" i="11" s="1"/>
  <c r="D11" i="11"/>
  <c r="D7" i="11"/>
  <c r="D10" i="11"/>
  <c r="D7" i="10"/>
  <c r="E7" i="10"/>
  <c r="D10" i="10"/>
  <c r="E12" i="9"/>
  <c r="D11" i="9"/>
  <c r="D9" i="8"/>
  <c r="D12" i="8" s="1"/>
  <c r="E10" i="8"/>
  <c r="E12" i="8" s="1"/>
  <c r="D8" i="7"/>
  <c r="D11" i="7"/>
  <c r="D9" i="6"/>
  <c r="D12" i="6" s="1"/>
  <c r="E10" i="6"/>
  <c r="E12" i="6" s="1"/>
  <c r="E12" i="5"/>
  <c r="D7" i="5"/>
  <c r="C12" i="5"/>
  <c r="D10" i="5"/>
  <c r="D11" i="5"/>
  <c r="E12" i="4"/>
  <c r="D7" i="4"/>
  <c r="D8" i="4"/>
  <c r="C12" i="4"/>
  <c r="D11" i="4"/>
  <c r="D10" i="4"/>
  <c r="C12" i="3"/>
  <c r="D7" i="3"/>
  <c r="E7" i="3"/>
  <c r="E12" i="3" s="1"/>
  <c r="D11" i="3"/>
  <c r="D5" i="1"/>
  <c r="D9" i="1"/>
  <c r="C10" i="1"/>
  <c r="E7" i="1"/>
  <c r="E8" i="1"/>
  <c r="E6" i="1"/>
  <c r="B21" i="8" l="1"/>
  <c r="D12" i="9"/>
  <c r="B21" i="9" s="1"/>
  <c r="E12" i="10"/>
  <c r="D12" i="10"/>
  <c r="D12" i="11"/>
  <c r="B16" i="10"/>
  <c r="B17" i="10"/>
  <c r="B14" i="10"/>
  <c r="B22" i="9"/>
  <c r="B18" i="9"/>
  <c r="B17" i="9"/>
  <c r="B15" i="9"/>
  <c r="B14" i="9"/>
  <c r="B16" i="9"/>
  <c r="B15" i="8"/>
  <c r="B14" i="8"/>
  <c r="B18" i="8"/>
  <c r="B17" i="8"/>
  <c r="B16" i="8"/>
  <c r="B22" i="8"/>
  <c r="D12" i="7"/>
  <c r="B21" i="6"/>
  <c r="D12" i="5"/>
  <c r="B21" i="5" s="1"/>
  <c r="D12" i="4"/>
  <c r="B21" i="4" s="1"/>
  <c r="B22" i="4" s="1"/>
  <c r="B14" i="4"/>
  <c r="B15" i="4"/>
  <c r="D12" i="3"/>
  <c r="B21" i="3" s="1"/>
  <c r="D10" i="1"/>
  <c r="E10" i="1"/>
  <c r="B15" i="11" l="1"/>
  <c r="B14" i="11"/>
  <c r="B21" i="7"/>
  <c r="B15" i="7" s="1"/>
  <c r="B15" i="10"/>
  <c r="B18" i="11"/>
  <c r="B17" i="11"/>
  <c r="B16" i="11"/>
  <c r="B16" i="7"/>
  <c r="B17" i="7"/>
  <c r="B18" i="6"/>
  <c r="B16" i="6"/>
  <c r="B14" i="6"/>
  <c r="B17" i="6"/>
  <c r="B22" i="6"/>
  <c r="B15" i="6"/>
  <c r="B18" i="5"/>
  <c r="B14" i="5"/>
  <c r="B17" i="5"/>
  <c r="B15" i="5"/>
  <c r="B16" i="5"/>
  <c r="B22" i="5"/>
  <c r="B16" i="4"/>
  <c r="B18" i="4"/>
  <c r="B17" i="4"/>
  <c r="B22" i="3"/>
  <c r="B15" i="3"/>
  <c r="B14" i="3"/>
  <c r="B17" i="3"/>
  <c r="B16" i="3"/>
  <c r="B18" i="3"/>
  <c r="B19" i="1"/>
  <c r="B14" i="1" l="1"/>
  <c r="B18" i="7"/>
  <c r="B22" i="7"/>
  <c r="B14" i="7"/>
  <c r="B12" i="1"/>
  <c r="B13" i="1"/>
  <c r="B15" i="1"/>
  <c r="B16" i="1"/>
</calcChain>
</file>

<file path=xl/sharedStrings.xml><?xml version="1.0" encoding="utf-8"?>
<sst xmlns="http://schemas.openxmlformats.org/spreadsheetml/2006/main" count="190" uniqueCount="35">
  <si>
    <t>profit in Crores(Y)</t>
  </si>
  <si>
    <t>X</t>
  </si>
  <si>
    <t>XY</t>
  </si>
  <si>
    <t>Total</t>
  </si>
  <si>
    <t>Year</t>
  </si>
  <si>
    <t>Forecasting Infrastructure company for next 5 years</t>
  </si>
  <si>
    <t>y=a+bx (by straight line formula )</t>
  </si>
  <si>
    <t>X²</t>
  </si>
  <si>
    <t>b  = Σ XY/X²</t>
  </si>
  <si>
    <t>Forecasting profit for next 5 years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</si>
  <si>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</si>
  <si>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</si>
  <si>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</si>
  <si>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</si>
  <si>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</si>
  <si>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</si>
  <si>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</si>
  <si>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</si>
  <si>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</si>
  <si>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</si>
  <si>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Rites Infrastructure Ltd  company will be </t>
    </r>
    <r>
      <rPr>
        <sz val="16"/>
        <color rgb="FFFF0000"/>
        <rFont val="Franklin Gothic Book"/>
        <family val="2"/>
        <scheme val="minor"/>
      </rPr>
      <t xml:space="preserve"> ₹ 583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</si>
  <si>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Larsen &amp; Toubro Ltd company will be </t>
    </r>
    <r>
      <rPr>
        <sz val="16"/>
        <color rgb="FFFF0000"/>
        <rFont val="Franklin Gothic Book"/>
        <family val="2"/>
        <scheme val="minor"/>
      </rPr>
      <t xml:space="preserve"> ₹ 14303.5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</si>
  <si>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GMR Airports Infrastructure Ltd  company will be </t>
    </r>
    <r>
      <rPr>
        <sz val="16"/>
        <color rgb="FFFF0000"/>
        <rFont val="Franklin Gothic Book"/>
        <family val="2"/>
        <scheme val="minor"/>
      </rPr>
      <t xml:space="preserve"> ₹ 2,080.70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</si>
  <si>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Dilip Buildcon Ltd  company will be in  -</t>
    </r>
    <r>
      <rPr>
        <sz val="16"/>
        <color rgb="FFFF0000"/>
        <rFont val="Franklin Gothic Book"/>
        <family val="2"/>
        <scheme val="minor"/>
      </rPr>
      <t xml:space="preserve"> ₹ 1,268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</si>
  <si>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HFCL Ltd  company will be  </t>
    </r>
    <r>
      <rPr>
        <sz val="16"/>
        <color rgb="FFFF0000"/>
        <rFont val="Franklin Gothic Book"/>
        <family val="2"/>
        <scheme val="minor"/>
      </rPr>
      <t xml:space="preserve">₹ 454.50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</si>
  <si>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Engineers India Ltd  company will be </t>
    </r>
    <r>
      <rPr>
        <sz val="16"/>
        <color rgb="FFFF0000"/>
        <rFont val="Franklin Gothic Book"/>
        <family val="2"/>
        <scheme val="minor"/>
      </rPr>
      <t xml:space="preserve"> ₹ 75.80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</si>
  <si>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Reliance Infrastructure Ltd  company will be in </t>
    </r>
    <r>
      <rPr>
        <sz val="16"/>
        <color rgb="FFFF0000"/>
        <rFont val="Franklin Gothic Book"/>
        <family val="2"/>
        <scheme val="minor"/>
      </rPr>
      <t xml:space="preserve"> - ₹ 1,926.80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</si>
  <si>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KEC International Ltd company will be in </t>
    </r>
    <r>
      <rPr>
        <sz val="16"/>
        <color rgb="FFFF0000"/>
        <rFont val="Franklin Gothic Book"/>
        <family val="2"/>
        <scheme val="minor"/>
      </rPr>
      <t xml:space="preserve"> - ₹ 1,87.20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</si>
  <si>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Techno Electric &amp; Engineering Company Ltd company will be in </t>
    </r>
    <r>
      <rPr>
        <sz val="16"/>
        <color rgb="FFFF0000"/>
        <rFont val="Franklin Gothic Book"/>
        <family val="2"/>
        <scheme val="minor"/>
      </rPr>
      <t xml:space="preserve">  ₹ 252.10 crore </t>
    </r>
  </si>
  <si>
    <r>
      <t xml:space="preserve">Hence in </t>
    </r>
    <r>
      <rPr>
        <sz val="16"/>
        <color rgb="FFFF0000"/>
        <rFont val="Franklin Gothic Book"/>
        <family val="2"/>
        <scheme val="minor"/>
      </rPr>
      <t>2028</t>
    </r>
    <r>
      <rPr>
        <sz val="16"/>
        <color theme="1"/>
        <rFont val="Franklin Gothic Book"/>
        <family val="2"/>
        <scheme val="minor"/>
      </rPr>
      <t xml:space="preserve"> profit of NBCC(India) Ltd company will be in </t>
    </r>
    <r>
      <rPr>
        <sz val="16"/>
        <color rgb="FFFF0000"/>
        <rFont val="Franklin Gothic Book"/>
        <family val="2"/>
        <scheme val="minor"/>
      </rPr>
      <t xml:space="preserve">  ₹ 73.90 crore </t>
    </r>
  </si>
  <si>
    <t>a  = ΣY/n</t>
  </si>
  <si>
    <t>Taking x as 7 to predict profit of year 2028</t>
  </si>
  <si>
    <t>y = a+b*x</t>
  </si>
  <si>
    <t>Σy = n*a + b*Σx</t>
  </si>
  <si>
    <r>
      <t>Σxy = a*Σx + b*Σx</t>
    </r>
    <r>
      <rPr>
        <vertAlign val="superscript"/>
        <sz val="12"/>
        <color rgb="FF040C28"/>
        <rFont val="Franklin Gothic Book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</si>
</sst>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22"/>
      <color theme="1"/>
      <name val="Franklin Gothic Book"/>
      <family val="2"/>
      <scheme val="minor"/>
    </font>
    <font>
      <sz val="18"/>
      <color theme="1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sz val="16"/>
      <color rgb="FFFF0000"/>
      <name val="Franklin Gothic Book"/>
      <family val="2"/>
      <scheme val="minor"/>
    </font>
    <font>
      <sz val="12"/>
      <color rgb="FF040C28"/>
      <name val="Franklin Gothic Book"/>
      <family val="2"/>
      <scheme val="minor"/>
    </font>
    <font>
      <vertAlign val="superscript"/>
      <sz val="12"/>
      <color rgb="FF040C28"/>
      <name val="Franklin Gothic Book"/>
      <family val="2"/>
      <scheme val="minor"/>
    </font>
    <font>
      <sz val="12"/>
      <color theme="1"/>
      <name val="Franklin Gothic Book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3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4" fillId="0" borderId="0" xfId="0" applyFont="1"/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 applyAlignment="1">
      <alignment horizontal="left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2883625175056"/>
          <c:y val="0.18892063759898167"/>
          <c:w val="0.73790495734492079"/>
          <c:h val="0.64507017835007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company1!$N$3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company1!$M$4:$M$13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company1!$N$4:$N$13</c:f>
              <c:numCache>
                <c:formatCode>"₹"\ #,##0.00</c:formatCode>
                <c:ptCount val="10"/>
                <c:pt idx="0">
                  <c:v>10217</c:v>
                </c:pt>
                <c:pt idx="1">
                  <c:v>10894</c:v>
                </c:pt>
                <c:pt idx="2">
                  <c:v>12921</c:v>
                </c:pt>
                <c:pt idx="3">
                  <c:v>10419</c:v>
                </c:pt>
                <c:pt idx="4">
                  <c:v>12531</c:v>
                </c:pt>
                <c:pt idx="5">
                  <c:v>12642.3</c:v>
                </c:pt>
                <c:pt idx="6">
                  <c:v>13057.6</c:v>
                </c:pt>
                <c:pt idx="7">
                  <c:v>13472.9</c:v>
                </c:pt>
                <c:pt idx="8">
                  <c:v>13888.2</c:v>
                </c:pt>
                <c:pt idx="9">
                  <c:v>14303.5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9-43A1-8368-CB2F4C8A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74496"/>
        <c:axId val="1987791712"/>
      </c:scatterChart>
      <c:valAx>
        <c:axId val="17780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1712"/>
        <c:crosses val="autoZero"/>
        <c:crossBetween val="midCat"/>
      </c:valAx>
      <c:valAx>
        <c:axId val="19877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company10!$O$3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company10!$N$4:$N$13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company10!$O$4:$O$13</c:f>
              <c:numCache>
                <c:formatCode>"₹"\ #,##0.00</c:formatCode>
                <c:ptCount val="10"/>
                <c:pt idx="0">
                  <c:v>193</c:v>
                </c:pt>
                <c:pt idx="1">
                  <c:v>179</c:v>
                </c:pt>
                <c:pt idx="2">
                  <c:v>182</c:v>
                </c:pt>
                <c:pt idx="3">
                  <c:v>264</c:v>
                </c:pt>
                <c:pt idx="4">
                  <c:v>187</c:v>
                </c:pt>
                <c:pt idx="5">
                  <c:v>222.9</c:v>
                </c:pt>
                <c:pt idx="6">
                  <c:v>230.2</c:v>
                </c:pt>
                <c:pt idx="7">
                  <c:v>237.5</c:v>
                </c:pt>
                <c:pt idx="8">
                  <c:v>244.8</c:v>
                </c:pt>
                <c:pt idx="9">
                  <c:v>252.1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4-4447-AD10-DAC53AD1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60496"/>
        <c:axId val="1987790720"/>
      </c:scatterChart>
      <c:valAx>
        <c:axId val="19873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0720"/>
        <c:crosses val="autoZero"/>
        <c:crossBetween val="midCat"/>
      </c:valAx>
      <c:valAx>
        <c:axId val="1987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company2!$N$3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company2!$M$4:$M$13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company2!$N$4:$N$13</c:f>
              <c:numCache>
                <c:formatCode>"₹"\ #,##0.00</c:formatCode>
                <c:ptCount val="10"/>
                <c:pt idx="0">
                  <c:v>-3356</c:v>
                </c:pt>
                <c:pt idx="1">
                  <c:v>-2202</c:v>
                </c:pt>
                <c:pt idx="2">
                  <c:v>-3428</c:v>
                </c:pt>
                <c:pt idx="3">
                  <c:v>-1131</c:v>
                </c:pt>
                <c:pt idx="4">
                  <c:v>-840</c:v>
                </c:pt>
                <c:pt idx="5">
                  <c:v>-360.50000000000023</c:v>
                </c:pt>
                <c:pt idx="6">
                  <c:v>249.79999999999973</c:v>
                </c:pt>
                <c:pt idx="7">
                  <c:v>860.09999999999991</c:v>
                </c:pt>
                <c:pt idx="8">
                  <c:v>1470.3999999999996</c:v>
                </c:pt>
                <c:pt idx="9">
                  <c:v>2080.6999999999994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1-4319-BE9A-3428F797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76336"/>
        <c:axId val="1566520240"/>
      </c:scatterChart>
      <c:valAx>
        <c:axId val="17815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0240"/>
        <c:crosses val="autoZero"/>
        <c:crossBetween val="midCat"/>
      </c:valAx>
      <c:valAx>
        <c:axId val="1566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company3!$N$3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company3!$M$4:$M$13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company3!$N$4:$N$13</c:f>
              <c:numCache>
                <c:formatCode>"₹"\ #,##0.00</c:formatCode>
                <c:ptCount val="10"/>
                <c:pt idx="0">
                  <c:v>490</c:v>
                </c:pt>
                <c:pt idx="1">
                  <c:v>633</c:v>
                </c:pt>
                <c:pt idx="2">
                  <c:v>444</c:v>
                </c:pt>
                <c:pt idx="3">
                  <c:v>539</c:v>
                </c:pt>
                <c:pt idx="4">
                  <c:v>571</c:v>
                </c:pt>
                <c:pt idx="5">
                  <c:v>555.79999999999995</c:v>
                </c:pt>
                <c:pt idx="6">
                  <c:v>562.6</c:v>
                </c:pt>
                <c:pt idx="7">
                  <c:v>569.4</c:v>
                </c:pt>
                <c:pt idx="8">
                  <c:v>576.19999999999993</c:v>
                </c:pt>
                <c:pt idx="9">
                  <c:v>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9-42EB-A3A4-A78ABF84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56656"/>
        <c:axId val="1987797168"/>
      </c:scatterChart>
      <c:valAx>
        <c:axId val="19873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7168"/>
        <c:crosses val="autoZero"/>
        <c:crossBetween val="midCat"/>
      </c:valAx>
      <c:valAx>
        <c:axId val="1987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company4!$N$3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company4!$M$4:$M$13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company4!$N$4:$N$13</c:f>
              <c:numCache>
                <c:formatCode>"₹"\ #,##0.00</c:formatCode>
                <c:ptCount val="10"/>
                <c:pt idx="0">
                  <c:v>547</c:v>
                </c:pt>
                <c:pt idx="1">
                  <c:v>405</c:v>
                </c:pt>
                <c:pt idx="2">
                  <c:v>437</c:v>
                </c:pt>
                <c:pt idx="3">
                  <c:v>-550</c:v>
                </c:pt>
                <c:pt idx="4">
                  <c:v>-1</c:v>
                </c:pt>
                <c:pt idx="5">
                  <c:v>-447.69999999999993</c:v>
                </c:pt>
                <c:pt idx="6">
                  <c:v>-652.79999999999995</c:v>
                </c:pt>
                <c:pt idx="7">
                  <c:v>-857.9</c:v>
                </c:pt>
                <c:pt idx="8">
                  <c:v>-1063</c:v>
                </c:pt>
                <c:pt idx="9">
                  <c:v>-1268.1000000000001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3-4F8F-BA07-6C25C510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61936"/>
        <c:axId val="1976484608"/>
      </c:scatterChart>
      <c:valAx>
        <c:axId val="19873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84608"/>
        <c:crosses val="autoZero"/>
        <c:crossBetween val="midCat"/>
      </c:valAx>
      <c:valAx>
        <c:axId val="1976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company5!$L$4:$L$13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company5!$M$4:$M$13</c:f>
              <c:numCache>
                <c:formatCode>"₹"\ #,##0.00</c:formatCode>
                <c:ptCount val="10"/>
                <c:pt idx="0">
                  <c:v>232</c:v>
                </c:pt>
                <c:pt idx="1">
                  <c:v>237</c:v>
                </c:pt>
                <c:pt idx="2">
                  <c:v>246</c:v>
                </c:pt>
                <c:pt idx="3">
                  <c:v>326</c:v>
                </c:pt>
                <c:pt idx="4">
                  <c:v>318</c:v>
                </c:pt>
                <c:pt idx="5">
                  <c:v>350.1</c:v>
                </c:pt>
                <c:pt idx="6">
                  <c:v>376.20000000000005</c:v>
                </c:pt>
                <c:pt idx="7">
                  <c:v>402.3</c:v>
                </c:pt>
                <c:pt idx="8">
                  <c:v>428.40000000000003</c:v>
                </c:pt>
                <c:pt idx="9">
                  <c:v>454.5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D-49AA-AB19-B0DC766A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40336"/>
        <c:axId val="1976483120"/>
      </c:scatterChart>
      <c:valAx>
        <c:axId val="19873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83120"/>
        <c:crosses val="autoZero"/>
        <c:crossBetween val="midCat"/>
      </c:valAx>
      <c:valAx>
        <c:axId val="1976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company6!$N$4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company6!$M$5:$M$14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company6!$N$5:$N$14</c:f>
              <c:numCache>
                <c:formatCode>"₹"\ #,##0.00</c:formatCode>
                <c:ptCount val="10"/>
                <c:pt idx="0">
                  <c:v>368</c:v>
                </c:pt>
                <c:pt idx="1">
                  <c:v>424</c:v>
                </c:pt>
                <c:pt idx="2">
                  <c:v>249</c:v>
                </c:pt>
                <c:pt idx="3">
                  <c:v>140</c:v>
                </c:pt>
                <c:pt idx="4">
                  <c:v>346</c:v>
                </c:pt>
                <c:pt idx="5">
                  <c:v>207</c:v>
                </c:pt>
                <c:pt idx="6">
                  <c:v>174.2</c:v>
                </c:pt>
                <c:pt idx="7">
                  <c:v>141.39999999999998</c:v>
                </c:pt>
                <c:pt idx="8">
                  <c:v>108.6</c:v>
                </c:pt>
                <c:pt idx="9">
                  <c:v>75.800000000000011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4-4A4E-89CA-D93FF55A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48496"/>
        <c:axId val="1566523216"/>
      </c:scatterChart>
      <c:valAx>
        <c:axId val="19873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23216"/>
        <c:crosses val="autoZero"/>
        <c:crossBetween val="midCat"/>
      </c:valAx>
      <c:valAx>
        <c:axId val="1566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company7!$M$3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company7!$L$4:$L$13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company7!$M$4:$M$13</c:f>
              <c:numCache>
                <c:formatCode>"₹"\ #,##0.00</c:formatCode>
                <c:ptCount val="10"/>
                <c:pt idx="0">
                  <c:v>-2323</c:v>
                </c:pt>
                <c:pt idx="1">
                  <c:v>908</c:v>
                </c:pt>
                <c:pt idx="2">
                  <c:v>3116</c:v>
                </c:pt>
                <c:pt idx="3">
                  <c:v>-868</c:v>
                </c:pt>
                <c:pt idx="4">
                  <c:v>-2564</c:v>
                </c:pt>
                <c:pt idx="5">
                  <c:v>-1023.6000000000001</c:v>
                </c:pt>
                <c:pt idx="6">
                  <c:v>-1249.4000000000001</c:v>
                </c:pt>
                <c:pt idx="7">
                  <c:v>-1475.2</c:v>
                </c:pt>
                <c:pt idx="8">
                  <c:v>-1701.0000000000002</c:v>
                </c:pt>
                <c:pt idx="9">
                  <c:v>-1926.8000000000002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419D-9752-533EFE0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61936"/>
        <c:axId val="1987792208"/>
      </c:scatterChart>
      <c:valAx>
        <c:axId val="19873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92208"/>
        <c:crosses val="autoZero"/>
        <c:crossBetween val="midCat"/>
      </c:valAx>
      <c:valAx>
        <c:axId val="1987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company8!$N$3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company8!$M$4:$M$13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company8!$N$4:$N$13</c:f>
              <c:numCache>
                <c:formatCode>"₹"\ #,##0.00</c:formatCode>
                <c:ptCount val="10"/>
                <c:pt idx="0">
                  <c:v>496</c:v>
                </c:pt>
                <c:pt idx="1">
                  <c:v>566</c:v>
                </c:pt>
                <c:pt idx="2">
                  <c:v>553</c:v>
                </c:pt>
                <c:pt idx="3">
                  <c:v>332</c:v>
                </c:pt>
                <c:pt idx="4">
                  <c:v>176</c:v>
                </c:pt>
                <c:pt idx="5">
                  <c:v>162.39999999999998</c:v>
                </c:pt>
                <c:pt idx="6">
                  <c:v>75</c:v>
                </c:pt>
                <c:pt idx="7">
                  <c:v>-12.399999999999977</c:v>
                </c:pt>
                <c:pt idx="8">
                  <c:v>-99.800000000000068</c:v>
                </c:pt>
                <c:pt idx="9">
                  <c:v>-187.20000000000005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0-4E14-84E4-781D4663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45616"/>
        <c:axId val="2080445648"/>
      </c:scatterChart>
      <c:valAx>
        <c:axId val="19873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45648"/>
        <c:crosses val="autoZero"/>
        <c:crossBetween val="midCat"/>
      </c:valAx>
      <c:valAx>
        <c:axId val="20804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company9!$N$3</c:f>
              <c:strCache>
                <c:ptCount val="1"/>
                <c:pt idx="0">
                  <c:v>profit in Crores(Y)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company9!$M$4:$M$13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xVal>
          <c:yVal>
            <c:numRef>
              <c:f>company9!$N$4:$N$13</c:f>
              <c:numCache>
                <c:formatCode>"₹"\ #,##0.00</c:formatCode>
                <c:ptCount val="10"/>
                <c:pt idx="0">
                  <c:v>384</c:v>
                </c:pt>
                <c:pt idx="1">
                  <c:v>80</c:v>
                </c:pt>
                <c:pt idx="2">
                  <c:v>202</c:v>
                </c:pt>
                <c:pt idx="3">
                  <c:v>183</c:v>
                </c:pt>
                <c:pt idx="4">
                  <c:v>231</c:v>
                </c:pt>
                <c:pt idx="5">
                  <c:v>155.1</c:v>
                </c:pt>
                <c:pt idx="6">
                  <c:v>134.80000000000001</c:v>
                </c:pt>
                <c:pt idx="7">
                  <c:v>114.5</c:v>
                </c:pt>
                <c:pt idx="8">
                  <c:v>94.199999999999989</c:v>
                </c:pt>
                <c:pt idx="9">
                  <c:v>73.900000000000006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6-4A3E-A3CF-070BEF99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70576"/>
        <c:axId val="2080433248"/>
      </c:scatterChart>
      <c:valAx>
        <c:axId val="19873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33248"/>
        <c:crosses val="autoZero"/>
        <c:crossBetween val="midCat"/>
      </c:valAx>
      <c:valAx>
        <c:axId val="20804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9.png"/><Relationship Id="rId1" Type="http://schemas.openxmlformats.org/officeDocument/2006/relationships/image" Target="../media/image18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1.png"/><Relationship Id="rId1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109151</xdr:rowOff>
    </xdr:to>
    <xdr:sp macro="" textlink="">
      <xdr:nvSpPr>
        <xdr:cNvPr id="5" name="AutoShape 1" descr="Retro Style Blue Frosted Gradient Solid Color Shading Background  Backgrounds | PSD Free Download - Pikbest">
          <a:extLst>
            <a:ext uri="{FF2B5EF4-FFF2-40B4-BE49-F238E27FC236}">
              <a16:creationId xmlns:a16="http://schemas.microsoft.com/office/drawing/2014/main" id="{DA004CE0-1A7D-4611-9473-6DFC83D94097}"/>
            </a:ext>
          </a:extLst>
        </xdr:cNvPr>
        <xdr:cNvSpPr>
          <a:spLocks noChangeAspect="1" noChangeArrowheads="1"/>
        </xdr:cNvSpPr>
      </xdr:nvSpPr>
      <xdr:spPr bwMode="auto">
        <a:xfrm>
          <a:off x="9730740" y="389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682712</xdr:colOff>
      <xdr:row>4</xdr:row>
      <xdr:rowOff>64871</xdr:rowOff>
    </xdr:from>
    <xdr:to>
      <xdr:col>9</xdr:col>
      <xdr:colOff>654909</xdr:colOff>
      <xdr:row>29</xdr:row>
      <xdr:rowOff>24762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373504-22AE-44ED-A1DC-BB9DAE3C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982" y="847466"/>
          <a:ext cx="6634549" cy="49334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491669</xdr:colOff>
      <xdr:row>0</xdr:row>
      <xdr:rowOff>258036</xdr:rowOff>
    </xdr:from>
    <xdr:to>
      <xdr:col>1</xdr:col>
      <xdr:colOff>992606</xdr:colOff>
      <xdr:row>4</xdr:row>
      <xdr:rowOff>64063</xdr:rowOff>
    </xdr:to>
    <xdr:pic>
      <xdr:nvPicPr>
        <xdr:cNvPr id="3" name="Picture 2" descr="NBCC Registration / Enlistment">
          <a:extLst>
            <a:ext uri="{FF2B5EF4-FFF2-40B4-BE49-F238E27FC236}">
              <a16:creationId xmlns:a16="http://schemas.microsoft.com/office/drawing/2014/main" id="{685A39FD-2A7C-4324-3E1F-6DF961C9EB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8364" r="10358" b="16094"/>
        <a:stretch/>
      </xdr:blipFill>
      <xdr:spPr bwMode="auto">
        <a:xfrm>
          <a:off x="491669" y="258036"/>
          <a:ext cx="1373226" cy="83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121450</xdr:colOff>
      <xdr:row>1</xdr:row>
      <xdr:rowOff>73212</xdr:rowOff>
    </xdr:from>
    <xdr:to>
      <xdr:col>10</xdr:col>
      <xdr:colOff>206994</xdr:colOff>
      <xdr:row>10</xdr:row>
      <xdr:rowOff>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C57E51-80FA-CB0C-F697-FC163B68A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76" y="374001"/>
          <a:ext cx="3745149" cy="1805530"/>
        </a:xfrm>
        <a:prstGeom prst="rect">
          <a:avLst/>
        </a:prstGeom>
      </xdr:spPr>
    </xdr:pic>
    <xdr:clientData/>
  </xdr:twoCellAnchor>
  <xdr:twoCellAnchor>
    <xdr:from>
      <xdr:col>5</xdr:col>
      <xdr:colOff>150397</xdr:colOff>
      <xdr:row>11</xdr:row>
      <xdr:rowOff>37098</xdr:rowOff>
    </xdr:from>
    <xdr:to>
      <xdr:col>11</xdr:col>
      <xdr:colOff>370975</xdr:colOff>
      <xdr:row>23</xdr:row>
      <xdr:rowOff>120315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22D28-CCEE-269E-BFA3-A84465915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263069</xdr:colOff>
      <xdr:row>3</xdr:row>
      <xdr:rowOff>10024</xdr:rowOff>
    </xdr:from>
    <xdr:to>
      <xdr:col>2</xdr:col>
      <xdr:colOff>130342</xdr:colOff>
      <xdr:row>4</xdr:row>
      <xdr:rowOff>113164</xdr:rowOff>
    </xdr:to>
    <xdr:pic>
      <xdr:nvPicPr>
        <xdr:cNvPr id="5" name="Picture 4" descr="NBCC Registration / Enlistment">
          <a:extLst>
            <a:ext uri="{FF2B5EF4-FFF2-40B4-BE49-F238E27FC236}">
              <a16:creationId xmlns:a16="http://schemas.microsoft.com/office/drawing/2014/main" id="{F9530DD2-6D7C-C6D4-8A25-6CBD593D2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66216" r="10358" b="16094"/>
        <a:stretch/>
      </xdr:blipFill>
      <xdr:spPr bwMode="auto">
        <a:xfrm>
          <a:off x="263069" y="852235"/>
          <a:ext cx="2053010" cy="293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424132</xdr:colOff>
      <xdr:row>1</xdr:row>
      <xdr:rowOff>64699</xdr:rowOff>
    </xdr:from>
    <xdr:to>
      <xdr:col>4</xdr:col>
      <xdr:colOff>112534</xdr:colOff>
      <xdr:row>4</xdr:row>
      <xdr:rowOff>93453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F05295-1286-BC25-D4E2-9F67C453DF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16" t="29795" r="8486" b="27280"/>
        <a:stretch/>
      </xdr:blipFill>
      <xdr:spPr bwMode="auto">
        <a:xfrm>
          <a:off x="424132" y="294737"/>
          <a:ext cx="3205721" cy="754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184783</xdr:colOff>
      <xdr:row>1</xdr:row>
      <xdr:rowOff>213675</xdr:rowOff>
    </xdr:from>
    <xdr:to>
      <xdr:col>11</xdr:col>
      <xdr:colOff>133435</xdr:colOff>
      <xdr:row>11</xdr:row>
      <xdr:rowOff>21114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212DF7-8BDE-D302-6E5B-531F603EF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5669" y="507589"/>
          <a:ext cx="4324709" cy="1919268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12</xdr:row>
      <xdr:rowOff>48986</xdr:rowOff>
    </xdr:from>
    <xdr:to>
      <xdr:col>12</xdr:col>
      <xdr:colOff>228600</xdr:colOff>
      <xdr:row>24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9775F-62C9-E9F3-CCB3-4F841C21B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766267</xdr:colOff>
      <xdr:row>0</xdr:row>
      <xdr:rowOff>279122</xdr:rowOff>
    </xdr:from>
    <xdr:to>
      <xdr:col>3</xdr:col>
      <xdr:colOff>347793</xdr:colOff>
      <xdr:row>2</xdr:row>
      <xdr:rowOff>46487</xdr:rowOff>
    </xdr:to>
    <xdr:pic>
      <xdr:nvPicPr>
        <xdr:cNvPr id="2" name="Picture 1" descr="Logo Download | L&amp;T Corporate | L&amp;T India">
          <a:extLst>
            <a:ext uri="{FF2B5EF4-FFF2-40B4-BE49-F238E27FC236}">
              <a16:creationId xmlns:a16="http://schemas.microsoft.com/office/drawing/2014/main" id="{93D1F718-615A-5B4A-A95E-09BB0E9CA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226" b="30798"/>
        <a:stretch/>
      </xdr:blipFill>
      <xdr:spPr bwMode="auto">
        <a:xfrm>
          <a:off x="766267" y="279122"/>
          <a:ext cx="2356711" cy="416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390878</xdr:colOff>
      <xdr:row>1</xdr:row>
      <xdr:rowOff>259252</xdr:rowOff>
    </xdr:from>
    <xdr:to>
      <xdr:col>11</xdr:col>
      <xdr:colOff>8267</xdr:colOff>
      <xdr:row>12</xdr:row>
      <xdr:rowOff>53222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2D49E3-F3B0-BAB5-A69B-BC4719DE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4965" y="568469"/>
          <a:ext cx="3990606" cy="2024753"/>
        </a:xfrm>
        <a:prstGeom prst="rect">
          <a:avLst/>
        </a:prstGeom>
      </xdr:spPr>
    </xdr:pic>
    <xdr:clientData/>
  </xdr:twoCellAnchor>
  <xdr:twoCellAnchor>
    <xdr:from>
      <xdr:col>5</xdr:col>
      <xdr:colOff>75966</xdr:colOff>
      <xdr:row>13</xdr:row>
      <xdr:rowOff>173851</xdr:rowOff>
    </xdr:from>
    <xdr:to>
      <xdr:col>11</xdr:col>
      <xdr:colOff>210226</xdr:colOff>
      <xdr:row>23</xdr:row>
      <xdr:rowOff>117150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1E2B1-5F67-1E00-7F91-5A612B8DD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19</xdr:row>
      <xdr:rowOff>304800</xdr:rowOff>
    </xdr:to>
    <xdr:sp macro="" textlink="">
      <xdr:nvSpPr>
        <xdr:cNvPr id="1025" name="AutoShape 1" descr="Retro Style Blue Frosted Gradient Solid Color Shading Background  Backgrounds | PSD Free Download - Pikbest">
          <a:extLst>
            <a:ext uri="{FF2B5EF4-FFF2-40B4-BE49-F238E27FC236}">
              <a16:creationId xmlns:a16="http://schemas.microsoft.com/office/drawing/2014/main" id="{16610FFD-92FD-C8FA-2BFC-BE34B58C1F7B}"/>
            </a:ext>
          </a:extLst>
        </xdr:cNvPr>
        <xdr:cNvSpPr>
          <a:spLocks noChangeAspect="1" noChangeArrowheads="1"/>
        </xdr:cNvSpPr>
      </xdr:nvSpPr>
      <xdr:spPr bwMode="auto">
        <a:xfrm>
          <a:off x="9730740" y="389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377072</xdr:colOff>
      <xdr:row>1</xdr:row>
      <xdr:rowOff>0</xdr:rowOff>
    </xdr:from>
    <xdr:to>
      <xdr:col>3</xdr:col>
      <xdr:colOff>244888</xdr:colOff>
      <xdr:row>4</xdr:row>
      <xdr:rowOff>98786</xdr:rowOff>
    </xdr:to>
    <xdr:pic>
      <xdr:nvPicPr>
        <xdr:cNvPr id="3" name="Picture 2" descr="GMR Airports Infrastructure Ltd announces Merger of GMR Airports Ltd with  itself | EquityBulls">
          <a:extLst>
            <a:ext uri="{FF2B5EF4-FFF2-40B4-BE49-F238E27FC236}">
              <a16:creationId xmlns:a16="http://schemas.microsoft.com/office/drawing/2014/main" id="{1B5C23A7-B872-35C9-7F19-9D8B111AE4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60" b="22191"/>
        <a:stretch/>
      </xdr:blipFill>
      <xdr:spPr bwMode="auto">
        <a:xfrm>
          <a:off x="377072" y="231913"/>
          <a:ext cx="2658034" cy="828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219461</xdr:colOff>
      <xdr:row>1</xdr:row>
      <xdr:rowOff>103938</xdr:rowOff>
    </xdr:from>
    <xdr:to>
      <xdr:col>10</xdr:col>
      <xdr:colOff>187669</xdr:colOff>
      <xdr:row>13</xdr:row>
      <xdr:rowOff>86637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3E7001-0665-8FFE-570B-0A53508E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461" y="396212"/>
          <a:ext cx="3621633" cy="2404398"/>
        </a:xfrm>
        <a:prstGeom prst="rect">
          <a:avLst/>
        </a:prstGeom>
      </xdr:spPr>
    </xdr:pic>
    <xdr:clientData/>
  </xdr:twoCellAnchor>
  <xdr:twoCellAnchor>
    <xdr:from>
      <xdr:col>5</xdr:col>
      <xdr:colOff>242921</xdr:colOff>
      <xdr:row>13</xdr:row>
      <xdr:rowOff>185692</xdr:rowOff>
    </xdr:from>
    <xdr:to>
      <xdr:col>11</xdr:col>
      <xdr:colOff>363831</xdr:colOff>
      <xdr:row>24</xdr:row>
      <xdr:rowOff>52191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4BCA-1AF1-956A-61DE-71483EF0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455629</xdr:colOff>
      <xdr:row>1</xdr:row>
      <xdr:rowOff>86412</xdr:rowOff>
    </xdr:from>
    <xdr:to>
      <xdr:col>3</xdr:col>
      <xdr:colOff>70806</xdr:colOff>
      <xdr:row>3</xdr:row>
      <xdr:rowOff>133546</xdr:rowOff>
    </xdr:to>
    <xdr:pic>
      <xdr:nvPicPr>
        <xdr:cNvPr id="3" name="Picture 2" descr="RITES, IRFC Sign MoU For Consultancy Works">
          <a:extLst>
            <a:ext uri="{FF2B5EF4-FFF2-40B4-BE49-F238E27FC236}">
              <a16:creationId xmlns:a16="http://schemas.microsoft.com/office/drawing/2014/main" id="{4A31F46F-77EA-8A7F-419F-417A2FA8ED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453" b="30842"/>
        <a:stretch/>
      </xdr:blipFill>
      <xdr:spPr bwMode="auto">
        <a:xfrm>
          <a:off x="455629" y="314226"/>
          <a:ext cx="2388124" cy="597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229777</xdr:colOff>
      <xdr:row>1</xdr:row>
      <xdr:rowOff>217582</xdr:rowOff>
    </xdr:from>
    <xdr:to>
      <xdr:col>10</xdr:col>
      <xdr:colOff>335578</xdr:colOff>
      <xdr:row>11</xdr:row>
      <xdr:rowOff>65640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2C3CC-200F-9085-E12B-B4F7F01A8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9803" y="518371"/>
          <a:ext cx="3765406" cy="1913480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13</xdr:row>
      <xdr:rowOff>7018</xdr:rowOff>
    </xdr:from>
    <xdr:to>
      <xdr:col>11</xdr:col>
      <xdr:colOff>411078</xdr:colOff>
      <xdr:row>24</xdr:row>
      <xdr:rowOff>80209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35977-8291-1160-2BEC-0427AA24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510619</xdr:colOff>
      <xdr:row>1</xdr:row>
      <xdr:rowOff>54992</xdr:rowOff>
    </xdr:from>
    <xdr:to>
      <xdr:col>3</xdr:col>
      <xdr:colOff>434901</xdr:colOff>
      <xdr:row>4</xdr:row>
      <xdr:rowOff>45276</xdr:rowOff>
    </xdr:to>
    <xdr:pic>
      <xdr:nvPicPr>
        <xdr:cNvPr id="3" name="Picture 2" descr="Dilip Buildcon - Construction Week India">
          <a:extLst>
            <a:ext uri="{FF2B5EF4-FFF2-40B4-BE49-F238E27FC236}">
              <a16:creationId xmlns:a16="http://schemas.microsoft.com/office/drawing/2014/main" id="{9E4447B2-2C93-26EB-BCC7-3A6F40F946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68" b="30622"/>
        <a:stretch/>
      </xdr:blipFill>
      <xdr:spPr bwMode="auto">
        <a:xfrm>
          <a:off x="510619" y="282806"/>
          <a:ext cx="2710206" cy="720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326341</xdr:colOff>
      <xdr:row>1</xdr:row>
      <xdr:rowOff>288294</xdr:rowOff>
    </xdr:from>
    <xdr:to>
      <xdr:col>10</xdr:col>
      <xdr:colOff>210117</xdr:colOff>
      <xdr:row>11</xdr:row>
      <xdr:rowOff>114448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BE116A-1123-CC40-217A-AB8CE799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5522" y="582077"/>
          <a:ext cx="3556065" cy="1910178"/>
        </a:xfrm>
        <a:prstGeom prst="rect">
          <a:avLst/>
        </a:prstGeom>
      </xdr:spPr>
    </xdr:pic>
    <xdr:clientData/>
  </xdr:twoCellAnchor>
  <xdr:twoCellAnchor>
    <xdr:from>
      <xdr:col>5</xdr:col>
      <xdr:colOff>153327</xdr:colOff>
      <xdr:row>13</xdr:row>
      <xdr:rowOff>58038</xdr:rowOff>
    </xdr:from>
    <xdr:to>
      <xdr:col>11</xdr:col>
      <xdr:colOff>334009</xdr:colOff>
      <xdr:row>24</xdr:row>
      <xdr:rowOff>17604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ABFA-0C1E-23A9-2946-65F953D6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314226</xdr:colOff>
      <xdr:row>1</xdr:row>
      <xdr:rowOff>31424</xdr:rowOff>
    </xdr:from>
    <xdr:to>
      <xdr:col>3</xdr:col>
      <xdr:colOff>395233</xdr:colOff>
      <xdr:row>4</xdr:row>
      <xdr:rowOff>86412</xdr:rowOff>
    </xdr:to>
    <xdr:pic>
      <xdr:nvPicPr>
        <xdr:cNvPr id="3" name="Picture 2" descr="HFCL logo-01 – Bharti Foundation">
          <a:extLst>
            <a:ext uri="{FF2B5EF4-FFF2-40B4-BE49-F238E27FC236}">
              <a16:creationId xmlns:a16="http://schemas.microsoft.com/office/drawing/2014/main" id="{1478D955-D55C-ACE1-EC3E-32DCF34B99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" t="30947" r="-547" b="32211"/>
        <a:stretch/>
      </xdr:blipFill>
      <xdr:spPr bwMode="auto">
        <a:xfrm>
          <a:off x="314226" y="259238"/>
          <a:ext cx="2870069" cy="78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92477</xdr:colOff>
      <xdr:row>1</xdr:row>
      <xdr:rowOff>362157</xdr:rowOff>
    </xdr:from>
    <xdr:to>
      <xdr:col>9</xdr:col>
      <xdr:colOff>541391</xdr:colOff>
      <xdr:row>10</xdr:row>
      <xdr:rowOff>51882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5F036A-3955-3EDA-0B83-EDE60E2CF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2123" y="661170"/>
          <a:ext cx="3381167" cy="1595497"/>
        </a:xfrm>
        <a:prstGeom prst="rect">
          <a:avLst/>
        </a:prstGeom>
      </xdr:spPr>
    </xdr:pic>
    <xdr:clientData/>
  </xdr:twoCellAnchor>
  <xdr:twoCellAnchor>
    <xdr:from>
      <xdr:col>5</xdr:col>
      <xdr:colOff>39973</xdr:colOff>
      <xdr:row>12</xdr:row>
      <xdr:rowOff>22432</xdr:rowOff>
    </xdr:from>
    <xdr:to>
      <xdr:col>10</xdr:col>
      <xdr:colOff>424902</xdr:colOff>
      <xdr:row>23</xdr:row>
      <xdr:rowOff>69109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AF41D-3F30-6BDB-9263-2B8D7A81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510618</xdr:colOff>
      <xdr:row>1</xdr:row>
      <xdr:rowOff>31423</xdr:rowOff>
    </xdr:from>
    <xdr:to>
      <xdr:col>3</xdr:col>
      <xdr:colOff>203214</xdr:colOff>
      <xdr:row>4</xdr:row>
      <xdr:rowOff>105638</xdr:rowOff>
    </xdr:to>
    <xdr:pic>
      <xdr:nvPicPr>
        <xdr:cNvPr id="3" name="Picture 2" descr="Engineers India Limited | EIL">
          <a:extLst>
            <a:ext uri="{FF2B5EF4-FFF2-40B4-BE49-F238E27FC236}">
              <a16:creationId xmlns:a16="http://schemas.microsoft.com/office/drawing/2014/main" id="{E627E449-55A6-76C9-D971-8A5D6A5B75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55" b="16504"/>
        <a:stretch/>
      </xdr:blipFill>
      <xdr:spPr bwMode="auto">
        <a:xfrm>
          <a:off x="510618" y="259237"/>
          <a:ext cx="2466681" cy="81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242698</xdr:colOff>
      <xdr:row>1</xdr:row>
      <xdr:rowOff>229986</xdr:rowOff>
    </xdr:from>
    <xdr:to>
      <xdr:col>10</xdr:col>
      <xdr:colOff>28431</xdr:colOff>
      <xdr:row>12</xdr:row>
      <xdr:rowOff>78475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CE7D2-31D4-3891-67DF-3D33E326E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2724" y="530775"/>
          <a:ext cx="3445338" cy="2104411"/>
        </a:xfrm>
        <a:prstGeom prst="rect">
          <a:avLst/>
        </a:prstGeom>
      </xdr:spPr>
    </xdr:pic>
    <xdr:clientData/>
  </xdr:twoCellAnchor>
  <xdr:twoCellAnchor>
    <xdr:from>
      <xdr:col>5</xdr:col>
      <xdr:colOff>195564</xdr:colOff>
      <xdr:row>13</xdr:row>
      <xdr:rowOff>159739</xdr:rowOff>
    </xdr:from>
    <xdr:to>
      <xdr:col>11</xdr:col>
      <xdr:colOff>85585</xdr:colOff>
      <xdr:row>23</xdr:row>
      <xdr:rowOff>172306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02B46-4ADF-B0D1-219E-4FF0922C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525517</xdr:colOff>
      <xdr:row>1</xdr:row>
      <xdr:rowOff>78829</xdr:rowOff>
    </xdr:from>
    <xdr:to>
      <xdr:col>2</xdr:col>
      <xdr:colOff>59875</xdr:colOff>
      <xdr:row>3</xdr:row>
      <xdr:rowOff>160462</xdr:rowOff>
    </xdr:to>
    <xdr:pic>
      <xdr:nvPicPr>
        <xdr:cNvPr id="3" name="Picture 2" descr="Reliance Infrastructure - Wikipedia">
          <a:extLst>
            <a:ext uri="{FF2B5EF4-FFF2-40B4-BE49-F238E27FC236}">
              <a16:creationId xmlns:a16="http://schemas.microsoft.com/office/drawing/2014/main" id="{E66D90F2-1B0D-16F5-867F-8724CD3A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17" y="308867"/>
          <a:ext cx="1738917" cy="61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193003</xdr:colOff>
      <xdr:row>1</xdr:row>
      <xdr:rowOff>154328</xdr:rowOff>
    </xdr:from>
    <xdr:to>
      <xdr:col>9</xdr:col>
      <xdr:colOff>414759</xdr:colOff>
      <xdr:row>12</xdr:row>
      <xdr:rowOff>50218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06F16F-BCD9-5680-4F6A-69E4C53B9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2649" y="453341"/>
          <a:ext cx="3154009" cy="2172245"/>
        </a:xfrm>
        <a:prstGeom prst="rect">
          <a:avLst/>
        </a:prstGeom>
      </xdr:spPr>
    </xdr:pic>
    <xdr:clientData/>
  </xdr:twoCellAnchor>
  <xdr:twoCellAnchor>
    <xdr:from>
      <xdr:col>5</xdr:col>
      <xdr:colOff>86811</xdr:colOff>
      <xdr:row>13</xdr:row>
      <xdr:rowOff>55945</xdr:rowOff>
    </xdr:from>
    <xdr:to>
      <xdr:col>10</xdr:col>
      <xdr:colOff>588380</xdr:colOff>
      <xdr:row>24</xdr:row>
      <xdr:rowOff>57873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0A694-C00C-FAC0-7FE5-1634D220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337869</xdr:colOff>
      <xdr:row>1</xdr:row>
      <xdr:rowOff>57509</xdr:rowOff>
    </xdr:from>
    <xdr:to>
      <xdr:col>3</xdr:col>
      <xdr:colOff>457679</xdr:colOff>
      <xdr:row>4</xdr:row>
      <xdr:rowOff>11796</xdr:rowOff>
    </xdr:to>
    <xdr:pic>
      <xdr:nvPicPr>
        <xdr:cNvPr id="3" name="Picture 2" descr="KEC International wins new orders of ₹937 crore">
          <a:extLst>
            <a:ext uri="{FF2B5EF4-FFF2-40B4-BE49-F238E27FC236}">
              <a16:creationId xmlns:a16="http://schemas.microsoft.com/office/drawing/2014/main" id="{2CE9AF65-65D8-4ED9-CF68-45D9D42FDF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8" b="29153"/>
        <a:stretch/>
      </xdr:blipFill>
      <xdr:spPr bwMode="auto">
        <a:xfrm>
          <a:off x="337869" y="287547"/>
          <a:ext cx="2911414" cy="690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557174</xdr:colOff>
      <xdr:row>1</xdr:row>
      <xdr:rowOff>139678</xdr:rowOff>
    </xdr:from>
    <xdr:to>
      <xdr:col>9</xdr:col>
      <xdr:colOff>209834</xdr:colOff>
      <xdr:row>11</xdr:row>
      <xdr:rowOff>137438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9624BB-9F81-4A54-1BBA-E072D22E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6943" y="432755"/>
          <a:ext cx="2583429" cy="2107914"/>
        </a:xfrm>
        <a:prstGeom prst="rect">
          <a:avLst/>
        </a:prstGeom>
      </xdr:spPr>
    </xdr:pic>
    <xdr:clientData/>
  </xdr:twoCellAnchor>
  <xdr:twoCellAnchor>
    <xdr:from>
      <xdr:col>5</xdr:col>
      <xdr:colOff>443229</xdr:colOff>
      <xdr:row>13</xdr:row>
      <xdr:rowOff>88565</xdr:rowOff>
    </xdr:from>
    <xdr:to>
      <xdr:col>11</xdr:col>
      <xdr:colOff>341924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BA126-9AFA-663B-8D4C-1D6242F5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06D5-2464-454D-B89F-E39376BC86F4}">
  <sheetPr>
    <pageSetUpPr fitToPage="1"/>
  </sheetPr>
  <dimension ref="A19:F26"/>
  <sheetViews>
    <sheetView zoomScale="74" zoomScaleNormal="74" workbookViewId="0">
      <selection activeCell="P14" sqref="P14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8" max="8" width="8.7265625" customWidth="1"/>
    <col min="14" max="14" width="15.7265625" customWidth="1"/>
  </cols>
  <sheetData>
    <row r="19" spans="1:6" x14ac:dyDescent="0.35">
      <c r="B19" s="2"/>
    </row>
    <row r="20" spans="1:6" x14ac:dyDescent="0.35">
      <c r="A20" s="1"/>
      <c r="B20" s="3"/>
    </row>
    <row r="26" spans="1:6" ht="21.6" x14ac:dyDescent="0.45">
      <c r="A26" s="15"/>
      <c r="B26" s="15"/>
      <c r="C26" s="15"/>
      <c r="D26" s="15"/>
      <c r="E26" s="15"/>
      <c r="F26" s="15"/>
    </row>
  </sheetData>
  <pageMargins left="1" right="1" top="1" bottom="1" header="0.5" footer="0.5"/>
  <pageSetup paperSize="9" scale="85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4A0F-2DE8-4B6C-9D27-985023D6DF47}">
  <sheetPr codeName="Sheet10">
    <pageSetUpPr fitToPage="1"/>
  </sheetPr>
  <dimension ref="A1:N26"/>
  <sheetViews>
    <sheetView zoomScale="76" zoomScaleNormal="106" workbookViewId="0">
      <selection activeCell="E19" sqref="E19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4" max="14" width="15.26953125" customWidth="1"/>
  </cols>
  <sheetData>
    <row r="1" spans="1:14" ht="23.4" customHeight="1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18</v>
      </c>
      <c r="B2" s="28"/>
      <c r="C2" s="28"/>
      <c r="D2" s="28"/>
      <c r="E2" s="28"/>
    </row>
    <row r="3" spans="1:14" x14ac:dyDescent="0.35">
      <c r="M3" s="6" t="s">
        <v>4</v>
      </c>
      <c r="N3" s="6" t="s">
        <v>0</v>
      </c>
    </row>
    <row r="4" spans="1:14" x14ac:dyDescent="0.35">
      <c r="M4" s="5">
        <v>2019</v>
      </c>
      <c r="N4" s="7">
        <v>384</v>
      </c>
    </row>
    <row r="5" spans="1:14" x14ac:dyDescent="0.35">
      <c r="M5" s="5">
        <v>2020</v>
      </c>
      <c r="N5" s="7">
        <v>80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5">
        <v>2021</v>
      </c>
      <c r="N6" s="7">
        <v>202</v>
      </c>
    </row>
    <row r="7" spans="1:14" x14ac:dyDescent="0.35">
      <c r="A7" s="5">
        <v>2019</v>
      </c>
      <c r="B7" s="8">
        <v>384</v>
      </c>
      <c r="C7" s="5">
        <f>A7-A$9</f>
        <v>-2</v>
      </c>
      <c r="D7" s="5">
        <f>B7*C7</f>
        <v>-768</v>
      </c>
      <c r="E7" s="5">
        <f>C7^2</f>
        <v>4</v>
      </c>
      <c r="M7" s="5">
        <v>2022</v>
      </c>
      <c r="N7" s="7">
        <v>183</v>
      </c>
    </row>
    <row r="8" spans="1:14" x14ac:dyDescent="0.35">
      <c r="A8" s="5">
        <v>2020</v>
      </c>
      <c r="B8" s="8">
        <v>80</v>
      </c>
      <c r="C8" s="5">
        <f>A8-A$9</f>
        <v>-1</v>
      </c>
      <c r="D8" s="5">
        <f t="shared" ref="D8:D11" si="0">B8*C8</f>
        <v>-80</v>
      </c>
      <c r="E8" s="5">
        <f t="shared" ref="E8:E11" si="1">C8^2</f>
        <v>1</v>
      </c>
      <c r="M8" s="5">
        <v>2023</v>
      </c>
      <c r="N8" s="7">
        <v>231</v>
      </c>
    </row>
    <row r="9" spans="1:14" x14ac:dyDescent="0.35">
      <c r="A9" s="5">
        <v>2021</v>
      </c>
      <c r="B9" s="8">
        <v>202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10">
        <v>2024</v>
      </c>
      <c r="N9" s="7">
        <v>155.1</v>
      </c>
    </row>
    <row r="10" spans="1:14" x14ac:dyDescent="0.35">
      <c r="A10" s="5">
        <v>2022</v>
      </c>
      <c r="B10" s="8">
        <v>183</v>
      </c>
      <c r="C10" s="5">
        <f>A10-A$9</f>
        <v>1</v>
      </c>
      <c r="D10" s="5">
        <f t="shared" si="0"/>
        <v>183</v>
      </c>
      <c r="E10" s="5">
        <f t="shared" si="1"/>
        <v>1</v>
      </c>
      <c r="K10" s="4"/>
      <c r="M10" s="10">
        <v>2025</v>
      </c>
      <c r="N10" s="7">
        <v>134.80000000000001</v>
      </c>
    </row>
    <row r="11" spans="1:14" x14ac:dyDescent="0.35">
      <c r="A11" s="5">
        <v>2023</v>
      </c>
      <c r="B11" s="8">
        <v>231</v>
      </c>
      <c r="C11" s="5">
        <f>A11-A$9</f>
        <v>2</v>
      </c>
      <c r="D11" s="5">
        <f t="shared" si="0"/>
        <v>462</v>
      </c>
      <c r="E11" s="5">
        <f t="shared" si="1"/>
        <v>4</v>
      </c>
      <c r="K11" s="4"/>
      <c r="M11" s="10">
        <v>2026</v>
      </c>
      <c r="N11" s="7">
        <v>114.5</v>
      </c>
    </row>
    <row r="12" spans="1:14" x14ac:dyDescent="0.35">
      <c r="A12" s="6" t="s">
        <v>3</v>
      </c>
      <c r="B12" s="9">
        <f>SUM(B7:B11)</f>
        <v>1080</v>
      </c>
      <c r="C12" s="9">
        <f t="shared" ref="C12:E12" si="2">SUM(C7:C11)</f>
        <v>0</v>
      </c>
      <c r="D12" s="9">
        <f t="shared" si="2"/>
        <v>-203</v>
      </c>
      <c r="E12" s="9">
        <f t="shared" si="2"/>
        <v>10</v>
      </c>
      <c r="K12" s="4"/>
      <c r="M12" s="10">
        <v>2027</v>
      </c>
      <c r="N12" s="7">
        <v>94.199999999999989</v>
      </c>
    </row>
    <row r="13" spans="1:14" x14ac:dyDescent="0.35">
      <c r="A13" s="31" t="s">
        <v>9</v>
      </c>
      <c r="B13" s="31"/>
      <c r="C13" s="31"/>
      <c r="D13" s="31"/>
      <c r="E13" s="31"/>
      <c r="M13" s="10">
        <v>2028</v>
      </c>
      <c r="N13" s="7">
        <v>73.900000000000006</v>
      </c>
    </row>
    <row r="14" spans="1:14" x14ac:dyDescent="0.35">
      <c r="A14" s="21">
        <v>2024</v>
      </c>
      <c r="B14" s="22">
        <f>B$20+B$21*C14</f>
        <v>155.1</v>
      </c>
      <c r="C14" s="21">
        <f>A14-A$9</f>
        <v>3</v>
      </c>
      <c r="D14" s="2"/>
      <c r="E14" s="2"/>
      <c r="H14" s="4"/>
    </row>
    <row r="15" spans="1:14" x14ac:dyDescent="0.35">
      <c r="A15" s="10">
        <v>2025</v>
      </c>
      <c r="B15" s="7">
        <f>B$20+B$21*C15</f>
        <v>134.80000000000001</v>
      </c>
      <c r="C15" s="10">
        <f>A15-A$9</f>
        <v>4</v>
      </c>
      <c r="D15" s="2"/>
      <c r="E15" s="2"/>
    </row>
    <row r="16" spans="1:14" ht="16.2" x14ac:dyDescent="0.35">
      <c r="A16" s="10">
        <v>2026</v>
      </c>
      <c r="B16" s="7">
        <f>B$20+B$21*C16</f>
        <v>114.5</v>
      </c>
      <c r="C16" s="10">
        <f>A16-A$9</f>
        <v>5</v>
      </c>
      <c r="H16" s="4"/>
      <c r="M16" s="17">
        <v>1</v>
      </c>
      <c r="N16" s="18" t="s">
        <v>32</v>
      </c>
    </row>
    <row r="17" spans="1:14" ht="16.2" x14ac:dyDescent="0.35">
      <c r="A17" s="10">
        <v>2027</v>
      </c>
      <c r="B17" s="7">
        <f>B$20+B$21*C17</f>
        <v>94.199999999999989</v>
      </c>
      <c r="C17" s="10">
        <f>A17-A$9</f>
        <v>6</v>
      </c>
      <c r="M17" s="17">
        <v>2</v>
      </c>
      <c r="N17" s="18" t="s">
        <v>33</v>
      </c>
    </row>
    <row r="18" spans="1:14" ht="18.600000000000001" x14ac:dyDescent="0.35">
      <c r="A18" s="10">
        <v>2028</v>
      </c>
      <c r="B18" s="7">
        <f>B$20+B$21*C18</f>
        <v>73.900000000000006</v>
      </c>
      <c r="C18" s="10">
        <v>7</v>
      </c>
      <c r="H18" s="4"/>
      <c r="I18" s="4"/>
      <c r="M18" s="17">
        <v>3</v>
      </c>
      <c r="N18" s="19" t="s">
        <v>34</v>
      </c>
    </row>
    <row r="19" spans="1:14" x14ac:dyDescent="0.35">
      <c r="I19" s="4"/>
    </row>
    <row r="20" spans="1:14" x14ac:dyDescent="0.35">
      <c r="A20" s="12" t="s">
        <v>30</v>
      </c>
      <c r="B20" s="5">
        <f>B12/5</f>
        <v>216</v>
      </c>
      <c r="I20" s="4"/>
    </row>
    <row r="21" spans="1:14" x14ac:dyDescent="0.35">
      <c r="A21" s="12" t="s">
        <v>8</v>
      </c>
      <c r="B21" s="5">
        <f>D12/E12</f>
        <v>-20.3</v>
      </c>
      <c r="I21" s="4"/>
    </row>
    <row r="22" spans="1:14" ht="45" x14ac:dyDescent="0.35">
      <c r="A22" s="20" t="s">
        <v>6</v>
      </c>
      <c r="B22" s="7">
        <f>B20+B21*C18</f>
        <v>73.900000000000006</v>
      </c>
    </row>
    <row r="24" spans="1:14" x14ac:dyDescent="0.35">
      <c r="A24" t="s">
        <v>31</v>
      </c>
    </row>
    <row r="26" spans="1:14" ht="21.6" x14ac:dyDescent="0.45">
      <c r="A26" s="15" t="s">
        <v>29</v>
      </c>
    </row>
  </sheetData>
  <mergeCells count="3">
    <mergeCell ref="A2:E2"/>
    <mergeCell ref="A1:N1"/>
    <mergeCell ref="A13:E13"/>
  </mergeCells>
  <pageMargins left="0.25" right="0.25" top="0.75" bottom="0.75" header="0.3" footer="0.3"/>
  <pageSetup paperSize="9" scale="88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F538-B902-4593-B1E4-04395CCC5802}">
  <sheetPr codeName="Sheet11">
    <pageSetUpPr fitToPage="1"/>
  </sheetPr>
  <dimension ref="A1:O27"/>
  <sheetViews>
    <sheetView topLeftCell="A2" zoomScale="73" workbookViewId="0">
      <selection activeCell="C22" sqref="C22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5" max="15" width="16.6328125" customWidth="1"/>
  </cols>
  <sheetData>
    <row r="1" spans="1:15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27.6" x14ac:dyDescent="0.45">
      <c r="A2" s="28" t="s">
        <v>19</v>
      </c>
      <c r="B2" s="28"/>
      <c r="C2" s="28"/>
      <c r="D2" s="28"/>
      <c r="E2" s="28"/>
    </row>
    <row r="3" spans="1:15" x14ac:dyDescent="0.35">
      <c r="N3" s="6" t="s">
        <v>4</v>
      </c>
      <c r="O3" s="6" t="s">
        <v>0</v>
      </c>
    </row>
    <row r="4" spans="1:15" x14ac:dyDescent="0.35">
      <c r="N4" s="5">
        <v>2019</v>
      </c>
      <c r="O4" s="7">
        <v>193</v>
      </c>
    </row>
    <row r="5" spans="1:15" x14ac:dyDescent="0.35">
      <c r="N5" s="5">
        <v>2020</v>
      </c>
      <c r="O5" s="7">
        <v>179</v>
      </c>
    </row>
    <row r="6" spans="1:15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N6" s="5">
        <v>2021</v>
      </c>
      <c r="O6" s="7">
        <v>182</v>
      </c>
    </row>
    <row r="7" spans="1:15" x14ac:dyDescent="0.35">
      <c r="A7" s="5">
        <v>2019</v>
      </c>
      <c r="B7" s="8">
        <v>193</v>
      </c>
      <c r="C7" s="5">
        <f>A7-A$9</f>
        <v>-2</v>
      </c>
      <c r="D7" s="5">
        <f>B7*C7</f>
        <v>-386</v>
      </c>
      <c r="E7" s="5">
        <f>C7^2</f>
        <v>4</v>
      </c>
      <c r="N7" s="5">
        <v>2022</v>
      </c>
      <c r="O7" s="7">
        <v>264</v>
      </c>
    </row>
    <row r="8" spans="1:15" x14ac:dyDescent="0.35">
      <c r="A8" s="5">
        <v>2020</v>
      </c>
      <c r="B8" s="8">
        <v>179</v>
      </c>
      <c r="C8" s="5">
        <f>A8-A$9</f>
        <v>-1</v>
      </c>
      <c r="D8" s="5">
        <f t="shared" ref="D8:D11" si="0">B8*C8</f>
        <v>-179</v>
      </c>
      <c r="E8" s="5">
        <f t="shared" ref="E8:E11" si="1">C8^2</f>
        <v>1</v>
      </c>
      <c r="N8" s="5">
        <v>2023</v>
      </c>
      <c r="O8" s="7">
        <v>187</v>
      </c>
    </row>
    <row r="9" spans="1:15" x14ac:dyDescent="0.35">
      <c r="A9" s="5">
        <v>2021</v>
      </c>
      <c r="B9" s="8">
        <v>182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N9" s="10">
        <v>2024</v>
      </c>
      <c r="O9" s="7">
        <v>222.9</v>
      </c>
    </row>
    <row r="10" spans="1:15" x14ac:dyDescent="0.35">
      <c r="A10" s="5">
        <v>2022</v>
      </c>
      <c r="B10" s="8">
        <v>264</v>
      </c>
      <c r="C10" s="5">
        <f>A10-A$9</f>
        <v>1</v>
      </c>
      <c r="D10" s="5">
        <f t="shared" si="0"/>
        <v>264</v>
      </c>
      <c r="E10" s="5">
        <f t="shared" si="1"/>
        <v>1</v>
      </c>
      <c r="K10" s="4"/>
      <c r="N10" s="10">
        <v>2025</v>
      </c>
      <c r="O10" s="7">
        <v>230.2</v>
      </c>
    </row>
    <row r="11" spans="1:15" x14ac:dyDescent="0.35">
      <c r="A11" s="5">
        <v>2023</v>
      </c>
      <c r="B11" s="8">
        <v>187</v>
      </c>
      <c r="C11" s="5">
        <f>A11-A$9</f>
        <v>2</v>
      </c>
      <c r="D11" s="5">
        <f t="shared" si="0"/>
        <v>374</v>
      </c>
      <c r="E11" s="5">
        <f t="shared" si="1"/>
        <v>4</v>
      </c>
      <c r="K11" s="4"/>
      <c r="N11" s="10">
        <v>2026</v>
      </c>
      <c r="O11" s="7">
        <v>237.5</v>
      </c>
    </row>
    <row r="12" spans="1:15" x14ac:dyDescent="0.35">
      <c r="A12" s="6" t="s">
        <v>3</v>
      </c>
      <c r="B12" s="9">
        <f>SUM(B7:B11)</f>
        <v>1005</v>
      </c>
      <c r="C12" s="9">
        <f t="shared" ref="C12:E12" si="2">SUM(C7:C11)</f>
        <v>0</v>
      </c>
      <c r="D12" s="9">
        <f t="shared" si="2"/>
        <v>73</v>
      </c>
      <c r="E12" s="9">
        <f t="shared" si="2"/>
        <v>10</v>
      </c>
      <c r="I12" s="4"/>
      <c r="N12" s="10">
        <v>2027</v>
      </c>
      <c r="O12" s="7">
        <v>244.8</v>
      </c>
    </row>
    <row r="13" spans="1:15" x14ac:dyDescent="0.35">
      <c r="A13" s="32" t="s">
        <v>9</v>
      </c>
      <c r="B13" s="33"/>
      <c r="C13" s="33"/>
      <c r="D13" s="33"/>
      <c r="E13" s="34"/>
      <c r="N13" s="10">
        <v>2028</v>
      </c>
      <c r="O13" s="16">
        <v>252.1</v>
      </c>
    </row>
    <row r="14" spans="1:15" x14ac:dyDescent="0.35">
      <c r="A14" s="21">
        <v>2024</v>
      </c>
      <c r="B14" s="22">
        <f>B$20+B$21*C14</f>
        <v>222.9</v>
      </c>
      <c r="C14" s="21">
        <f>A14-A$9</f>
        <v>3</v>
      </c>
      <c r="D14" s="2"/>
      <c r="E14" s="2"/>
    </row>
    <row r="15" spans="1:15" x14ac:dyDescent="0.35">
      <c r="A15" s="10">
        <v>2025</v>
      </c>
      <c r="B15" s="7">
        <f>B$20+B$21*C15</f>
        <v>230.2</v>
      </c>
      <c r="C15" s="10">
        <f>A15-A$9</f>
        <v>4</v>
      </c>
      <c r="D15" s="2"/>
      <c r="E15" s="2"/>
    </row>
    <row r="16" spans="1:15" ht="16.2" x14ac:dyDescent="0.35">
      <c r="A16" s="10">
        <v>2026</v>
      </c>
      <c r="B16" s="7">
        <f>B$20+B$21*C16</f>
        <v>237.5</v>
      </c>
      <c r="C16" s="10">
        <f>A16-A$9</f>
        <v>5</v>
      </c>
      <c r="N16" s="17">
        <v>1</v>
      </c>
      <c r="O16" s="18" t="s">
        <v>32</v>
      </c>
    </row>
    <row r="17" spans="1:15" ht="16.2" x14ac:dyDescent="0.35">
      <c r="A17" s="10">
        <v>2027</v>
      </c>
      <c r="B17" s="7">
        <f>B$20+B$21*C17</f>
        <v>244.8</v>
      </c>
      <c r="C17" s="10">
        <f>A17-A$9</f>
        <v>6</v>
      </c>
      <c r="N17" s="17">
        <v>2</v>
      </c>
      <c r="O17" s="18" t="s">
        <v>33</v>
      </c>
    </row>
    <row r="18" spans="1:15" ht="18.600000000000001" x14ac:dyDescent="0.35">
      <c r="A18" s="10">
        <v>2028</v>
      </c>
      <c r="B18" s="16">
        <f>B$20+B$21*C18</f>
        <v>252.1</v>
      </c>
      <c r="C18" s="10">
        <v>7</v>
      </c>
      <c r="G18" s="4"/>
      <c r="N18" s="17">
        <v>3</v>
      </c>
      <c r="O18" s="19" t="s">
        <v>34</v>
      </c>
    </row>
    <row r="19" spans="1:15" x14ac:dyDescent="0.35">
      <c r="G19" s="4"/>
    </row>
    <row r="20" spans="1:15" x14ac:dyDescent="0.35">
      <c r="A20" s="12" t="s">
        <v>30</v>
      </c>
      <c r="B20" s="5">
        <f>B12/5</f>
        <v>201</v>
      </c>
      <c r="G20" s="4"/>
    </row>
    <row r="21" spans="1:15" x14ac:dyDescent="0.35">
      <c r="A21" s="12" t="s">
        <v>8</v>
      </c>
      <c r="B21" s="5">
        <f>D12/E12</f>
        <v>7.3</v>
      </c>
      <c r="G21" s="4"/>
    </row>
    <row r="22" spans="1:15" ht="45" x14ac:dyDescent="0.35">
      <c r="A22" s="20" t="s">
        <v>6</v>
      </c>
      <c r="B22" s="7">
        <f>B20+B21*C18</f>
        <v>252.1</v>
      </c>
    </row>
    <row r="24" spans="1:15" x14ac:dyDescent="0.35">
      <c r="A24" t="s">
        <v>31</v>
      </c>
    </row>
    <row r="27" spans="1:15" ht="21.6" x14ac:dyDescent="0.45">
      <c r="A27" s="15" t="s">
        <v>28</v>
      </c>
    </row>
  </sheetData>
  <mergeCells count="3">
    <mergeCell ref="A2:E2"/>
    <mergeCell ref="A1:O1"/>
    <mergeCell ref="A13:E13"/>
  </mergeCells>
  <pageMargins left="0.25" right="0.25" top="0.75" bottom="0.75" header="0.3" footer="0.3"/>
  <pageSetup paperSize="9" scale="8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C71F-EA80-4AE2-A2B2-BCBFFD5657B6}">
  <sheetPr codeName="Sheet1">
    <pageSetUpPr fitToPage="1"/>
  </sheetPr>
  <dimension ref="A1:N26"/>
  <sheetViews>
    <sheetView zoomScale="69" zoomScaleNormal="74" workbookViewId="0">
      <selection activeCell="L29" sqref="L29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8" max="8" width="8.7265625" customWidth="1"/>
    <col min="14" max="14" width="15.7265625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10</v>
      </c>
      <c r="B2" s="28"/>
      <c r="C2" s="28"/>
      <c r="D2" s="28"/>
      <c r="E2" s="28"/>
    </row>
    <row r="3" spans="1:14" x14ac:dyDescent="0.35">
      <c r="M3" s="6" t="s">
        <v>4</v>
      </c>
      <c r="N3" s="6" t="s">
        <v>0</v>
      </c>
    </row>
    <row r="4" spans="1:14" x14ac:dyDescent="0.35">
      <c r="A4" s="6" t="s">
        <v>4</v>
      </c>
      <c r="B4" s="6" t="s">
        <v>0</v>
      </c>
      <c r="C4" s="6" t="s">
        <v>1</v>
      </c>
      <c r="D4" s="6" t="s">
        <v>2</v>
      </c>
      <c r="E4" s="6" t="s">
        <v>7</v>
      </c>
      <c r="M4" s="5">
        <v>2019</v>
      </c>
      <c r="N4" s="7">
        <v>10217</v>
      </c>
    </row>
    <row r="5" spans="1:14" x14ac:dyDescent="0.35">
      <c r="A5" s="5">
        <v>2019</v>
      </c>
      <c r="B5" s="7">
        <v>21000</v>
      </c>
      <c r="C5" s="5">
        <f>A5-A$7</f>
        <v>-2</v>
      </c>
      <c r="D5" s="5">
        <f>B5*C5</f>
        <v>-42000</v>
      </c>
      <c r="E5" s="5">
        <f>C5^2</f>
        <v>4</v>
      </c>
      <c r="M5" s="5">
        <v>2020</v>
      </c>
      <c r="N5" s="7">
        <v>10894</v>
      </c>
    </row>
    <row r="6" spans="1:14" x14ac:dyDescent="0.35">
      <c r="A6" s="5">
        <v>2020</v>
      </c>
      <c r="B6" s="7">
        <v>10894</v>
      </c>
      <c r="C6" s="5">
        <f t="shared" ref="C6:C9" si="0">A6-A$7</f>
        <v>-1</v>
      </c>
      <c r="D6" s="5">
        <f t="shared" ref="D6:D9" si="1">B6*C6</f>
        <v>-10894</v>
      </c>
      <c r="E6" s="5">
        <f t="shared" ref="E6:E9" si="2">C6^2</f>
        <v>1</v>
      </c>
      <c r="M6" s="5">
        <v>2021</v>
      </c>
      <c r="N6" s="7">
        <v>12921</v>
      </c>
    </row>
    <row r="7" spans="1:14" x14ac:dyDescent="0.35">
      <c r="A7" s="5">
        <v>2021</v>
      </c>
      <c r="B7" s="7">
        <v>12921</v>
      </c>
      <c r="C7" s="5">
        <f t="shared" si="0"/>
        <v>0</v>
      </c>
      <c r="D7" s="5">
        <f t="shared" si="1"/>
        <v>0</v>
      </c>
      <c r="E7" s="5">
        <f t="shared" si="2"/>
        <v>0</v>
      </c>
      <c r="M7" s="5">
        <v>2022</v>
      </c>
      <c r="N7" s="7">
        <v>10419</v>
      </c>
    </row>
    <row r="8" spans="1:14" x14ac:dyDescent="0.35">
      <c r="A8" s="5">
        <v>2022</v>
      </c>
      <c r="B8" s="7">
        <v>10419</v>
      </c>
      <c r="C8" s="5">
        <f t="shared" si="0"/>
        <v>1</v>
      </c>
      <c r="D8" s="5">
        <f t="shared" si="1"/>
        <v>10419</v>
      </c>
      <c r="E8" s="5">
        <f t="shared" si="2"/>
        <v>1</v>
      </c>
      <c r="M8" s="5">
        <v>2023</v>
      </c>
      <c r="N8" s="7">
        <v>12531</v>
      </c>
    </row>
    <row r="9" spans="1:14" x14ac:dyDescent="0.35">
      <c r="A9" s="5">
        <v>2023</v>
      </c>
      <c r="B9" s="7">
        <v>12531</v>
      </c>
      <c r="C9" s="5">
        <f t="shared" si="0"/>
        <v>2</v>
      </c>
      <c r="D9" s="5">
        <f t="shared" si="1"/>
        <v>25062</v>
      </c>
      <c r="E9" s="5">
        <f t="shared" si="2"/>
        <v>4</v>
      </c>
      <c r="M9" s="10">
        <v>2024</v>
      </c>
      <c r="N9" s="7">
        <v>12642.3</v>
      </c>
    </row>
    <row r="10" spans="1:14" x14ac:dyDescent="0.35">
      <c r="A10" s="6" t="s">
        <v>3</v>
      </c>
      <c r="B10" s="9">
        <f>SUM(B5:B9)</f>
        <v>67765</v>
      </c>
      <c r="C10" s="9">
        <f t="shared" ref="C10:E10" si="3">SUM(C5:C9)</f>
        <v>0</v>
      </c>
      <c r="D10" s="9">
        <f t="shared" si="3"/>
        <v>-17413</v>
      </c>
      <c r="E10" s="9">
        <f t="shared" si="3"/>
        <v>10</v>
      </c>
      <c r="M10" s="10">
        <v>2025</v>
      </c>
      <c r="N10" s="7">
        <v>13057.6</v>
      </c>
    </row>
    <row r="11" spans="1:14" x14ac:dyDescent="0.35">
      <c r="A11" s="29" t="s">
        <v>9</v>
      </c>
      <c r="B11" s="29"/>
      <c r="C11" s="29"/>
      <c r="D11" s="29"/>
      <c r="E11" s="29"/>
      <c r="M11" s="10">
        <v>2026</v>
      </c>
      <c r="N11" s="7">
        <v>13472.9</v>
      </c>
    </row>
    <row r="12" spans="1:14" x14ac:dyDescent="0.35">
      <c r="A12" s="21">
        <v>2024</v>
      </c>
      <c r="B12" s="22">
        <f>B$18+B$19*C12</f>
        <v>8329.1</v>
      </c>
      <c r="C12" s="21">
        <f>A12-A$7</f>
        <v>3</v>
      </c>
      <c r="D12" s="2"/>
      <c r="E12" s="2"/>
      <c r="M12" s="10">
        <v>2027</v>
      </c>
      <c r="N12" s="7">
        <v>13888.2</v>
      </c>
    </row>
    <row r="13" spans="1:14" x14ac:dyDescent="0.35">
      <c r="A13" s="10">
        <v>2025</v>
      </c>
      <c r="B13" s="7">
        <f>B$18+B$19*C13</f>
        <v>6587.8</v>
      </c>
      <c r="C13" s="10">
        <f>A13-A$7</f>
        <v>4</v>
      </c>
      <c r="D13" s="2"/>
      <c r="E13" s="2"/>
      <c r="M13" s="10">
        <v>2028</v>
      </c>
      <c r="N13" s="7">
        <v>14303.5</v>
      </c>
    </row>
    <row r="14" spans="1:14" x14ac:dyDescent="0.35">
      <c r="A14" s="10">
        <v>2026</v>
      </c>
      <c r="B14" s="7">
        <f>B$18+B$19*C14</f>
        <v>4846.5</v>
      </c>
      <c r="C14" s="10">
        <f>A14-A$7</f>
        <v>5</v>
      </c>
    </row>
    <row r="15" spans="1:14" x14ac:dyDescent="0.35">
      <c r="A15" s="10">
        <v>2027</v>
      </c>
      <c r="B15" s="7">
        <f>B$18+B$19*C15</f>
        <v>3105.2000000000007</v>
      </c>
      <c r="C15" s="10">
        <f>A15-A$7</f>
        <v>6</v>
      </c>
    </row>
    <row r="16" spans="1:14" ht="16.2" x14ac:dyDescent="0.35">
      <c r="A16" s="10">
        <v>2028</v>
      </c>
      <c r="B16" s="7">
        <f>B$18+B$19*C16</f>
        <v>1363.8999999999996</v>
      </c>
      <c r="C16" s="10">
        <v>7</v>
      </c>
      <c r="M16" s="17">
        <v>1</v>
      </c>
      <c r="N16" s="18" t="s">
        <v>32</v>
      </c>
    </row>
    <row r="17" spans="1:14" ht="16.2" x14ac:dyDescent="0.35">
      <c r="M17" s="17">
        <v>2</v>
      </c>
      <c r="N17" s="18" t="s">
        <v>33</v>
      </c>
    </row>
    <row r="18" spans="1:14" ht="18.600000000000001" x14ac:dyDescent="0.35">
      <c r="A18" s="12" t="s">
        <v>30</v>
      </c>
      <c r="B18" s="5">
        <f>B10/5</f>
        <v>13553</v>
      </c>
      <c r="M18" s="17">
        <v>3</v>
      </c>
      <c r="N18" s="19" t="s">
        <v>34</v>
      </c>
    </row>
    <row r="19" spans="1:14" x14ac:dyDescent="0.35">
      <c r="A19" s="12" t="s">
        <v>8</v>
      </c>
      <c r="B19" s="5">
        <f>D10/E10</f>
        <v>-1741.3</v>
      </c>
    </row>
    <row r="20" spans="1:14" ht="45" x14ac:dyDescent="0.35">
      <c r="A20" s="20" t="s">
        <v>6</v>
      </c>
      <c r="B20" s="7">
        <f>B18+B19*C16</f>
        <v>1363.8999999999996</v>
      </c>
    </row>
    <row r="22" spans="1:14" x14ac:dyDescent="0.35">
      <c r="A22" t="s">
        <v>31</v>
      </c>
      <c r="M22" s="4"/>
    </row>
    <row r="23" spans="1:14" x14ac:dyDescent="0.35">
      <c r="M23" s="4"/>
    </row>
    <row r="24" spans="1:14" x14ac:dyDescent="0.35">
      <c r="M24" s="4"/>
    </row>
    <row r="25" spans="1:14" x14ac:dyDescent="0.35">
      <c r="M25" s="4"/>
    </row>
    <row r="26" spans="1:14" ht="21.6" x14ac:dyDescent="0.45">
      <c r="A26" s="15" t="s">
        <v>21</v>
      </c>
      <c r="B26" s="15"/>
      <c r="C26" s="15"/>
      <c r="D26" s="15"/>
      <c r="E26" s="15"/>
      <c r="F26" s="15"/>
      <c r="M26" s="4"/>
    </row>
  </sheetData>
  <mergeCells count="3">
    <mergeCell ref="A2:E2"/>
    <mergeCell ref="A11:E11"/>
    <mergeCell ref="A1:N1"/>
  </mergeCells>
  <pageMargins left="0.25" right="0.25" top="0.75" bottom="0.75" header="0.3" footer="0.3"/>
  <pageSetup paperSize="9" scale="8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E092-3BC7-40B3-AA15-DEBE0BF2B36A}">
  <sheetPr codeName="Sheet3">
    <pageSetUpPr fitToPage="1"/>
  </sheetPr>
  <dimension ref="A1:N26"/>
  <sheetViews>
    <sheetView zoomScale="62" workbookViewId="0">
      <selection activeCell="D18" sqref="D18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4" max="14" width="15.7265625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11</v>
      </c>
      <c r="B2" s="28"/>
      <c r="C2" s="28"/>
      <c r="D2" s="28"/>
      <c r="E2" s="28"/>
    </row>
    <row r="3" spans="1:14" x14ac:dyDescent="0.35">
      <c r="M3" s="6" t="s">
        <v>4</v>
      </c>
      <c r="N3" s="6" t="s">
        <v>0</v>
      </c>
    </row>
    <row r="4" spans="1:14" x14ac:dyDescent="0.35">
      <c r="M4" s="5">
        <v>2019</v>
      </c>
      <c r="N4" s="7">
        <v>-3356</v>
      </c>
    </row>
    <row r="5" spans="1:14" x14ac:dyDescent="0.35">
      <c r="M5" s="5">
        <v>2020</v>
      </c>
      <c r="N5" s="7">
        <v>-2202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5">
        <v>2021</v>
      </c>
      <c r="N6" s="7">
        <v>-3428</v>
      </c>
    </row>
    <row r="7" spans="1:14" x14ac:dyDescent="0.35">
      <c r="A7" s="5">
        <v>2019</v>
      </c>
      <c r="B7" s="3">
        <v>-3356</v>
      </c>
      <c r="C7" s="5">
        <f>A7-A$9</f>
        <v>-2</v>
      </c>
      <c r="D7" s="5">
        <f>B7*C7</f>
        <v>6712</v>
      </c>
      <c r="E7" s="5">
        <f>C7^2</f>
        <v>4</v>
      </c>
      <c r="M7" s="5">
        <v>2022</v>
      </c>
      <c r="N7" s="7">
        <v>-1131</v>
      </c>
    </row>
    <row r="8" spans="1:14" x14ac:dyDescent="0.35">
      <c r="A8" s="5">
        <v>2020</v>
      </c>
      <c r="B8" s="3">
        <v>-2202</v>
      </c>
      <c r="C8" s="5">
        <f>A8-A$9</f>
        <v>-1</v>
      </c>
      <c r="D8" s="5">
        <f t="shared" ref="D8:D11" si="0">B8*C8</f>
        <v>2202</v>
      </c>
      <c r="E8" s="5">
        <f t="shared" ref="E8:E11" si="1">C8^2</f>
        <v>1</v>
      </c>
      <c r="M8" s="5">
        <v>2023</v>
      </c>
      <c r="N8" s="7">
        <v>-840</v>
      </c>
    </row>
    <row r="9" spans="1:14" x14ac:dyDescent="0.35">
      <c r="A9" s="5">
        <v>2021</v>
      </c>
      <c r="B9" s="3">
        <v>-3428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10">
        <v>2024</v>
      </c>
      <c r="N9" s="7">
        <v>-360.50000000000023</v>
      </c>
    </row>
    <row r="10" spans="1:14" x14ac:dyDescent="0.35">
      <c r="A10" s="5">
        <v>2022</v>
      </c>
      <c r="B10" s="3">
        <v>-1131</v>
      </c>
      <c r="C10" s="5">
        <f>A10-A$9</f>
        <v>1</v>
      </c>
      <c r="D10" s="5">
        <f t="shared" si="0"/>
        <v>-1131</v>
      </c>
      <c r="E10" s="5">
        <f t="shared" si="1"/>
        <v>1</v>
      </c>
      <c r="K10" s="4"/>
      <c r="M10" s="10">
        <v>2025</v>
      </c>
      <c r="N10" s="7">
        <v>249.79999999999973</v>
      </c>
    </row>
    <row r="11" spans="1:14" x14ac:dyDescent="0.35">
      <c r="A11" s="5">
        <v>2023</v>
      </c>
      <c r="B11" s="3">
        <v>-840</v>
      </c>
      <c r="C11" s="5">
        <f>A11-A$9</f>
        <v>2</v>
      </c>
      <c r="D11" s="5">
        <f t="shared" si="0"/>
        <v>-1680</v>
      </c>
      <c r="E11" s="5">
        <f t="shared" si="1"/>
        <v>4</v>
      </c>
      <c r="K11" s="4"/>
      <c r="M11" s="10">
        <v>2026</v>
      </c>
      <c r="N11" s="7">
        <v>860.09999999999991</v>
      </c>
    </row>
    <row r="12" spans="1:14" x14ac:dyDescent="0.35">
      <c r="A12" s="6" t="s">
        <v>3</v>
      </c>
      <c r="B12" s="9">
        <f>SUM(B7:B11)</f>
        <v>-10957</v>
      </c>
      <c r="C12" s="9">
        <f t="shared" ref="C12:E12" si="2">SUM(C7:C11)</f>
        <v>0</v>
      </c>
      <c r="D12" s="9">
        <f t="shared" si="2"/>
        <v>6103</v>
      </c>
      <c r="E12" s="9">
        <f t="shared" si="2"/>
        <v>10</v>
      </c>
      <c r="K12" s="4"/>
      <c r="M12" s="10">
        <v>2027</v>
      </c>
      <c r="N12" s="7">
        <v>1470.3999999999996</v>
      </c>
    </row>
    <row r="13" spans="1:14" x14ac:dyDescent="0.35">
      <c r="A13" s="31" t="s">
        <v>9</v>
      </c>
      <c r="B13" s="31"/>
      <c r="C13" s="31"/>
      <c r="D13" s="31"/>
      <c r="E13" s="31"/>
      <c r="M13" s="10">
        <v>2028</v>
      </c>
      <c r="N13" s="7">
        <v>2080.6999999999994</v>
      </c>
    </row>
    <row r="14" spans="1:14" x14ac:dyDescent="0.35">
      <c r="A14" s="21">
        <v>2024</v>
      </c>
      <c r="B14" s="22">
        <f>B$20+B$21*C14</f>
        <v>-360.50000000000023</v>
      </c>
      <c r="C14" s="21">
        <f>A14-A$9</f>
        <v>3</v>
      </c>
      <c r="D14" s="2"/>
      <c r="E14" s="2"/>
    </row>
    <row r="15" spans="1:14" x14ac:dyDescent="0.35">
      <c r="A15" s="10">
        <v>2025</v>
      </c>
      <c r="B15" s="7">
        <f>B$20+B$21*C15</f>
        <v>249.79999999999973</v>
      </c>
      <c r="C15" s="10">
        <f>A15-A$9</f>
        <v>4</v>
      </c>
      <c r="D15" s="2"/>
      <c r="E15" s="2"/>
    </row>
    <row r="16" spans="1:14" ht="16.2" x14ac:dyDescent="0.35">
      <c r="A16" s="10">
        <v>2026</v>
      </c>
      <c r="B16" s="7">
        <f>B$20+B$21*C16</f>
        <v>860.09999999999991</v>
      </c>
      <c r="C16" s="10">
        <f>A16-A$9</f>
        <v>5</v>
      </c>
      <c r="M16" s="17">
        <v>1</v>
      </c>
      <c r="N16" s="18" t="s">
        <v>32</v>
      </c>
    </row>
    <row r="17" spans="1:14" ht="16.2" x14ac:dyDescent="0.35">
      <c r="A17" s="10">
        <v>2027</v>
      </c>
      <c r="B17" s="7">
        <f>B$20+B$21*C17</f>
        <v>1470.3999999999996</v>
      </c>
      <c r="C17" s="10">
        <f>A17-A$9</f>
        <v>6</v>
      </c>
      <c r="M17" s="17">
        <v>2</v>
      </c>
      <c r="N17" s="18" t="s">
        <v>33</v>
      </c>
    </row>
    <row r="18" spans="1:14" ht="18.600000000000001" x14ac:dyDescent="0.35">
      <c r="A18" s="10">
        <v>2028</v>
      </c>
      <c r="B18" s="7">
        <f>B$20+B$21*C18</f>
        <v>2080.6999999999994</v>
      </c>
      <c r="C18" s="10">
        <v>7</v>
      </c>
      <c r="I18" s="4"/>
      <c r="M18" s="17">
        <v>3</v>
      </c>
      <c r="N18" s="19" t="s">
        <v>34</v>
      </c>
    </row>
    <row r="19" spans="1:14" x14ac:dyDescent="0.35">
      <c r="I19" s="4"/>
    </row>
    <row r="20" spans="1:14" x14ac:dyDescent="0.35">
      <c r="A20" s="12" t="s">
        <v>30</v>
      </c>
      <c r="B20" s="5">
        <f>B12/5</f>
        <v>-2191.4</v>
      </c>
      <c r="I20" s="4"/>
    </row>
    <row r="21" spans="1:14" x14ac:dyDescent="0.35">
      <c r="A21" s="12" t="s">
        <v>8</v>
      </c>
      <c r="B21" s="5">
        <f>D12/E12</f>
        <v>610.29999999999995</v>
      </c>
      <c r="I21" s="4"/>
    </row>
    <row r="22" spans="1:14" ht="45" x14ac:dyDescent="0.35">
      <c r="A22" s="20" t="s">
        <v>6</v>
      </c>
      <c r="B22" s="7">
        <f>B20+B21*C18</f>
        <v>2080.6999999999994</v>
      </c>
    </row>
    <row r="24" spans="1:14" x14ac:dyDescent="0.35">
      <c r="A24" t="s">
        <v>31</v>
      </c>
    </row>
    <row r="26" spans="1:14" ht="21.6" x14ac:dyDescent="0.45">
      <c r="A26" s="15" t="s">
        <v>22</v>
      </c>
      <c r="B26" s="15"/>
      <c r="C26" s="15"/>
      <c r="D26" s="15"/>
      <c r="E26" s="15"/>
      <c r="F26" s="15"/>
      <c r="G26" s="15"/>
      <c r="H26" s="15"/>
    </row>
  </sheetData>
  <mergeCells count="3">
    <mergeCell ref="A2:E2"/>
    <mergeCell ref="A1:N1"/>
    <mergeCell ref="A13:E13"/>
  </mergeCells>
  <pageMargins left="0.25" right="0.25" top="0.75" bottom="0.75" header="0.3" footer="0.3"/>
  <pageSetup paperSize="9" scale="8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A046-341F-4CCE-8EDB-D69FA1B9C356}">
  <sheetPr codeName="Sheet4">
    <pageSetUpPr fitToPage="1"/>
  </sheetPr>
  <dimension ref="A1:N26"/>
  <sheetViews>
    <sheetView zoomScale="76" workbookViewId="0">
      <selection activeCell="F17" sqref="F17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4" max="14" width="15.26953125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12</v>
      </c>
      <c r="B2" s="28"/>
      <c r="C2" s="28"/>
      <c r="D2" s="28"/>
      <c r="E2" s="28"/>
    </row>
    <row r="3" spans="1:14" x14ac:dyDescent="0.35">
      <c r="M3" s="11" t="s">
        <v>4</v>
      </c>
      <c r="N3" s="11" t="s">
        <v>0</v>
      </c>
    </row>
    <row r="4" spans="1:14" x14ac:dyDescent="0.35">
      <c r="M4" s="12">
        <v>2019</v>
      </c>
      <c r="N4" s="13">
        <v>490</v>
      </c>
    </row>
    <row r="5" spans="1:14" x14ac:dyDescent="0.35">
      <c r="M5" s="12">
        <v>2020</v>
      </c>
      <c r="N5" s="13">
        <v>633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12">
        <v>2021</v>
      </c>
      <c r="N6" s="13">
        <v>444</v>
      </c>
    </row>
    <row r="7" spans="1:14" x14ac:dyDescent="0.35">
      <c r="A7" s="5">
        <v>2019</v>
      </c>
      <c r="B7" s="8">
        <v>490</v>
      </c>
      <c r="C7" s="5">
        <f>A7-A$9</f>
        <v>-2</v>
      </c>
      <c r="D7" s="5">
        <f>B7*C7</f>
        <v>-980</v>
      </c>
      <c r="E7" s="5">
        <f>C7^2</f>
        <v>4</v>
      </c>
      <c r="M7" s="12">
        <v>2022</v>
      </c>
      <c r="N7" s="13">
        <v>539</v>
      </c>
    </row>
    <row r="8" spans="1:14" x14ac:dyDescent="0.35">
      <c r="A8" s="5">
        <v>2020</v>
      </c>
      <c r="B8" s="8">
        <v>633</v>
      </c>
      <c r="C8" s="5">
        <f>A8-A$9</f>
        <v>-1</v>
      </c>
      <c r="D8" s="5">
        <f t="shared" ref="D8:D11" si="0">B8*C8</f>
        <v>-633</v>
      </c>
      <c r="E8" s="5">
        <f t="shared" ref="E8:E11" si="1">C8^2</f>
        <v>1</v>
      </c>
      <c r="M8" s="12">
        <v>2023</v>
      </c>
      <c r="N8" s="13">
        <v>571</v>
      </c>
    </row>
    <row r="9" spans="1:14" x14ac:dyDescent="0.35">
      <c r="A9" s="5">
        <v>2021</v>
      </c>
      <c r="B9" s="8">
        <v>444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14">
        <v>2024</v>
      </c>
      <c r="N9" s="13">
        <v>555.79999999999995</v>
      </c>
    </row>
    <row r="10" spans="1:14" x14ac:dyDescent="0.35">
      <c r="A10" s="5">
        <v>2022</v>
      </c>
      <c r="B10" s="8">
        <v>539</v>
      </c>
      <c r="C10" s="5">
        <f>A10-A$9</f>
        <v>1</v>
      </c>
      <c r="D10" s="5">
        <f t="shared" si="0"/>
        <v>539</v>
      </c>
      <c r="E10" s="5">
        <f t="shared" si="1"/>
        <v>1</v>
      </c>
      <c r="K10" s="4"/>
      <c r="M10" s="14">
        <v>2025</v>
      </c>
      <c r="N10" s="13">
        <v>562.6</v>
      </c>
    </row>
    <row r="11" spans="1:14" x14ac:dyDescent="0.35">
      <c r="A11" s="5">
        <v>2023</v>
      </c>
      <c r="B11" s="8">
        <v>571</v>
      </c>
      <c r="C11" s="5">
        <f>A11-A$9</f>
        <v>2</v>
      </c>
      <c r="D11" s="5">
        <f t="shared" si="0"/>
        <v>1142</v>
      </c>
      <c r="E11" s="5">
        <f t="shared" si="1"/>
        <v>4</v>
      </c>
      <c r="K11" s="4"/>
      <c r="M11" s="14">
        <v>2026</v>
      </c>
      <c r="N11" s="13">
        <v>569.4</v>
      </c>
    </row>
    <row r="12" spans="1:14" x14ac:dyDescent="0.35">
      <c r="A12" s="6" t="s">
        <v>3</v>
      </c>
      <c r="B12" s="9">
        <f>SUM(B7:B11)</f>
        <v>2677</v>
      </c>
      <c r="C12" s="9">
        <f t="shared" ref="C12:E12" si="2">SUM(C7:C11)</f>
        <v>0</v>
      </c>
      <c r="D12" s="9">
        <f t="shared" si="2"/>
        <v>68</v>
      </c>
      <c r="E12" s="9">
        <f t="shared" si="2"/>
        <v>10</v>
      </c>
      <c r="K12" s="4"/>
      <c r="M12" s="14">
        <v>2027</v>
      </c>
      <c r="N12" s="13">
        <v>576.19999999999993</v>
      </c>
    </row>
    <row r="13" spans="1:14" x14ac:dyDescent="0.35">
      <c r="A13" s="24" t="s">
        <v>9</v>
      </c>
      <c r="B13" s="25"/>
      <c r="C13" s="26"/>
      <c r="D13" s="26"/>
      <c r="E13" s="27"/>
      <c r="M13" s="14">
        <v>2028</v>
      </c>
      <c r="N13" s="13">
        <v>583</v>
      </c>
    </row>
    <row r="14" spans="1:14" x14ac:dyDescent="0.35">
      <c r="A14" s="21">
        <v>2024</v>
      </c>
      <c r="B14" s="22">
        <f>B$20+B$21*C14</f>
        <v>555.79999999999995</v>
      </c>
      <c r="C14" s="21">
        <f>A14-A$9</f>
        <v>3</v>
      </c>
      <c r="D14" s="2"/>
      <c r="E14" s="2"/>
    </row>
    <row r="15" spans="1:14" x14ac:dyDescent="0.35">
      <c r="A15" s="10">
        <v>2025</v>
      </c>
      <c r="B15" s="7">
        <f>B$20+B$21*C15</f>
        <v>562.6</v>
      </c>
      <c r="C15" s="10">
        <f>A15-A$9</f>
        <v>4</v>
      </c>
      <c r="D15" s="2"/>
      <c r="E15" s="2"/>
    </row>
    <row r="16" spans="1:14" ht="16.2" x14ac:dyDescent="0.35">
      <c r="A16" s="10">
        <v>2026</v>
      </c>
      <c r="B16" s="7">
        <f>B$20+B$21*C16</f>
        <v>569.4</v>
      </c>
      <c r="C16" s="10">
        <f>A16-A$9</f>
        <v>5</v>
      </c>
      <c r="M16" s="17">
        <v>1</v>
      </c>
      <c r="N16" s="18" t="s">
        <v>32</v>
      </c>
    </row>
    <row r="17" spans="1:14" ht="16.2" x14ac:dyDescent="0.35">
      <c r="A17" s="10">
        <v>2027</v>
      </c>
      <c r="B17" s="7">
        <f>B$20+B$21*C17</f>
        <v>576.19999999999993</v>
      </c>
      <c r="C17" s="10">
        <f>A17-A$9</f>
        <v>6</v>
      </c>
      <c r="M17" s="17">
        <v>2</v>
      </c>
      <c r="N17" s="18" t="s">
        <v>33</v>
      </c>
    </row>
    <row r="18" spans="1:14" ht="18.600000000000001" x14ac:dyDescent="0.35">
      <c r="A18" s="10">
        <v>2028</v>
      </c>
      <c r="B18" s="7">
        <f>B$20+B$21*C18</f>
        <v>583</v>
      </c>
      <c r="C18" s="10">
        <v>7</v>
      </c>
      <c r="I18" s="4"/>
      <c r="M18" s="17">
        <v>3</v>
      </c>
      <c r="N18" s="19" t="s">
        <v>34</v>
      </c>
    </row>
    <row r="19" spans="1:14" x14ac:dyDescent="0.35">
      <c r="I19" s="4"/>
    </row>
    <row r="20" spans="1:14" x14ac:dyDescent="0.35">
      <c r="A20" s="12" t="s">
        <v>30</v>
      </c>
      <c r="B20" s="23">
        <f>B12/5</f>
        <v>535.4</v>
      </c>
      <c r="I20" s="4"/>
    </row>
    <row r="21" spans="1:14" x14ac:dyDescent="0.35">
      <c r="A21" s="12" t="s">
        <v>8</v>
      </c>
      <c r="B21" s="5">
        <f>D12/E12</f>
        <v>6.8</v>
      </c>
      <c r="I21" s="4"/>
    </row>
    <row r="22" spans="1:14" ht="45" x14ac:dyDescent="0.35">
      <c r="A22" s="20" t="s">
        <v>6</v>
      </c>
      <c r="B22" s="7">
        <f>B20+B21*C18</f>
        <v>583</v>
      </c>
    </row>
    <row r="24" spans="1:14" x14ac:dyDescent="0.35">
      <c r="A24" t="s">
        <v>31</v>
      </c>
    </row>
    <row r="26" spans="1:14" ht="21.6" x14ac:dyDescent="0.45">
      <c r="A26" s="15" t="s">
        <v>20</v>
      </c>
      <c r="B26" s="15"/>
      <c r="C26" s="15"/>
      <c r="D26" s="15"/>
      <c r="E26" s="15"/>
      <c r="F26" s="15"/>
    </row>
  </sheetData>
  <mergeCells count="2">
    <mergeCell ref="A2:E2"/>
    <mergeCell ref="A1:N1"/>
  </mergeCells>
  <pageMargins left="0.25" right="0.25" top="0.75" bottom="0.75" header="0.3" footer="0.3"/>
  <pageSetup paperSize="9" scale="88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0ED7-E1A6-44B9-AF5E-8DF4A2313ED5}">
  <sheetPr codeName="Sheet5">
    <pageSetUpPr fitToPage="1"/>
  </sheetPr>
  <dimension ref="A1:N26"/>
  <sheetViews>
    <sheetView zoomScale="83" workbookViewId="0">
      <selection activeCell="E17" sqref="E17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4" max="14" width="15.7265625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13</v>
      </c>
      <c r="B2" s="28"/>
      <c r="C2" s="28"/>
      <c r="D2" s="28"/>
      <c r="E2" s="28"/>
    </row>
    <row r="3" spans="1:14" x14ac:dyDescent="0.35">
      <c r="M3" s="11" t="s">
        <v>4</v>
      </c>
      <c r="N3" s="11" t="s">
        <v>0</v>
      </c>
    </row>
    <row r="4" spans="1:14" x14ac:dyDescent="0.35">
      <c r="M4" s="12">
        <v>2019</v>
      </c>
      <c r="N4" s="13">
        <v>547</v>
      </c>
    </row>
    <row r="5" spans="1:14" x14ac:dyDescent="0.35">
      <c r="M5" s="12">
        <v>2020</v>
      </c>
      <c r="N5" s="13">
        <v>405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12">
        <v>2021</v>
      </c>
      <c r="N6" s="13">
        <v>437</v>
      </c>
    </row>
    <row r="7" spans="1:14" x14ac:dyDescent="0.35">
      <c r="A7" s="5">
        <v>2019</v>
      </c>
      <c r="B7" s="8">
        <v>547</v>
      </c>
      <c r="C7" s="5">
        <f>A7-A$9</f>
        <v>-2</v>
      </c>
      <c r="D7" s="5">
        <f>B7*C7</f>
        <v>-1094</v>
      </c>
      <c r="E7" s="5">
        <f>C7^2</f>
        <v>4</v>
      </c>
      <c r="M7" s="12">
        <v>2022</v>
      </c>
      <c r="N7" s="13">
        <v>-550</v>
      </c>
    </row>
    <row r="8" spans="1:14" x14ac:dyDescent="0.35">
      <c r="A8" s="5">
        <v>2020</v>
      </c>
      <c r="B8" s="8">
        <v>405</v>
      </c>
      <c r="C8" s="5">
        <f>A8-A$9</f>
        <v>-1</v>
      </c>
      <c r="D8" s="5">
        <f t="shared" ref="D8:D11" si="0">B8*C8</f>
        <v>-405</v>
      </c>
      <c r="E8" s="5">
        <f t="shared" ref="E8:E11" si="1">C8^2</f>
        <v>1</v>
      </c>
      <c r="M8" s="12">
        <v>2023</v>
      </c>
      <c r="N8" s="13">
        <v>-1</v>
      </c>
    </row>
    <row r="9" spans="1:14" x14ac:dyDescent="0.35">
      <c r="A9" s="5">
        <v>2021</v>
      </c>
      <c r="B9" s="8">
        <v>437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14">
        <v>2024</v>
      </c>
      <c r="N9" s="13">
        <v>-447.69999999999993</v>
      </c>
    </row>
    <row r="10" spans="1:14" x14ac:dyDescent="0.35">
      <c r="A10" s="5">
        <v>2022</v>
      </c>
      <c r="B10" s="8">
        <v>-550</v>
      </c>
      <c r="C10" s="5">
        <f>A10-A$9</f>
        <v>1</v>
      </c>
      <c r="D10" s="5">
        <f t="shared" si="0"/>
        <v>-550</v>
      </c>
      <c r="E10" s="5">
        <f t="shared" si="1"/>
        <v>1</v>
      </c>
      <c r="K10" s="4"/>
      <c r="M10" s="14">
        <v>2025</v>
      </c>
      <c r="N10" s="13">
        <v>-652.79999999999995</v>
      </c>
    </row>
    <row r="11" spans="1:14" x14ac:dyDescent="0.35">
      <c r="A11" s="5">
        <v>2023</v>
      </c>
      <c r="B11" s="8">
        <v>-1</v>
      </c>
      <c r="C11" s="5">
        <f>A11-A$9</f>
        <v>2</v>
      </c>
      <c r="D11" s="5">
        <f t="shared" si="0"/>
        <v>-2</v>
      </c>
      <c r="E11" s="5">
        <f t="shared" si="1"/>
        <v>4</v>
      </c>
      <c r="K11" s="4"/>
      <c r="M11" s="14">
        <v>2026</v>
      </c>
      <c r="N11" s="13">
        <v>-857.9</v>
      </c>
    </row>
    <row r="12" spans="1:14" x14ac:dyDescent="0.35">
      <c r="A12" s="6" t="s">
        <v>3</v>
      </c>
      <c r="B12" s="9">
        <f>SUM(B7:B11)</f>
        <v>838</v>
      </c>
      <c r="C12" s="9">
        <f t="shared" ref="C12:E12" si="2">SUM(C7:C11)</f>
        <v>0</v>
      </c>
      <c r="D12" s="9">
        <f t="shared" si="2"/>
        <v>-2051</v>
      </c>
      <c r="E12" s="9">
        <f t="shared" si="2"/>
        <v>10</v>
      </c>
      <c r="K12" s="4"/>
      <c r="M12" s="14">
        <v>2027</v>
      </c>
      <c r="N12" s="13">
        <v>-1063</v>
      </c>
    </row>
    <row r="13" spans="1:14" x14ac:dyDescent="0.35">
      <c r="A13" s="31" t="s">
        <v>9</v>
      </c>
      <c r="B13" s="31"/>
      <c r="C13" s="31"/>
      <c r="D13" s="31"/>
      <c r="E13" s="31"/>
      <c r="M13" s="14">
        <v>2028</v>
      </c>
      <c r="N13" s="13">
        <v>-1268.1000000000001</v>
      </c>
    </row>
    <row r="14" spans="1:14" x14ac:dyDescent="0.35">
      <c r="A14" s="21">
        <v>2024</v>
      </c>
      <c r="B14" s="22">
        <f>B$20+B$21*C14</f>
        <v>-447.69999999999993</v>
      </c>
      <c r="C14" s="21">
        <f>A14-A$9</f>
        <v>3</v>
      </c>
      <c r="D14" s="2"/>
      <c r="E14" s="2"/>
    </row>
    <row r="15" spans="1:14" x14ac:dyDescent="0.35">
      <c r="A15" s="10">
        <v>2025</v>
      </c>
      <c r="B15" s="7">
        <f>B$20+B$21*C15</f>
        <v>-652.79999999999995</v>
      </c>
      <c r="C15" s="10">
        <f>A15-A$9</f>
        <v>4</v>
      </c>
      <c r="D15" s="2"/>
      <c r="E15" s="2"/>
    </row>
    <row r="16" spans="1:14" ht="16.2" x14ac:dyDescent="0.35">
      <c r="A16" s="10">
        <v>2026</v>
      </c>
      <c r="B16" s="7">
        <f>B$20+B$21*C16</f>
        <v>-857.9</v>
      </c>
      <c r="C16" s="10">
        <f>A16-A$9</f>
        <v>5</v>
      </c>
      <c r="M16" s="17">
        <v>1</v>
      </c>
      <c r="N16" s="18" t="s">
        <v>32</v>
      </c>
    </row>
    <row r="17" spans="1:14" ht="16.2" x14ac:dyDescent="0.35">
      <c r="A17" s="10">
        <v>2027</v>
      </c>
      <c r="B17" s="7">
        <f>B$20+B$21*C17</f>
        <v>-1063</v>
      </c>
      <c r="C17" s="10">
        <f>A17-A$9</f>
        <v>6</v>
      </c>
      <c r="M17" s="17">
        <v>2</v>
      </c>
      <c r="N17" s="18" t="s">
        <v>33</v>
      </c>
    </row>
    <row r="18" spans="1:14" ht="18.600000000000001" x14ac:dyDescent="0.35">
      <c r="A18" s="10">
        <v>2028</v>
      </c>
      <c r="B18" s="7">
        <f>B$20+B$21*C18</f>
        <v>-1268.1000000000001</v>
      </c>
      <c r="C18" s="10">
        <v>7</v>
      </c>
      <c r="I18" s="4"/>
      <c r="M18" s="17">
        <v>3</v>
      </c>
      <c r="N18" s="19" t="s">
        <v>34</v>
      </c>
    </row>
    <row r="19" spans="1:14" x14ac:dyDescent="0.35">
      <c r="I19" s="4"/>
    </row>
    <row r="20" spans="1:14" x14ac:dyDescent="0.35">
      <c r="A20" s="12" t="s">
        <v>30</v>
      </c>
      <c r="B20" s="5">
        <f>B12/5</f>
        <v>167.6</v>
      </c>
      <c r="I20" s="4"/>
    </row>
    <row r="21" spans="1:14" x14ac:dyDescent="0.35">
      <c r="A21" s="12" t="s">
        <v>8</v>
      </c>
      <c r="B21" s="5">
        <f>D12/E12</f>
        <v>-205.1</v>
      </c>
      <c r="I21" s="4"/>
    </row>
    <row r="22" spans="1:14" ht="45" x14ac:dyDescent="0.35">
      <c r="A22" s="20" t="s">
        <v>6</v>
      </c>
      <c r="B22" s="7">
        <f>B20+B21*C18</f>
        <v>-1268.1000000000001</v>
      </c>
    </row>
    <row r="24" spans="1:14" x14ac:dyDescent="0.35">
      <c r="A24" t="s">
        <v>31</v>
      </c>
    </row>
    <row r="26" spans="1:14" ht="21.6" x14ac:dyDescent="0.45">
      <c r="A26" s="15" t="s">
        <v>23</v>
      </c>
      <c r="B26" s="15"/>
      <c r="C26" s="15"/>
      <c r="D26" s="15"/>
      <c r="E26" s="15"/>
      <c r="F26" s="15"/>
    </row>
  </sheetData>
  <mergeCells count="3">
    <mergeCell ref="A2:E2"/>
    <mergeCell ref="A1:N1"/>
    <mergeCell ref="A13:E13"/>
  </mergeCells>
  <pageMargins left="0.25" right="0.25" top="0.75" bottom="0.75" header="0.3" footer="0.3"/>
  <pageSetup paperSize="9" scale="88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6A72-D623-41A1-84E4-0E30B2A766AA}">
  <sheetPr codeName="Sheet6">
    <pageSetUpPr fitToPage="1"/>
  </sheetPr>
  <dimension ref="A1:M26"/>
  <sheetViews>
    <sheetView tabSelected="1" zoomScale="79" workbookViewId="0">
      <selection activeCell="E23" sqref="E23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3" max="13" width="15.7265625" customWidth="1"/>
  </cols>
  <sheetData>
    <row r="1" spans="1:13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7.6" x14ac:dyDescent="0.45">
      <c r="A2" s="28" t="s">
        <v>14</v>
      </c>
      <c r="B2" s="28"/>
      <c r="C2" s="28"/>
      <c r="D2" s="28"/>
      <c r="E2" s="28"/>
    </row>
    <row r="3" spans="1:13" x14ac:dyDescent="0.35">
      <c r="L3" s="11" t="s">
        <v>4</v>
      </c>
      <c r="M3" s="11" t="s">
        <v>0</v>
      </c>
    </row>
    <row r="4" spans="1:13" x14ac:dyDescent="0.35">
      <c r="L4" s="5">
        <v>2019</v>
      </c>
      <c r="M4" s="7">
        <v>232</v>
      </c>
    </row>
    <row r="5" spans="1:13" x14ac:dyDescent="0.35">
      <c r="L5" s="5">
        <v>2020</v>
      </c>
      <c r="M5" s="7">
        <v>237</v>
      </c>
    </row>
    <row r="6" spans="1:13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L6" s="5">
        <v>2021</v>
      </c>
      <c r="M6" s="7">
        <v>246</v>
      </c>
    </row>
    <row r="7" spans="1:13" x14ac:dyDescent="0.35">
      <c r="A7" s="5">
        <v>2019</v>
      </c>
      <c r="B7" s="8">
        <v>232</v>
      </c>
      <c r="C7" s="5">
        <f>A7-A$9</f>
        <v>-2</v>
      </c>
      <c r="D7" s="5">
        <f>B7*C7</f>
        <v>-464</v>
      </c>
      <c r="E7" s="5">
        <f>C7^2</f>
        <v>4</v>
      </c>
      <c r="L7" s="5">
        <v>2022</v>
      </c>
      <c r="M7" s="7">
        <v>326</v>
      </c>
    </row>
    <row r="8" spans="1:13" x14ac:dyDescent="0.35">
      <c r="A8" s="5">
        <v>2020</v>
      </c>
      <c r="B8" s="8">
        <v>237</v>
      </c>
      <c r="C8" s="5">
        <f>A8-A$9</f>
        <v>-1</v>
      </c>
      <c r="D8" s="5">
        <f t="shared" ref="D8:D11" si="0">B8*C8</f>
        <v>-237</v>
      </c>
      <c r="E8" s="5">
        <f t="shared" ref="E8:E11" si="1">C8^2</f>
        <v>1</v>
      </c>
      <c r="L8" s="5">
        <v>2023</v>
      </c>
      <c r="M8" s="7">
        <v>318</v>
      </c>
    </row>
    <row r="9" spans="1:13" x14ac:dyDescent="0.35">
      <c r="A9" s="5">
        <v>2021</v>
      </c>
      <c r="B9" s="8">
        <v>246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L9" s="10">
        <v>2024</v>
      </c>
      <c r="M9" s="7">
        <v>350.1</v>
      </c>
    </row>
    <row r="10" spans="1:13" x14ac:dyDescent="0.35">
      <c r="A10" s="5">
        <v>2022</v>
      </c>
      <c r="B10" s="8">
        <v>326</v>
      </c>
      <c r="C10" s="5">
        <f>A10-A$9</f>
        <v>1</v>
      </c>
      <c r="D10" s="5">
        <f t="shared" si="0"/>
        <v>326</v>
      </c>
      <c r="E10" s="5">
        <f t="shared" si="1"/>
        <v>1</v>
      </c>
      <c r="K10" s="4"/>
      <c r="L10" s="10">
        <v>2025</v>
      </c>
      <c r="M10" s="7">
        <v>376.20000000000005</v>
      </c>
    </row>
    <row r="11" spans="1:13" x14ac:dyDescent="0.35">
      <c r="A11" s="5">
        <v>2023</v>
      </c>
      <c r="B11" s="8">
        <v>318</v>
      </c>
      <c r="C11" s="5">
        <f>A11-A$9</f>
        <v>2</v>
      </c>
      <c r="D11" s="5">
        <f t="shared" si="0"/>
        <v>636</v>
      </c>
      <c r="E11" s="5">
        <f t="shared" si="1"/>
        <v>4</v>
      </c>
      <c r="K11" s="4"/>
      <c r="L11" s="10">
        <v>2026</v>
      </c>
      <c r="M11" s="7">
        <v>402.3</v>
      </c>
    </row>
    <row r="12" spans="1:13" x14ac:dyDescent="0.35">
      <c r="A12" s="6" t="s">
        <v>3</v>
      </c>
      <c r="B12" s="9">
        <f>SUM(B7:B11)</f>
        <v>1359</v>
      </c>
      <c r="C12" s="9">
        <f t="shared" ref="C12:E12" si="2">SUM(C7:C11)</f>
        <v>0</v>
      </c>
      <c r="D12" s="9">
        <f t="shared" si="2"/>
        <v>261</v>
      </c>
      <c r="E12" s="9">
        <f t="shared" si="2"/>
        <v>10</v>
      </c>
      <c r="K12" s="4"/>
      <c r="L12" s="10">
        <v>2027</v>
      </c>
      <c r="M12" s="7">
        <v>428.40000000000003</v>
      </c>
    </row>
    <row r="13" spans="1:13" x14ac:dyDescent="0.35">
      <c r="A13" s="32" t="s">
        <v>9</v>
      </c>
      <c r="B13" s="33"/>
      <c r="C13" s="33"/>
      <c r="D13" s="33"/>
      <c r="E13" s="34"/>
      <c r="L13" s="10">
        <v>2028</v>
      </c>
      <c r="M13" s="7">
        <v>454.5</v>
      </c>
    </row>
    <row r="14" spans="1:13" x14ac:dyDescent="0.35">
      <c r="A14" s="21">
        <v>2024</v>
      </c>
      <c r="B14" s="22">
        <f>B$20+B$21*C14</f>
        <v>350.1</v>
      </c>
      <c r="C14" s="21">
        <f>A14-A$9</f>
        <v>3</v>
      </c>
      <c r="D14" s="2"/>
      <c r="E14" s="2"/>
    </row>
    <row r="15" spans="1:13" x14ac:dyDescent="0.35">
      <c r="A15" s="10">
        <v>2025</v>
      </c>
      <c r="B15" s="7">
        <f>B$20+B$21*C15</f>
        <v>376.20000000000005</v>
      </c>
      <c r="C15" s="10">
        <f>A15-A$9</f>
        <v>4</v>
      </c>
      <c r="D15" s="2"/>
      <c r="E15" s="2"/>
    </row>
    <row r="16" spans="1:13" ht="16.2" x14ac:dyDescent="0.35">
      <c r="A16" s="10">
        <v>2026</v>
      </c>
      <c r="B16" s="7">
        <f>B$20+B$21*C16</f>
        <v>402.3</v>
      </c>
      <c r="C16" s="10">
        <f>A16-A$9</f>
        <v>5</v>
      </c>
      <c r="L16" s="17">
        <v>1</v>
      </c>
      <c r="M16" s="18" t="s">
        <v>32</v>
      </c>
    </row>
    <row r="17" spans="1:13" ht="16.2" x14ac:dyDescent="0.35">
      <c r="A17" s="10">
        <v>2027</v>
      </c>
      <c r="B17" s="7">
        <f>B$20+B$21*C17</f>
        <v>428.40000000000003</v>
      </c>
      <c r="C17" s="10">
        <f>A17-A$9</f>
        <v>6</v>
      </c>
      <c r="L17" s="17">
        <v>2</v>
      </c>
      <c r="M17" s="18" t="s">
        <v>33</v>
      </c>
    </row>
    <row r="18" spans="1:13" ht="18.600000000000001" x14ac:dyDescent="0.35">
      <c r="A18" s="10">
        <v>2028</v>
      </c>
      <c r="B18" s="7">
        <f>B$20+B$21*C18</f>
        <v>454.5</v>
      </c>
      <c r="C18" s="10">
        <v>7</v>
      </c>
      <c r="I18" s="4"/>
      <c r="L18" s="17">
        <v>3</v>
      </c>
      <c r="M18" s="19" t="s">
        <v>34</v>
      </c>
    </row>
    <row r="19" spans="1:13" x14ac:dyDescent="0.35">
      <c r="I19" s="4"/>
    </row>
    <row r="20" spans="1:13" x14ac:dyDescent="0.35">
      <c r="A20" s="12" t="s">
        <v>30</v>
      </c>
      <c r="B20" s="5">
        <f>B12/5</f>
        <v>271.8</v>
      </c>
      <c r="I20" s="4"/>
    </row>
    <row r="21" spans="1:13" x14ac:dyDescent="0.35">
      <c r="A21" s="12" t="s">
        <v>8</v>
      </c>
      <c r="B21" s="5">
        <f>D12/E12</f>
        <v>26.1</v>
      </c>
      <c r="I21" s="4"/>
    </row>
    <row r="22" spans="1:13" ht="45" x14ac:dyDescent="0.35">
      <c r="A22" s="20" t="s">
        <v>6</v>
      </c>
      <c r="B22" s="7">
        <f>B20+B21*C18</f>
        <v>454.5</v>
      </c>
    </row>
    <row r="24" spans="1:13" x14ac:dyDescent="0.35">
      <c r="A24" t="s">
        <v>31</v>
      </c>
    </row>
    <row r="26" spans="1:13" ht="21.6" x14ac:dyDescent="0.45">
      <c r="A26" s="15" t="s">
        <v>24</v>
      </c>
      <c r="B26" s="15"/>
      <c r="C26" s="15"/>
      <c r="D26" s="15"/>
      <c r="E26" s="15"/>
    </row>
  </sheetData>
  <mergeCells count="3">
    <mergeCell ref="A2:E2"/>
    <mergeCell ref="A1:M1"/>
    <mergeCell ref="A13:E13"/>
  </mergeCells>
  <pageMargins left="0.25" right="0.25" top="0.75" bottom="0.75" header="0.3" footer="0.3"/>
  <pageSetup paperSize="9" scale="94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2CF0-9125-4962-BD49-C69D6A46C5FD}">
  <sheetPr codeName="Sheet7">
    <pageSetUpPr fitToPage="1"/>
  </sheetPr>
  <dimension ref="A1:N26"/>
  <sheetViews>
    <sheetView zoomScale="76" workbookViewId="0">
      <selection activeCell="E18" sqref="E18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4" max="14" width="15.7265625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15</v>
      </c>
      <c r="B2" s="28"/>
      <c r="C2" s="28"/>
      <c r="D2" s="28"/>
      <c r="E2" s="28"/>
    </row>
    <row r="4" spans="1:14" x14ac:dyDescent="0.35">
      <c r="M4" s="6" t="s">
        <v>4</v>
      </c>
      <c r="N4" s="6" t="s">
        <v>0</v>
      </c>
    </row>
    <row r="5" spans="1:14" x14ac:dyDescent="0.35">
      <c r="M5" s="5">
        <v>2019</v>
      </c>
      <c r="N5" s="7">
        <v>368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5">
        <v>2020</v>
      </c>
      <c r="N6" s="7">
        <v>424</v>
      </c>
    </row>
    <row r="7" spans="1:14" x14ac:dyDescent="0.35">
      <c r="A7" s="5">
        <v>2019</v>
      </c>
      <c r="B7" s="8">
        <v>368</v>
      </c>
      <c r="C7" s="5">
        <f>A7-A$9</f>
        <v>-2</v>
      </c>
      <c r="D7" s="5">
        <f>B7*C7</f>
        <v>-736</v>
      </c>
      <c r="E7" s="5">
        <f>C7^2</f>
        <v>4</v>
      </c>
      <c r="M7" s="5">
        <v>2021</v>
      </c>
      <c r="N7" s="7">
        <v>249</v>
      </c>
    </row>
    <row r="8" spans="1:14" x14ac:dyDescent="0.35">
      <c r="A8" s="5">
        <v>2020</v>
      </c>
      <c r="B8" s="8">
        <v>424</v>
      </c>
      <c r="C8" s="5">
        <f>A8-A$9</f>
        <v>-1</v>
      </c>
      <c r="D8" s="5">
        <f t="shared" ref="D8:D11" si="0">B8*C8</f>
        <v>-424</v>
      </c>
      <c r="E8" s="5">
        <f t="shared" ref="E8:E11" si="1">C8^2</f>
        <v>1</v>
      </c>
      <c r="M8" s="5">
        <v>2022</v>
      </c>
      <c r="N8" s="7">
        <v>140</v>
      </c>
    </row>
    <row r="9" spans="1:14" x14ac:dyDescent="0.35">
      <c r="A9" s="5">
        <v>2021</v>
      </c>
      <c r="B9" s="8">
        <v>249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5">
        <v>2023</v>
      </c>
      <c r="N9" s="7">
        <v>346</v>
      </c>
    </row>
    <row r="10" spans="1:14" x14ac:dyDescent="0.35">
      <c r="A10" s="5">
        <v>2022</v>
      </c>
      <c r="B10" s="8">
        <v>140</v>
      </c>
      <c r="C10" s="5">
        <f>A10-A$9</f>
        <v>1</v>
      </c>
      <c r="D10" s="5">
        <f t="shared" si="0"/>
        <v>140</v>
      </c>
      <c r="E10" s="5">
        <f t="shared" si="1"/>
        <v>1</v>
      </c>
      <c r="K10" s="4"/>
      <c r="M10" s="10">
        <v>2024</v>
      </c>
      <c r="N10" s="7">
        <v>207</v>
      </c>
    </row>
    <row r="11" spans="1:14" x14ac:dyDescent="0.35">
      <c r="A11" s="5">
        <v>2023</v>
      </c>
      <c r="B11" s="8">
        <v>346</v>
      </c>
      <c r="C11" s="5">
        <f>A11-A$9</f>
        <v>2</v>
      </c>
      <c r="D11" s="5">
        <f t="shared" si="0"/>
        <v>692</v>
      </c>
      <c r="E11" s="5">
        <f t="shared" si="1"/>
        <v>4</v>
      </c>
      <c r="K11" s="4"/>
      <c r="M11" s="10">
        <v>2025</v>
      </c>
      <c r="N11" s="7">
        <v>174.2</v>
      </c>
    </row>
    <row r="12" spans="1:14" x14ac:dyDescent="0.35">
      <c r="A12" s="6" t="s">
        <v>3</v>
      </c>
      <c r="B12" s="9">
        <f>SUM(B7:B11)</f>
        <v>1527</v>
      </c>
      <c r="C12" s="9">
        <f t="shared" ref="C12:E12" si="2">SUM(C7:C11)</f>
        <v>0</v>
      </c>
      <c r="D12" s="9">
        <f t="shared" si="2"/>
        <v>-328</v>
      </c>
      <c r="E12" s="9">
        <f t="shared" si="2"/>
        <v>10</v>
      </c>
      <c r="K12" s="4"/>
      <c r="M12" s="10">
        <v>2026</v>
      </c>
      <c r="N12" s="7">
        <v>141.39999999999998</v>
      </c>
    </row>
    <row r="13" spans="1:14" x14ac:dyDescent="0.35">
      <c r="A13" s="31" t="s">
        <v>9</v>
      </c>
      <c r="B13" s="31"/>
      <c r="C13" s="31"/>
      <c r="D13" s="31"/>
      <c r="E13" s="31"/>
      <c r="M13" s="10">
        <v>2027</v>
      </c>
      <c r="N13" s="7">
        <v>108.6</v>
      </c>
    </row>
    <row r="14" spans="1:14" x14ac:dyDescent="0.35">
      <c r="A14" s="21">
        <v>2024</v>
      </c>
      <c r="B14" s="22">
        <f>B$20+B$21*C14</f>
        <v>207</v>
      </c>
      <c r="C14" s="21">
        <f>A14-A$9</f>
        <v>3</v>
      </c>
      <c r="D14" s="2"/>
      <c r="E14" s="2"/>
      <c r="M14" s="10">
        <v>2028</v>
      </c>
      <c r="N14" s="7">
        <v>75.800000000000011</v>
      </c>
    </row>
    <row r="15" spans="1:14" x14ac:dyDescent="0.35">
      <c r="A15" s="10">
        <v>2025</v>
      </c>
      <c r="B15" s="7">
        <f>B$20+B$21*C15</f>
        <v>174.2</v>
      </c>
      <c r="C15" s="10">
        <f>A15-A$9</f>
        <v>4</v>
      </c>
      <c r="D15" s="2"/>
      <c r="E15" s="2"/>
    </row>
    <row r="16" spans="1:14" x14ac:dyDescent="0.35">
      <c r="A16" s="10">
        <v>2026</v>
      </c>
      <c r="B16" s="7">
        <f>B$20+B$21*C16</f>
        <v>141.39999999999998</v>
      </c>
      <c r="C16" s="10">
        <f>A16-A$9</f>
        <v>5</v>
      </c>
    </row>
    <row r="17" spans="1:14" ht="16.2" x14ac:dyDescent="0.35">
      <c r="A17" s="10">
        <v>2027</v>
      </c>
      <c r="B17" s="7">
        <f>B$20+B$21*C17</f>
        <v>108.6</v>
      </c>
      <c r="C17" s="10">
        <f>A17-A$9</f>
        <v>6</v>
      </c>
      <c r="M17" s="17">
        <v>1</v>
      </c>
      <c r="N17" s="18" t="s">
        <v>32</v>
      </c>
    </row>
    <row r="18" spans="1:14" ht="16.2" x14ac:dyDescent="0.35">
      <c r="A18" s="10">
        <v>2028</v>
      </c>
      <c r="B18" s="7">
        <f>B$20+B$21*C18</f>
        <v>75.800000000000011</v>
      </c>
      <c r="C18" s="10">
        <v>7</v>
      </c>
      <c r="I18" s="4"/>
      <c r="M18" s="17">
        <v>2</v>
      </c>
      <c r="N18" s="18" t="s">
        <v>33</v>
      </c>
    </row>
    <row r="19" spans="1:14" ht="18.600000000000001" x14ac:dyDescent="0.35">
      <c r="I19" s="4"/>
      <c r="M19" s="17">
        <v>3</v>
      </c>
      <c r="N19" s="19" t="s">
        <v>34</v>
      </c>
    </row>
    <row r="20" spans="1:14" x14ac:dyDescent="0.35">
      <c r="A20" s="12" t="s">
        <v>30</v>
      </c>
      <c r="B20" s="5">
        <f>B12/5</f>
        <v>305.39999999999998</v>
      </c>
      <c r="I20" s="4"/>
    </row>
    <row r="21" spans="1:14" x14ac:dyDescent="0.35">
      <c r="A21" s="12" t="s">
        <v>8</v>
      </c>
      <c r="B21" s="5">
        <f>D12/E12</f>
        <v>-32.799999999999997</v>
      </c>
      <c r="I21" s="4"/>
    </row>
    <row r="22" spans="1:14" ht="45" x14ac:dyDescent="0.35">
      <c r="A22" s="20" t="s">
        <v>6</v>
      </c>
      <c r="B22" s="7">
        <f>B20+B21*C18</f>
        <v>75.800000000000011</v>
      </c>
    </row>
    <row r="24" spans="1:14" x14ac:dyDescent="0.35">
      <c r="A24" t="s">
        <v>31</v>
      </c>
    </row>
    <row r="26" spans="1:14" ht="21.6" x14ac:dyDescent="0.45">
      <c r="A26" s="15" t="s">
        <v>25</v>
      </c>
      <c r="B26" s="15"/>
      <c r="C26" s="15"/>
      <c r="D26" s="15"/>
      <c r="E26" s="15"/>
      <c r="F26" s="15"/>
    </row>
  </sheetData>
  <mergeCells count="3">
    <mergeCell ref="A2:E2"/>
    <mergeCell ref="A1:N1"/>
    <mergeCell ref="A13:E13"/>
  </mergeCells>
  <pageMargins left="0.25" right="0.25" top="0.75" bottom="0.75" header="0.3" footer="0.3"/>
  <pageSetup paperSize="9" scale="88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70C8-98EC-4D1C-9EA5-23B6166062A9}">
  <sheetPr codeName="Sheet8">
    <pageSetUpPr fitToPage="1"/>
  </sheetPr>
  <dimension ref="A1:M26"/>
  <sheetViews>
    <sheetView zoomScale="79" workbookViewId="0">
      <selection activeCell="E22" sqref="E22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3" max="13" width="16.453125" customWidth="1"/>
  </cols>
  <sheetData>
    <row r="1" spans="1:13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7.6" x14ac:dyDescent="0.45">
      <c r="A2" s="28" t="s">
        <v>16</v>
      </c>
      <c r="B2" s="28"/>
      <c r="C2" s="28"/>
      <c r="D2" s="28"/>
      <c r="E2" s="28"/>
    </row>
    <row r="3" spans="1:13" x14ac:dyDescent="0.35">
      <c r="L3" s="6" t="s">
        <v>4</v>
      </c>
      <c r="M3" s="6" t="s">
        <v>0</v>
      </c>
    </row>
    <row r="4" spans="1:13" x14ac:dyDescent="0.35">
      <c r="L4" s="5">
        <v>2019</v>
      </c>
      <c r="M4" s="7">
        <v>-2323</v>
      </c>
    </row>
    <row r="5" spans="1:13" x14ac:dyDescent="0.35">
      <c r="L5" s="5">
        <v>2020</v>
      </c>
      <c r="M5" s="7">
        <v>908</v>
      </c>
    </row>
    <row r="6" spans="1:13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L6" s="5">
        <v>2021</v>
      </c>
      <c r="M6" s="7">
        <v>3116</v>
      </c>
    </row>
    <row r="7" spans="1:13" x14ac:dyDescent="0.35">
      <c r="A7" s="5">
        <v>2019</v>
      </c>
      <c r="B7" s="8">
        <v>-2323</v>
      </c>
      <c r="C7" s="5">
        <f>A7-A$9</f>
        <v>-2</v>
      </c>
      <c r="D7" s="5">
        <f>B7*C7</f>
        <v>4646</v>
      </c>
      <c r="E7" s="5">
        <f>C7^2</f>
        <v>4</v>
      </c>
      <c r="L7" s="5">
        <v>2022</v>
      </c>
      <c r="M7" s="7">
        <v>-868</v>
      </c>
    </row>
    <row r="8" spans="1:13" x14ac:dyDescent="0.35">
      <c r="A8" s="5">
        <v>2020</v>
      </c>
      <c r="B8" s="8">
        <v>908</v>
      </c>
      <c r="C8" s="5">
        <f>A8-A$9</f>
        <v>-1</v>
      </c>
      <c r="D8" s="5">
        <f t="shared" ref="D8:D11" si="0">B8*C8</f>
        <v>-908</v>
      </c>
      <c r="E8" s="5">
        <f t="shared" ref="E8:E11" si="1">C8^2</f>
        <v>1</v>
      </c>
      <c r="L8" s="5">
        <v>2023</v>
      </c>
      <c r="M8" s="7">
        <v>-2564</v>
      </c>
    </row>
    <row r="9" spans="1:13" x14ac:dyDescent="0.35">
      <c r="A9" s="5">
        <v>2021</v>
      </c>
      <c r="B9" s="8">
        <v>3116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L9" s="10">
        <v>2024</v>
      </c>
      <c r="M9" s="7">
        <v>-1023.6000000000001</v>
      </c>
    </row>
    <row r="10" spans="1:13" x14ac:dyDescent="0.35">
      <c r="A10" s="5">
        <v>2022</v>
      </c>
      <c r="B10" s="8">
        <v>-868</v>
      </c>
      <c r="C10" s="5">
        <f>A10-A$9</f>
        <v>1</v>
      </c>
      <c r="D10" s="5">
        <f t="shared" si="0"/>
        <v>-868</v>
      </c>
      <c r="E10" s="5">
        <f t="shared" si="1"/>
        <v>1</v>
      </c>
      <c r="K10" s="4"/>
      <c r="L10" s="10">
        <v>2025</v>
      </c>
      <c r="M10" s="7">
        <v>-1249.4000000000001</v>
      </c>
    </row>
    <row r="11" spans="1:13" x14ac:dyDescent="0.35">
      <c r="A11" s="5">
        <v>2023</v>
      </c>
      <c r="B11" s="8">
        <v>-2564</v>
      </c>
      <c r="C11" s="5">
        <f>A11-A$9</f>
        <v>2</v>
      </c>
      <c r="D11" s="5">
        <f t="shared" si="0"/>
        <v>-5128</v>
      </c>
      <c r="E11" s="5">
        <f t="shared" si="1"/>
        <v>4</v>
      </c>
      <c r="K11" s="4"/>
      <c r="L11" s="10">
        <v>2026</v>
      </c>
      <c r="M11" s="7">
        <v>-1475.2</v>
      </c>
    </row>
    <row r="12" spans="1:13" x14ac:dyDescent="0.35">
      <c r="A12" s="6" t="s">
        <v>3</v>
      </c>
      <c r="B12" s="9">
        <f>SUM(B7:B11)</f>
        <v>-1731</v>
      </c>
      <c r="C12" s="9">
        <f t="shared" ref="C12:E12" si="2">SUM(C7:C11)</f>
        <v>0</v>
      </c>
      <c r="D12" s="9">
        <f t="shared" si="2"/>
        <v>-2258</v>
      </c>
      <c r="E12" s="9">
        <f t="shared" si="2"/>
        <v>10</v>
      </c>
      <c r="K12" s="4"/>
      <c r="L12" s="10">
        <v>2027</v>
      </c>
      <c r="M12" s="7">
        <v>-1701.0000000000002</v>
      </c>
    </row>
    <row r="13" spans="1:13" x14ac:dyDescent="0.35">
      <c r="A13" s="31" t="s">
        <v>9</v>
      </c>
      <c r="B13" s="31"/>
      <c r="C13" s="31"/>
      <c r="D13" s="31"/>
      <c r="E13" s="31"/>
      <c r="L13" s="10">
        <v>2028</v>
      </c>
      <c r="M13" s="7">
        <v>-1926.8000000000002</v>
      </c>
    </row>
    <row r="14" spans="1:13" x14ac:dyDescent="0.35">
      <c r="A14" s="21">
        <v>2024</v>
      </c>
      <c r="B14" s="22">
        <f>B$20+B$21*C14</f>
        <v>-1023.6000000000001</v>
      </c>
      <c r="C14" s="21">
        <f>A14-A$9</f>
        <v>3</v>
      </c>
      <c r="D14" s="2"/>
      <c r="E14" s="2"/>
      <c r="H14" s="4"/>
    </row>
    <row r="15" spans="1:13" x14ac:dyDescent="0.35">
      <c r="A15" s="10">
        <v>2025</v>
      </c>
      <c r="B15" s="7">
        <f>B$20+B$21*C15</f>
        <v>-1249.4000000000001</v>
      </c>
      <c r="C15" s="10">
        <f>A15-A$9</f>
        <v>4</v>
      </c>
      <c r="D15" s="2"/>
      <c r="E15" s="2"/>
    </row>
    <row r="16" spans="1:13" ht="16.2" x14ac:dyDescent="0.35">
      <c r="A16" s="10">
        <v>2026</v>
      </c>
      <c r="B16" s="7">
        <f>B$20+B$21*C16</f>
        <v>-1475.2</v>
      </c>
      <c r="C16" s="10">
        <f>A16-A$9</f>
        <v>5</v>
      </c>
      <c r="H16" s="4"/>
      <c r="L16" s="17">
        <v>1</v>
      </c>
      <c r="M16" s="18" t="s">
        <v>32</v>
      </c>
    </row>
    <row r="17" spans="1:13" ht="16.2" x14ac:dyDescent="0.35">
      <c r="A17" s="10">
        <v>2027</v>
      </c>
      <c r="B17" s="7">
        <f>B$20+B$21*C17</f>
        <v>-1701.0000000000002</v>
      </c>
      <c r="C17" s="10">
        <f>A17-A$9</f>
        <v>6</v>
      </c>
      <c r="L17" s="17">
        <v>2</v>
      </c>
      <c r="M17" s="18" t="s">
        <v>33</v>
      </c>
    </row>
    <row r="18" spans="1:13" ht="18.600000000000001" x14ac:dyDescent="0.35">
      <c r="A18" s="10">
        <v>2028</v>
      </c>
      <c r="B18" s="7">
        <f>B$20+B$21*C18</f>
        <v>-1926.8000000000002</v>
      </c>
      <c r="C18" s="10">
        <v>7</v>
      </c>
      <c r="H18" s="4"/>
      <c r="I18" s="4"/>
      <c r="L18" s="17">
        <v>3</v>
      </c>
      <c r="M18" s="19" t="s">
        <v>34</v>
      </c>
    </row>
    <row r="19" spans="1:13" x14ac:dyDescent="0.35">
      <c r="I19" s="4"/>
    </row>
    <row r="20" spans="1:13" x14ac:dyDescent="0.35">
      <c r="A20" s="12" t="s">
        <v>30</v>
      </c>
      <c r="B20" s="5">
        <f>B12/5</f>
        <v>-346.2</v>
      </c>
      <c r="I20" s="4"/>
    </row>
    <row r="21" spans="1:13" x14ac:dyDescent="0.35">
      <c r="A21" s="12" t="s">
        <v>8</v>
      </c>
      <c r="B21" s="5">
        <f>D12/E12</f>
        <v>-225.8</v>
      </c>
      <c r="I21" s="4"/>
    </row>
    <row r="22" spans="1:13" ht="45" x14ac:dyDescent="0.35">
      <c r="A22" s="20" t="s">
        <v>6</v>
      </c>
      <c r="B22" s="7">
        <f>B20+B21*C18</f>
        <v>-1926.8000000000002</v>
      </c>
    </row>
    <row r="24" spans="1:13" x14ac:dyDescent="0.35">
      <c r="A24" t="s">
        <v>31</v>
      </c>
    </row>
    <row r="26" spans="1:13" ht="21.6" x14ac:dyDescent="0.45">
      <c r="A26" s="15" t="s">
        <v>26</v>
      </c>
    </row>
  </sheetData>
  <mergeCells count="3">
    <mergeCell ref="A2:E2"/>
    <mergeCell ref="A1:M1"/>
    <mergeCell ref="A13:E13"/>
  </mergeCells>
  <pageMargins left="0.25" right="0.25" top="0.75" bottom="0.75" header="0.3" footer="0.3"/>
  <pageSetup paperSize="9" scale="93" fitToHeight="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E08D-6D27-49F1-A6B3-924F9CEA8CE7}">
  <sheetPr codeName="Sheet9">
    <pageSetUpPr fitToPage="1"/>
  </sheetPr>
  <dimension ref="A1:N26"/>
  <sheetViews>
    <sheetView zoomScale="78" workbookViewId="0">
      <selection activeCell="O3" sqref="O3"/>
    </sheetView>
  </sheetViews>
  <sheetFormatPr defaultRowHeight="15" x14ac:dyDescent="0.35"/>
  <cols>
    <col min="1" max="1" width="10.453125" customWidth="1"/>
    <col min="2" max="2" width="15.7265625" customWidth="1"/>
    <col min="3" max="3" width="7" customWidth="1"/>
    <col min="4" max="4" width="8.7265625" customWidth="1"/>
    <col min="5" max="5" width="13.08984375" customWidth="1"/>
    <col min="13" max="13" width="8.7265625" customWidth="1"/>
    <col min="14" max="14" width="16" customWidth="1"/>
  </cols>
  <sheetData>
    <row r="1" spans="1:14" ht="24" x14ac:dyDescent="0.5">
      <c r="A1" s="30" t="s">
        <v>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.6" x14ac:dyDescent="0.45">
      <c r="A2" s="28" t="s">
        <v>17</v>
      </c>
      <c r="B2" s="28"/>
      <c r="C2" s="28"/>
      <c r="D2" s="28"/>
      <c r="E2" s="28"/>
    </row>
    <row r="3" spans="1:14" x14ac:dyDescent="0.35">
      <c r="M3" s="6" t="s">
        <v>4</v>
      </c>
      <c r="N3" s="6" t="s">
        <v>0</v>
      </c>
    </row>
    <row r="4" spans="1:14" x14ac:dyDescent="0.35">
      <c r="M4" s="5">
        <v>2019</v>
      </c>
      <c r="N4" s="7">
        <v>496</v>
      </c>
    </row>
    <row r="5" spans="1:14" x14ac:dyDescent="0.35">
      <c r="M5" s="5">
        <v>2020</v>
      </c>
      <c r="N5" s="7">
        <v>566</v>
      </c>
    </row>
    <row r="6" spans="1:14" x14ac:dyDescent="0.35">
      <c r="A6" s="6" t="s">
        <v>4</v>
      </c>
      <c r="B6" s="6" t="s">
        <v>0</v>
      </c>
      <c r="C6" s="6" t="s">
        <v>1</v>
      </c>
      <c r="D6" s="6" t="s">
        <v>2</v>
      </c>
      <c r="E6" s="6" t="s">
        <v>7</v>
      </c>
      <c r="M6" s="5">
        <v>2021</v>
      </c>
      <c r="N6" s="7">
        <v>553</v>
      </c>
    </row>
    <row r="7" spans="1:14" x14ac:dyDescent="0.35">
      <c r="A7" s="5">
        <v>2019</v>
      </c>
      <c r="B7" s="8">
        <v>496</v>
      </c>
      <c r="C7" s="5">
        <f>A7-A$9</f>
        <v>-2</v>
      </c>
      <c r="D7" s="5">
        <f>B7*C7</f>
        <v>-992</v>
      </c>
      <c r="E7" s="5">
        <f>C7^2</f>
        <v>4</v>
      </c>
      <c r="M7" s="5">
        <v>2022</v>
      </c>
      <c r="N7" s="7">
        <v>332</v>
      </c>
    </row>
    <row r="8" spans="1:14" x14ac:dyDescent="0.35">
      <c r="A8" s="5">
        <v>2020</v>
      </c>
      <c r="B8" s="8">
        <v>566</v>
      </c>
      <c r="C8" s="5">
        <f>A8-A$9</f>
        <v>-1</v>
      </c>
      <c r="D8" s="5">
        <f t="shared" ref="D8:D11" si="0">B8*C8</f>
        <v>-566</v>
      </c>
      <c r="E8" s="5">
        <f t="shared" ref="E8:E11" si="1">C8^2</f>
        <v>1</v>
      </c>
      <c r="M8" s="5">
        <v>2023</v>
      </c>
      <c r="N8" s="7">
        <v>176</v>
      </c>
    </row>
    <row r="9" spans="1:14" x14ac:dyDescent="0.35">
      <c r="A9" s="5">
        <v>2021</v>
      </c>
      <c r="B9" s="8">
        <v>553</v>
      </c>
      <c r="C9" s="5">
        <f>A9-A$9</f>
        <v>0</v>
      </c>
      <c r="D9" s="5">
        <f t="shared" si="0"/>
        <v>0</v>
      </c>
      <c r="E9" s="5">
        <f t="shared" si="1"/>
        <v>0</v>
      </c>
      <c r="K9" s="4"/>
      <c r="M9" s="10">
        <v>2024</v>
      </c>
      <c r="N9" s="7">
        <v>162.39999999999998</v>
      </c>
    </row>
    <row r="10" spans="1:14" x14ac:dyDescent="0.35">
      <c r="A10" s="5">
        <v>2022</v>
      </c>
      <c r="B10" s="8">
        <v>332</v>
      </c>
      <c r="C10" s="5">
        <f>A10-A$9</f>
        <v>1</v>
      </c>
      <c r="D10" s="5">
        <f t="shared" si="0"/>
        <v>332</v>
      </c>
      <c r="E10" s="5">
        <f t="shared" si="1"/>
        <v>1</v>
      </c>
      <c r="K10" s="4"/>
      <c r="M10" s="10">
        <v>2025</v>
      </c>
      <c r="N10" s="7">
        <v>75</v>
      </c>
    </row>
    <row r="11" spans="1:14" x14ac:dyDescent="0.35">
      <c r="A11" s="5">
        <v>2023</v>
      </c>
      <c r="B11" s="8">
        <v>176</v>
      </c>
      <c r="C11" s="5">
        <f>A11-A$9</f>
        <v>2</v>
      </c>
      <c r="D11" s="5">
        <f t="shared" si="0"/>
        <v>352</v>
      </c>
      <c r="E11" s="5">
        <f t="shared" si="1"/>
        <v>4</v>
      </c>
      <c r="K11" s="4"/>
      <c r="M11" s="10">
        <v>2026</v>
      </c>
      <c r="N11" s="7">
        <v>-12.399999999999977</v>
      </c>
    </row>
    <row r="12" spans="1:14" x14ac:dyDescent="0.35">
      <c r="A12" s="6" t="s">
        <v>3</v>
      </c>
      <c r="B12" s="9">
        <f>SUM(B7:B11)</f>
        <v>2123</v>
      </c>
      <c r="C12" s="9">
        <f t="shared" ref="C12:E12" si="2">SUM(C7:C11)</f>
        <v>0</v>
      </c>
      <c r="D12" s="9">
        <f t="shared" si="2"/>
        <v>-874</v>
      </c>
      <c r="E12" s="9">
        <f t="shared" si="2"/>
        <v>10</v>
      </c>
      <c r="K12" s="4"/>
      <c r="M12" s="10">
        <v>2027</v>
      </c>
      <c r="N12" s="7">
        <v>-99.800000000000068</v>
      </c>
    </row>
    <row r="13" spans="1:14" x14ac:dyDescent="0.35">
      <c r="A13" s="29" t="s">
        <v>9</v>
      </c>
      <c r="B13" s="29"/>
      <c r="C13" s="29"/>
      <c r="D13" s="29"/>
      <c r="E13" s="29"/>
      <c r="M13" s="10">
        <v>2028</v>
      </c>
      <c r="N13" s="7">
        <v>-187.20000000000005</v>
      </c>
    </row>
    <row r="14" spans="1:14" x14ac:dyDescent="0.35">
      <c r="A14" s="21">
        <v>2024</v>
      </c>
      <c r="B14" s="22">
        <f>B$20+B$21*C14</f>
        <v>162.39999999999998</v>
      </c>
      <c r="C14" s="21">
        <f>A14-A$9</f>
        <v>3</v>
      </c>
      <c r="D14" s="2"/>
      <c r="E14" s="2"/>
      <c r="H14" s="4"/>
    </row>
    <row r="15" spans="1:14" x14ac:dyDescent="0.35">
      <c r="A15" s="10">
        <v>2025</v>
      </c>
      <c r="B15" s="7">
        <f>B$20+B$21*C15</f>
        <v>75</v>
      </c>
      <c r="C15" s="10">
        <f>A15-A$9</f>
        <v>4</v>
      </c>
      <c r="D15" s="2"/>
      <c r="E15" s="2"/>
    </row>
    <row r="16" spans="1:14" ht="16.2" x14ac:dyDescent="0.35">
      <c r="A16" s="10">
        <v>2026</v>
      </c>
      <c r="B16" s="7">
        <f>B$20+B$21*C16</f>
        <v>-12.399999999999977</v>
      </c>
      <c r="C16" s="10">
        <f>A16-A$9</f>
        <v>5</v>
      </c>
      <c r="H16" s="4"/>
      <c r="M16" s="17">
        <v>1</v>
      </c>
      <c r="N16" s="18" t="s">
        <v>32</v>
      </c>
    </row>
    <row r="17" spans="1:14" ht="16.2" x14ac:dyDescent="0.35">
      <c r="A17" s="10">
        <v>2027</v>
      </c>
      <c r="B17" s="7">
        <f>B$20+B$21*C17</f>
        <v>-99.800000000000068</v>
      </c>
      <c r="C17" s="10">
        <f>A17-A$9</f>
        <v>6</v>
      </c>
      <c r="M17" s="17">
        <v>2</v>
      </c>
      <c r="N17" s="18" t="s">
        <v>33</v>
      </c>
    </row>
    <row r="18" spans="1:14" ht="18.600000000000001" x14ac:dyDescent="0.35">
      <c r="A18" s="10">
        <v>2028</v>
      </c>
      <c r="B18" s="7">
        <f>B$20+B$21*C18</f>
        <v>-187.20000000000005</v>
      </c>
      <c r="C18" s="10">
        <v>7</v>
      </c>
      <c r="H18" s="4"/>
      <c r="I18" s="4"/>
      <c r="M18" s="17">
        <v>3</v>
      </c>
      <c r="N18" s="19" t="s">
        <v>34</v>
      </c>
    </row>
    <row r="19" spans="1:14" x14ac:dyDescent="0.35">
      <c r="I19" s="4"/>
    </row>
    <row r="20" spans="1:14" x14ac:dyDescent="0.35">
      <c r="A20" s="12" t="s">
        <v>30</v>
      </c>
      <c r="B20" s="5">
        <f>B12/5</f>
        <v>424.6</v>
      </c>
      <c r="I20" s="4"/>
    </row>
    <row r="21" spans="1:14" x14ac:dyDescent="0.35">
      <c r="A21" s="12" t="s">
        <v>8</v>
      </c>
      <c r="B21" s="5">
        <f>D12/E12</f>
        <v>-87.4</v>
      </c>
      <c r="I21" s="4"/>
    </row>
    <row r="22" spans="1:14" ht="45" x14ac:dyDescent="0.35">
      <c r="A22" s="20" t="s">
        <v>6</v>
      </c>
      <c r="B22" s="7">
        <f>B20+B21*C18</f>
        <v>-187.20000000000005</v>
      </c>
    </row>
    <row r="24" spans="1:14" x14ac:dyDescent="0.35">
      <c r="A24" t="s">
        <v>31</v>
      </c>
    </row>
    <row r="26" spans="1:14" ht="21.6" x14ac:dyDescent="0.45">
      <c r="A26" s="15" t="s">
        <v>27</v>
      </c>
    </row>
  </sheetData>
  <mergeCells count="3">
    <mergeCell ref="A2:E2"/>
    <mergeCell ref="A1:N1"/>
    <mergeCell ref="A13:E13"/>
  </mergeCells>
  <pageMargins left="0.25" right="0.25" top="0.75" bottom="0.75" header="0.3" footer="0.3"/>
  <pageSetup paperSize="9" scale="88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first page</vt:lpstr>
      <vt:lpstr>company1</vt:lpstr>
      <vt:lpstr>company2</vt:lpstr>
      <vt:lpstr>company3</vt:lpstr>
      <vt:lpstr>company4</vt:lpstr>
      <vt:lpstr>company5</vt:lpstr>
      <vt:lpstr>company6</vt:lpstr>
      <vt:lpstr>company7</vt:lpstr>
      <vt:lpstr>company8</vt:lpstr>
      <vt:lpstr>company9</vt:lpstr>
      <vt:lpstr>company10</vt:lpstr>
      <vt:lpstr>company1!Print_Area</vt:lpstr>
      <vt:lpstr>'first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Parab</dc:creator>
  <cp:lastModifiedBy>Hitesh Parab</cp:lastModifiedBy>
  <cp:lastPrinted>2023-10-16T19:08:36Z</cp:lastPrinted>
  <dcterms:created xsi:type="dcterms:W3CDTF">2023-10-16T05:54:34Z</dcterms:created>
  <dcterms:modified xsi:type="dcterms:W3CDTF">2023-10-17T07:59:08Z</dcterms:modified>
</cp:coreProperties>
</file>