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HDD\DAILY OPARATION TASK\Bread Build Too\"/>
    </mc:Choice>
  </mc:AlternateContent>
  <xr:revisionPtr revIDLastSave="0" documentId="13_ncr:1_{61E2D4B3-5BEB-486C-AE86-0A04A18E9DEA}" xr6:coauthVersionLast="45" xr6:coauthVersionMax="45" xr10:uidLastSave="{00000000-0000-0000-0000-000000000000}"/>
  <workbookProtection workbookAlgorithmName="SHA-512" workbookHashValue="1Pvg1ujovOwLQ+e/9qOQBIpDaDWjtEEZ7iue0uD28YO65fXmD2qaM2bin21dkjh4ITJZ9e2ilmma2U9uqYR4iQ==" workbookSaltValue="3yZWyXYUoLoTIRuyv5j9GQ==" workbookSpinCount="100000" lockStructure="1"/>
  <bookViews>
    <workbookView xWindow="-108" yWindow="-108" windowWidth="23256" windowHeight="12576" tabRatio="944" xr2:uid="{00000000-000D-0000-FFFF-FFFF00000000}"/>
  </bookViews>
  <sheets>
    <sheet name="4WAV" sheetId="2" r:id="rId1"/>
    <sheet name="Wednesday" sheetId="35" r:id="rId2"/>
    <sheet name="Thursday" sheetId="36" r:id="rId3"/>
    <sheet name="Friday" sheetId="37" r:id="rId4"/>
    <sheet name="Saturday" sheetId="38" r:id="rId5"/>
    <sheet name="Sunday" sheetId="39" r:id="rId6"/>
    <sheet name="Monday" sheetId="40" r:id="rId7"/>
    <sheet name="Tuesday" sheetId="41" r:id="rId8"/>
  </sheets>
  <definedNames>
    <definedName name="_xlnm.Print_Area" localSheetId="0">'4WAV'!$A$1:$H$22</definedName>
    <definedName name="_xlnm.Print_Area" localSheetId="3">Friday!$A$1:$L$49</definedName>
    <definedName name="_xlnm.Print_Area" localSheetId="6">Monday!$A$1:$L$49</definedName>
    <definedName name="_xlnm.Print_Area" localSheetId="4">Saturday!$A$1:$L$49</definedName>
    <definedName name="_xlnm.Print_Area" localSheetId="5">Sunday!$A$1:$L$49</definedName>
    <definedName name="_xlnm.Print_Area" localSheetId="2">Thursday!$A$1:$L$49</definedName>
    <definedName name="_xlnm.Print_Area" localSheetId="7">Tuesday!$A$1:$L$49</definedName>
    <definedName name="_xlnm.Print_Area" localSheetId="1">Wednesday!$A$1:$L$49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9" i="41" l="1"/>
  <c r="K48" i="41"/>
  <c r="K47" i="41"/>
  <c r="K46" i="41"/>
  <c r="K45" i="41"/>
  <c r="K44" i="41"/>
  <c r="K40" i="41"/>
  <c r="K39" i="41"/>
  <c r="K38" i="41"/>
  <c r="K37" i="41"/>
  <c r="K36" i="41"/>
  <c r="K35" i="41"/>
  <c r="K31" i="41"/>
  <c r="K30" i="41"/>
  <c r="K29" i="41"/>
  <c r="K28" i="41"/>
  <c r="K27" i="41"/>
  <c r="K26" i="41"/>
  <c r="K49" i="40"/>
  <c r="K48" i="40"/>
  <c r="K47" i="40"/>
  <c r="K46" i="40"/>
  <c r="K45" i="40"/>
  <c r="K44" i="40"/>
  <c r="K40" i="40"/>
  <c r="K39" i="40"/>
  <c r="K38" i="40"/>
  <c r="K37" i="40"/>
  <c r="K36" i="40"/>
  <c r="K35" i="40"/>
  <c r="K31" i="40"/>
  <c r="K30" i="40"/>
  <c r="K29" i="40"/>
  <c r="K28" i="40"/>
  <c r="K27" i="40"/>
  <c r="K26" i="40"/>
  <c r="K49" i="39"/>
  <c r="K48" i="39"/>
  <c r="K47" i="39"/>
  <c r="K46" i="39"/>
  <c r="K45" i="39"/>
  <c r="K44" i="39"/>
  <c r="K40" i="39"/>
  <c r="K39" i="39"/>
  <c r="K38" i="39"/>
  <c r="K37" i="39"/>
  <c r="K36" i="39"/>
  <c r="K35" i="39"/>
  <c r="K31" i="39"/>
  <c r="K30" i="39"/>
  <c r="K29" i="39"/>
  <c r="K28" i="39"/>
  <c r="K27" i="39"/>
  <c r="K26" i="39"/>
  <c r="K49" i="38"/>
  <c r="K48" i="38"/>
  <c r="K47" i="38"/>
  <c r="K46" i="38"/>
  <c r="K45" i="38"/>
  <c r="K44" i="38"/>
  <c r="K40" i="38"/>
  <c r="K39" i="38"/>
  <c r="K38" i="38"/>
  <c r="K37" i="38"/>
  <c r="K36" i="38"/>
  <c r="K35" i="38"/>
  <c r="K31" i="38"/>
  <c r="K30" i="38"/>
  <c r="K29" i="38"/>
  <c r="K28" i="38"/>
  <c r="K27" i="38"/>
  <c r="K26" i="38"/>
  <c r="K49" i="37"/>
  <c r="K48" i="37"/>
  <c r="K47" i="37"/>
  <c r="K46" i="37"/>
  <c r="K45" i="37"/>
  <c r="K44" i="37"/>
  <c r="K40" i="37"/>
  <c r="K39" i="37"/>
  <c r="K38" i="37"/>
  <c r="K37" i="37"/>
  <c r="K36" i="37"/>
  <c r="K35" i="37"/>
  <c r="K31" i="37"/>
  <c r="K30" i="37"/>
  <c r="K29" i="37"/>
  <c r="K28" i="37"/>
  <c r="K27" i="37"/>
  <c r="K26" i="37"/>
  <c r="K49" i="36"/>
  <c r="K48" i="36"/>
  <c r="K47" i="36"/>
  <c r="K46" i="36"/>
  <c r="K45" i="36"/>
  <c r="K44" i="36"/>
  <c r="K40" i="36"/>
  <c r="K39" i="36"/>
  <c r="K38" i="36"/>
  <c r="K37" i="36"/>
  <c r="K36" i="36"/>
  <c r="K35" i="36"/>
  <c r="K31" i="36"/>
  <c r="K30" i="36"/>
  <c r="K29" i="36"/>
  <c r="K28" i="36"/>
  <c r="K27" i="36"/>
  <c r="K26" i="36"/>
  <c r="K49" i="35"/>
  <c r="F49" i="41"/>
  <c r="F48" i="41"/>
  <c r="F47" i="41"/>
  <c r="F46" i="41"/>
  <c r="F45" i="41"/>
  <c r="F44" i="41"/>
  <c r="F40" i="41"/>
  <c r="F39" i="41"/>
  <c r="F38" i="41"/>
  <c r="F37" i="41"/>
  <c r="F36" i="41"/>
  <c r="F35" i="41"/>
  <c r="F31" i="41"/>
  <c r="F30" i="41"/>
  <c r="F29" i="41"/>
  <c r="F28" i="41"/>
  <c r="F27" i="41"/>
  <c r="F26" i="41"/>
  <c r="F49" i="40"/>
  <c r="F48" i="40"/>
  <c r="F47" i="40"/>
  <c r="F46" i="40"/>
  <c r="F45" i="40"/>
  <c r="F44" i="40"/>
  <c r="F40" i="40"/>
  <c r="F39" i="40"/>
  <c r="F38" i="40"/>
  <c r="F37" i="40"/>
  <c r="F36" i="40"/>
  <c r="F35" i="40"/>
  <c r="F31" i="40"/>
  <c r="F30" i="40"/>
  <c r="F29" i="40"/>
  <c r="F28" i="40"/>
  <c r="F27" i="40"/>
  <c r="F26" i="40"/>
  <c r="F49" i="39"/>
  <c r="F48" i="39"/>
  <c r="F47" i="39"/>
  <c r="F46" i="39"/>
  <c r="F45" i="39"/>
  <c r="F44" i="39"/>
  <c r="F40" i="39"/>
  <c r="F39" i="39"/>
  <c r="F38" i="39"/>
  <c r="F37" i="39"/>
  <c r="F36" i="39"/>
  <c r="F35" i="39"/>
  <c r="F31" i="39"/>
  <c r="F30" i="39"/>
  <c r="F29" i="39"/>
  <c r="F28" i="39"/>
  <c r="F27" i="39"/>
  <c r="F26" i="39"/>
  <c r="F49" i="38"/>
  <c r="F48" i="38"/>
  <c r="F47" i="38"/>
  <c r="F46" i="38"/>
  <c r="F45" i="38"/>
  <c r="F44" i="38"/>
  <c r="F40" i="38"/>
  <c r="F39" i="38"/>
  <c r="F38" i="38"/>
  <c r="F37" i="38"/>
  <c r="F36" i="38"/>
  <c r="F35" i="38"/>
  <c r="F31" i="38"/>
  <c r="F30" i="38"/>
  <c r="F29" i="38"/>
  <c r="F28" i="38"/>
  <c r="F27" i="38"/>
  <c r="F26" i="38"/>
  <c r="F49" i="37"/>
  <c r="F48" i="37"/>
  <c r="F47" i="37"/>
  <c r="F46" i="37"/>
  <c r="F45" i="37"/>
  <c r="F44" i="37"/>
  <c r="F40" i="37"/>
  <c r="F39" i="37"/>
  <c r="F38" i="37"/>
  <c r="F37" i="37"/>
  <c r="F36" i="37"/>
  <c r="F35" i="37"/>
  <c r="F31" i="37"/>
  <c r="F30" i="37"/>
  <c r="F29" i="37"/>
  <c r="F28" i="37"/>
  <c r="F27" i="37"/>
  <c r="F26" i="37"/>
  <c r="F49" i="36"/>
  <c r="F48" i="36"/>
  <c r="F47" i="36"/>
  <c r="F46" i="36"/>
  <c r="F45" i="36"/>
  <c r="F44" i="36"/>
  <c r="F40" i="36"/>
  <c r="F39" i="36"/>
  <c r="F38" i="36"/>
  <c r="F37" i="36"/>
  <c r="F36" i="36"/>
  <c r="F35" i="36"/>
  <c r="F31" i="36"/>
  <c r="F30" i="36"/>
  <c r="F29" i="36"/>
  <c r="F28" i="36"/>
  <c r="F27" i="36"/>
  <c r="F26" i="36"/>
  <c r="F26" i="35"/>
  <c r="K35" i="35"/>
  <c r="F28" i="35"/>
  <c r="A17" i="35" l="1"/>
  <c r="D12" i="35"/>
  <c r="B5" i="35"/>
  <c r="H49" i="41"/>
  <c r="H48" i="41"/>
  <c r="H47" i="41"/>
  <c r="A47" i="41"/>
  <c r="H46" i="41"/>
  <c r="H45" i="41"/>
  <c r="H44" i="41"/>
  <c r="C43" i="41"/>
  <c r="J42" i="41"/>
  <c r="H40" i="41"/>
  <c r="H39" i="41"/>
  <c r="H38" i="41"/>
  <c r="H37" i="41"/>
  <c r="H36" i="41"/>
  <c r="A36" i="41"/>
  <c r="H35" i="41"/>
  <c r="C34" i="41"/>
  <c r="J33" i="41"/>
  <c r="J31" i="41"/>
  <c r="J49" i="41" s="1"/>
  <c r="C31" i="41"/>
  <c r="C40" i="41" s="1"/>
  <c r="A31" i="41"/>
  <c r="A40" i="41" s="1"/>
  <c r="J30" i="41"/>
  <c r="J48" i="41" s="1"/>
  <c r="C30" i="41"/>
  <c r="C39" i="41" s="1"/>
  <c r="A30" i="41"/>
  <c r="A48" i="41" s="1"/>
  <c r="J29" i="41"/>
  <c r="J47" i="41" s="1"/>
  <c r="C29" i="41"/>
  <c r="C38" i="41" s="1"/>
  <c r="A29" i="41"/>
  <c r="A38" i="41" s="1"/>
  <c r="J28" i="41"/>
  <c r="J46" i="41" s="1"/>
  <c r="C28" i="41"/>
  <c r="C46" i="41" s="1"/>
  <c r="A28" i="41"/>
  <c r="A46" i="41" s="1"/>
  <c r="J27" i="41"/>
  <c r="J45" i="41" s="1"/>
  <c r="C27" i="41"/>
  <c r="C36" i="41" s="1"/>
  <c r="A27" i="41"/>
  <c r="A45" i="41" s="1"/>
  <c r="J26" i="41"/>
  <c r="J44" i="41" s="1"/>
  <c r="C26" i="41"/>
  <c r="C44" i="41" s="1"/>
  <c r="A26" i="41"/>
  <c r="A35" i="41" s="1"/>
  <c r="C25" i="41"/>
  <c r="J24" i="41"/>
  <c r="A22" i="41"/>
  <c r="A21" i="41"/>
  <c r="A18" i="41"/>
  <c r="A17" i="41"/>
  <c r="C15" i="41"/>
  <c r="A5" i="41" s="1"/>
  <c r="K8" i="41"/>
  <c r="G8" i="41"/>
  <c r="K7" i="41"/>
  <c r="G7" i="41"/>
  <c r="K6" i="41"/>
  <c r="G6" i="41"/>
  <c r="B6" i="41"/>
  <c r="B5" i="41"/>
  <c r="B1" i="41"/>
  <c r="H49" i="40"/>
  <c r="H48" i="40"/>
  <c r="H47" i="40"/>
  <c r="H46" i="40"/>
  <c r="H45" i="40"/>
  <c r="A45" i="40"/>
  <c r="H44" i="40"/>
  <c r="C43" i="40"/>
  <c r="J42" i="40"/>
  <c r="H40" i="40"/>
  <c r="H39" i="40"/>
  <c r="H38" i="40"/>
  <c r="H37" i="40"/>
  <c r="H36" i="40"/>
  <c r="J35" i="40"/>
  <c r="H35" i="40"/>
  <c r="C34" i="40"/>
  <c r="J33" i="40"/>
  <c r="J31" i="40"/>
  <c r="J49" i="40" s="1"/>
  <c r="C31" i="40"/>
  <c r="C40" i="40" s="1"/>
  <c r="A31" i="40"/>
  <c r="A49" i="40" s="1"/>
  <c r="J30" i="40"/>
  <c r="J48" i="40" s="1"/>
  <c r="C30" i="40"/>
  <c r="C39" i="40" s="1"/>
  <c r="A30" i="40"/>
  <c r="A39" i="40" s="1"/>
  <c r="J29" i="40"/>
  <c r="J47" i="40" s="1"/>
  <c r="C29" i="40"/>
  <c r="C38" i="40" s="1"/>
  <c r="A29" i="40"/>
  <c r="A38" i="40" s="1"/>
  <c r="J28" i="40"/>
  <c r="J46" i="40" s="1"/>
  <c r="C28" i="40"/>
  <c r="C46" i="40" s="1"/>
  <c r="A28" i="40"/>
  <c r="A37" i="40" s="1"/>
  <c r="J27" i="40"/>
  <c r="J45" i="40" s="1"/>
  <c r="C27" i="40"/>
  <c r="C36" i="40" s="1"/>
  <c r="A27" i="40"/>
  <c r="A36" i="40" s="1"/>
  <c r="J26" i="40"/>
  <c r="J44" i="40" s="1"/>
  <c r="C26" i="40"/>
  <c r="C35" i="40" s="1"/>
  <c r="A26" i="40"/>
  <c r="A35" i="40" s="1"/>
  <c r="C25" i="40"/>
  <c r="J24" i="40"/>
  <c r="A22" i="40"/>
  <c r="A21" i="40"/>
  <c r="A18" i="40"/>
  <c r="A17" i="40"/>
  <c r="C15" i="40"/>
  <c r="A5" i="40" s="1"/>
  <c r="K8" i="40"/>
  <c r="G8" i="40"/>
  <c r="K7" i="40"/>
  <c r="G7" i="40"/>
  <c r="K6" i="40"/>
  <c r="G6" i="40"/>
  <c r="B6" i="40"/>
  <c r="B5" i="40"/>
  <c r="B1" i="40"/>
  <c r="J49" i="39"/>
  <c r="H49" i="39"/>
  <c r="H48" i="39"/>
  <c r="J47" i="39"/>
  <c r="H47" i="39"/>
  <c r="J46" i="39"/>
  <c r="H46" i="39"/>
  <c r="H45" i="39"/>
  <c r="A45" i="39"/>
  <c r="H44" i="39"/>
  <c r="C43" i="39"/>
  <c r="J42" i="39"/>
  <c r="H40" i="39"/>
  <c r="H39" i="39"/>
  <c r="H38" i="39"/>
  <c r="C38" i="39"/>
  <c r="H37" i="39"/>
  <c r="H36" i="39"/>
  <c r="A36" i="39"/>
  <c r="H35" i="39"/>
  <c r="C35" i="39"/>
  <c r="A35" i="39"/>
  <c r="C34" i="39"/>
  <c r="J33" i="39"/>
  <c r="J31" i="39"/>
  <c r="J40" i="39" s="1"/>
  <c r="C31" i="39"/>
  <c r="C40" i="39" s="1"/>
  <c r="A31" i="39"/>
  <c r="A40" i="39" s="1"/>
  <c r="J30" i="39"/>
  <c r="J48" i="39" s="1"/>
  <c r="C30" i="39"/>
  <c r="C39" i="39" s="1"/>
  <c r="A30" i="39"/>
  <c r="A39" i="39" s="1"/>
  <c r="J29" i="39"/>
  <c r="J38" i="39" s="1"/>
  <c r="C29" i="39"/>
  <c r="C47" i="39" s="1"/>
  <c r="A29" i="39"/>
  <c r="A38" i="39" s="1"/>
  <c r="J28" i="39"/>
  <c r="J37" i="39" s="1"/>
  <c r="C28" i="39"/>
  <c r="C46" i="39" s="1"/>
  <c r="A28" i="39"/>
  <c r="A46" i="39" s="1"/>
  <c r="J27" i="39"/>
  <c r="J45" i="39" s="1"/>
  <c r="C27" i="39"/>
  <c r="C45" i="39" s="1"/>
  <c r="A27" i="39"/>
  <c r="J26" i="39"/>
  <c r="J44" i="39" s="1"/>
  <c r="C26" i="39"/>
  <c r="C44" i="39" s="1"/>
  <c r="A26" i="39"/>
  <c r="A44" i="39" s="1"/>
  <c r="C25" i="39"/>
  <c r="J24" i="39"/>
  <c r="A22" i="39"/>
  <c r="A21" i="39"/>
  <c r="A18" i="39"/>
  <c r="A17" i="39"/>
  <c r="C15" i="39"/>
  <c r="A5" i="39" s="1"/>
  <c r="K8" i="39"/>
  <c r="G8" i="39"/>
  <c r="K7" i="39"/>
  <c r="G7" i="39"/>
  <c r="K6" i="39"/>
  <c r="G6" i="39"/>
  <c r="B6" i="39"/>
  <c r="B5" i="39"/>
  <c r="B1" i="39"/>
  <c r="H49" i="38"/>
  <c r="A49" i="38"/>
  <c r="H48" i="38"/>
  <c r="H47" i="38"/>
  <c r="H46" i="38"/>
  <c r="H45" i="38"/>
  <c r="A45" i="38"/>
  <c r="H44" i="38"/>
  <c r="C43" i="38"/>
  <c r="J42" i="38"/>
  <c r="H40" i="38"/>
  <c r="H39" i="38"/>
  <c r="H38" i="38"/>
  <c r="H37" i="38"/>
  <c r="C37" i="38"/>
  <c r="H36" i="38"/>
  <c r="H35" i="38"/>
  <c r="C34" i="38"/>
  <c r="J33" i="38"/>
  <c r="J31" i="38"/>
  <c r="J40" i="38" s="1"/>
  <c r="C31" i="38"/>
  <c r="C40" i="38" s="1"/>
  <c r="A31" i="38"/>
  <c r="A40" i="38" s="1"/>
  <c r="J30" i="38"/>
  <c r="J48" i="38" s="1"/>
  <c r="C30" i="38"/>
  <c r="C39" i="38" s="1"/>
  <c r="A30" i="38"/>
  <c r="A39" i="38" s="1"/>
  <c r="J29" i="38"/>
  <c r="J38" i="38" s="1"/>
  <c r="C29" i="38"/>
  <c r="C38" i="38" s="1"/>
  <c r="A29" i="38"/>
  <c r="A38" i="38" s="1"/>
  <c r="J28" i="38"/>
  <c r="J37" i="38" s="1"/>
  <c r="C28" i="38"/>
  <c r="C46" i="38" s="1"/>
  <c r="A28" i="38"/>
  <c r="A37" i="38" s="1"/>
  <c r="J27" i="38"/>
  <c r="J45" i="38" s="1"/>
  <c r="C27" i="38"/>
  <c r="C36" i="38" s="1"/>
  <c r="A27" i="38"/>
  <c r="A36" i="38" s="1"/>
  <c r="J26" i="38"/>
  <c r="J44" i="38" s="1"/>
  <c r="C26" i="38"/>
  <c r="C44" i="38" s="1"/>
  <c r="A26" i="38"/>
  <c r="A35" i="38" s="1"/>
  <c r="C25" i="38"/>
  <c r="J24" i="38"/>
  <c r="A22" i="38"/>
  <c r="A21" i="38"/>
  <c r="A18" i="38"/>
  <c r="A17" i="38"/>
  <c r="C15" i="38"/>
  <c r="A5" i="38" s="1"/>
  <c r="K8" i="38"/>
  <c r="G8" i="38"/>
  <c r="K7" i="38"/>
  <c r="G7" i="38"/>
  <c r="K6" i="38"/>
  <c r="G6" i="38"/>
  <c r="B6" i="38"/>
  <c r="B5" i="38"/>
  <c r="B1" i="38"/>
  <c r="H49" i="37"/>
  <c r="H48" i="37"/>
  <c r="H47" i="37"/>
  <c r="H46" i="37"/>
  <c r="H45" i="37"/>
  <c r="A45" i="37"/>
  <c r="H44" i="37"/>
  <c r="C43" i="37"/>
  <c r="J42" i="37"/>
  <c r="H40" i="37"/>
  <c r="H39" i="37"/>
  <c r="H38" i="37"/>
  <c r="H37" i="37"/>
  <c r="H36" i="37"/>
  <c r="A36" i="37"/>
  <c r="H35" i="37"/>
  <c r="C34" i="37"/>
  <c r="J33" i="37"/>
  <c r="J31" i="37"/>
  <c r="J49" i="37" s="1"/>
  <c r="C31" i="37"/>
  <c r="C40" i="37" s="1"/>
  <c r="A31" i="37"/>
  <c r="A40" i="37" s="1"/>
  <c r="J30" i="37"/>
  <c r="J48" i="37" s="1"/>
  <c r="C30" i="37"/>
  <c r="C39" i="37" s="1"/>
  <c r="A30" i="37"/>
  <c r="A39" i="37" s="1"/>
  <c r="J29" i="37"/>
  <c r="J47" i="37" s="1"/>
  <c r="C29" i="37"/>
  <c r="C38" i="37" s="1"/>
  <c r="A29" i="37"/>
  <c r="A38" i="37" s="1"/>
  <c r="J28" i="37"/>
  <c r="J46" i="37" s="1"/>
  <c r="C28" i="37"/>
  <c r="C46" i="37" s="1"/>
  <c r="A28" i="37"/>
  <c r="A37" i="37" s="1"/>
  <c r="J27" i="37"/>
  <c r="J45" i="37" s="1"/>
  <c r="C27" i="37"/>
  <c r="C36" i="37" s="1"/>
  <c r="A27" i="37"/>
  <c r="J26" i="37"/>
  <c r="J44" i="37" s="1"/>
  <c r="C26" i="37"/>
  <c r="C44" i="37" s="1"/>
  <c r="A26" i="37"/>
  <c r="A35" i="37" s="1"/>
  <c r="C25" i="37"/>
  <c r="J24" i="37"/>
  <c r="A22" i="37"/>
  <c r="A21" i="37"/>
  <c r="A18" i="37"/>
  <c r="A17" i="37"/>
  <c r="C15" i="37"/>
  <c r="A5" i="37" s="1"/>
  <c r="K8" i="37"/>
  <c r="G8" i="37"/>
  <c r="K7" i="37"/>
  <c r="G7" i="37"/>
  <c r="K6" i="37"/>
  <c r="G6" i="37"/>
  <c r="B6" i="37"/>
  <c r="B5" i="37"/>
  <c r="B1" i="37"/>
  <c r="H49" i="36"/>
  <c r="H48" i="36"/>
  <c r="A48" i="36"/>
  <c r="H47" i="36"/>
  <c r="H46" i="36"/>
  <c r="H45" i="36"/>
  <c r="H44" i="36"/>
  <c r="C43" i="36"/>
  <c r="J42" i="36"/>
  <c r="H40" i="36"/>
  <c r="H39" i="36"/>
  <c r="H38" i="36"/>
  <c r="H37" i="36"/>
  <c r="H36" i="36"/>
  <c r="H35" i="36"/>
  <c r="C34" i="36"/>
  <c r="J33" i="36"/>
  <c r="J31" i="36"/>
  <c r="J49" i="36" s="1"/>
  <c r="C31" i="36"/>
  <c r="C40" i="36" s="1"/>
  <c r="A31" i="36"/>
  <c r="A40" i="36" s="1"/>
  <c r="J30" i="36"/>
  <c r="J48" i="36" s="1"/>
  <c r="C30" i="36"/>
  <c r="C39" i="36" s="1"/>
  <c r="A30" i="36"/>
  <c r="A39" i="36" s="1"/>
  <c r="J29" i="36"/>
  <c r="J47" i="36" s="1"/>
  <c r="C29" i="36"/>
  <c r="C38" i="36" s="1"/>
  <c r="A29" i="36"/>
  <c r="A38" i="36" s="1"/>
  <c r="J28" i="36"/>
  <c r="J46" i="36" s="1"/>
  <c r="C28" i="36"/>
  <c r="C37" i="36" s="1"/>
  <c r="A28" i="36"/>
  <c r="A37" i="36" s="1"/>
  <c r="J27" i="36"/>
  <c r="J45" i="36" s="1"/>
  <c r="C27" i="36"/>
  <c r="C36" i="36" s="1"/>
  <c r="A27" i="36"/>
  <c r="A36" i="36" s="1"/>
  <c r="J26" i="36"/>
  <c r="J44" i="36" s="1"/>
  <c r="C26" i="36"/>
  <c r="C35" i="36" s="1"/>
  <c r="A26" i="36"/>
  <c r="A35" i="36" s="1"/>
  <c r="C25" i="36"/>
  <c r="J24" i="36"/>
  <c r="A22" i="36"/>
  <c r="A21" i="36"/>
  <c r="A18" i="36"/>
  <c r="A17" i="36"/>
  <c r="C15" i="36"/>
  <c r="A5" i="36" s="1"/>
  <c r="K8" i="36"/>
  <c r="G8" i="36"/>
  <c r="K7" i="36"/>
  <c r="G7" i="36"/>
  <c r="K6" i="36"/>
  <c r="G6" i="36"/>
  <c r="B6" i="36"/>
  <c r="B5" i="36"/>
  <c r="B1" i="36"/>
  <c r="A40" i="40" l="1"/>
  <c r="A37" i="41"/>
  <c r="C35" i="37"/>
  <c r="A47" i="37"/>
  <c r="J49" i="38"/>
  <c r="A47" i="40"/>
  <c r="C37" i="41"/>
  <c r="A47" i="36"/>
  <c r="A44" i="36"/>
  <c r="C48" i="36"/>
  <c r="C35" i="38"/>
  <c r="J46" i="38"/>
  <c r="C36" i="39"/>
  <c r="J36" i="40"/>
  <c r="J40" i="40"/>
  <c r="A44" i="41"/>
  <c r="A49" i="41"/>
  <c r="A48" i="37"/>
  <c r="A47" i="38"/>
  <c r="C37" i="40"/>
  <c r="A45" i="36"/>
  <c r="A49" i="36"/>
  <c r="A44" i="37"/>
  <c r="A37" i="39"/>
  <c r="C35" i="41"/>
  <c r="C37" i="37"/>
  <c r="A49" i="37"/>
  <c r="A44" i="38"/>
  <c r="J47" i="38"/>
  <c r="C37" i="39"/>
  <c r="J37" i="40"/>
  <c r="A39" i="41"/>
  <c r="C45" i="41"/>
  <c r="C47" i="41"/>
  <c r="C48" i="41"/>
  <c r="C49" i="41"/>
  <c r="J35" i="41"/>
  <c r="J36" i="41"/>
  <c r="J37" i="41"/>
  <c r="J38" i="41"/>
  <c r="J39" i="41"/>
  <c r="J40" i="41"/>
  <c r="A44" i="40"/>
  <c r="A46" i="40"/>
  <c r="A48" i="40"/>
  <c r="C44" i="40"/>
  <c r="C45" i="40"/>
  <c r="C47" i="40"/>
  <c r="C48" i="40"/>
  <c r="C49" i="40"/>
  <c r="J38" i="40"/>
  <c r="J39" i="40"/>
  <c r="A47" i="39"/>
  <c r="A48" i="39"/>
  <c r="A49" i="39"/>
  <c r="C48" i="39"/>
  <c r="C49" i="39"/>
  <c r="J35" i="39"/>
  <c r="J36" i="39"/>
  <c r="J39" i="39"/>
  <c r="A46" i="38"/>
  <c r="A48" i="38"/>
  <c r="C45" i="38"/>
  <c r="C47" i="38"/>
  <c r="C48" i="38"/>
  <c r="C49" i="38"/>
  <c r="J35" i="38"/>
  <c r="J36" i="38"/>
  <c r="J39" i="38"/>
  <c r="A46" i="37"/>
  <c r="C45" i="37"/>
  <c r="C47" i="37"/>
  <c r="C48" i="37"/>
  <c r="C49" i="37"/>
  <c r="J35" i="37"/>
  <c r="J36" i="37"/>
  <c r="J37" i="37"/>
  <c r="J38" i="37"/>
  <c r="J39" i="37"/>
  <c r="J40" i="37"/>
  <c r="C44" i="36"/>
  <c r="C45" i="36"/>
  <c r="C46" i="36"/>
  <c r="C47" i="36"/>
  <c r="C49" i="36"/>
  <c r="J35" i="36"/>
  <c r="J36" i="36"/>
  <c r="J37" i="36"/>
  <c r="J38" i="36"/>
  <c r="J39" i="36"/>
  <c r="J40" i="36"/>
  <c r="A46" i="36"/>
  <c r="C1" i="35"/>
  <c r="C1" i="36" s="1"/>
  <c r="C1" i="37" s="1"/>
  <c r="C1" i="38" s="1"/>
  <c r="C1" i="39" s="1"/>
  <c r="C1" i="40" s="1"/>
  <c r="C1" i="41" s="1"/>
  <c r="B5" i="2" l="1"/>
  <c r="D11" i="35" s="1"/>
  <c r="A31" i="35" l="1"/>
  <c r="A29" i="35"/>
  <c r="A28" i="35"/>
  <c r="A27" i="35"/>
  <c r="A26" i="35"/>
  <c r="A30" i="35"/>
  <c r="A18" i="35" l="1"/>
  <c r="J42" i="35" l="1"/>
  <c r="J33" i="35"/>
  <c r="J24" i="35"/>
  <c r="J31" i="35"/>
  <c r="J40" i="35" s="1"/>
  <c r="J30" i="35"/>
  <c r="J39" i="35" s="1"/>
  <c r="J29" i="35"/>
  <c r="J47" i="35" s="1"/>
  <c r="J28" i="35"/>
  <c r="J46" i="35" s="1"/>
  <c r="J27" i="35"/>
  <c r="J26" i="35"/>
  <c r="K8" i="35"/>
  <c r="K7" i="35"/>
  <c r="K6" i="35"/>
  <c r="G8" i="35"/>
  <c r="G7" i="35"/>
  <c r="G6" i="35"/>
  <c r="C43" i="35"/>
  <c r="C34" i="35"/>
  <c r="C25" i="35"/>
  <c r="C31" i="35"/>
  <c r="C49" i="35" s="1"/>
  <c r="C30" i="35"/>
  <c r="C39" i="35" s="1"/>
  <c r="C29" i="35"/>
  <c r="C47" i="35" s="1"/>
  <c r="C28" i="35"/>
  <c r="C46" i="35" s="1"/>
  <c r="C27" i="35"/>
  <c r="C45" i="35" s="1"/>
  <c r="C26" i="35"/>
  <c r="C35" i="35" s="1"/>
  <c r="A22" i="35"/>
  <c r="A21" i="35"/>
  <c r="B6" i="35"/>
  <c r="B1" i="35"/>
  <c r="H49" i="35"/>
  <c r="A49" i="35"/>
  <c r="H48" i="35"/>
  <c r="A48" i="35"/>
  <c r="H47" i="35"/>
  <c r="A47" i="35"/>
  <c r="H46" i="35"/>
  <c r="A46" i="35"/>
  <c r="J45" i="35"/>
  <c r="H45" i="35"/>
  <c r="A45" i="35"/>
  <c r="J44" i="35"/>
  <c r="H44" i="35"/>
  <c r="A44" i="35"/>
  <c r="H40" i="35"/>
  <c r="C40" i="35"/>
  <c r="A40" i="35"/>
  <c r="H39" i="35"/>
  <c r="A39" i="35"/>
  <c r="H38" i="35"/>
  <c r="A38" i="35"/>
  <c r="J37" i="35"/>
  <c r="H37" i="35"/>
  <c r="C37" i="35"/>
  <c r="A37" i="35"/>
  <c r="J36" i="35"/>
  <c r="H36" i="35"/>
  <c r="A36" i="35"/>
  <c r="J35" i="35"/>
  <c r="H35" i="35"/>
  <c r="A35" i="35"/>
  <c r="C44" i="35" l="1"/>
  <c r="J38" i="35"/>
  <c r="C48" i="35"/>
  <c r="J48" i="35"/>
  <c r="C38" i="35"/>
  <c r="J49" i="35"/>
  <c r="C36" i="35"/>
  <c r="E12" i="35" l="1"/>
  <c r="E11" i="35"/>
  <c r="C15" i="35" l="1"/>
  <c r="A5" i="35" s="1"/>
  <c r="B8" i="2" l="1"/>
  <c r="D13" i="35" l="1"/>
  <c r="E13" i="35" s="1"/>
  <c r="E14" i="35" s="1"/>
  <c r="B9" i="2"/>
  <c r="E15" i="35" l="1"/>
  <c r="A6" i="35" s="1"/>
  <c r="E16" i="35"/>
  <c r="F17" i="35" l="1"/>
  <c r="C17" i="35" s="1"/>
  <c r="A20" i="41"/>
  <c r="F18" i="35"/>
  <c r="C18" i="35" s="1"/>
  <c r="I6" i="35" s="1"/>
  <c r="E6" i="35"/>
  <c r="D6" i="35" s="1"/>
  <c r="E5" i="35"/>
  <c r="D5" i="35" s="1"/>
  <c r="A13" i="2"/>
  <c r="J16" i="37" l="1"/>
  <c r="J16" i="40"/>
  <c r="J16" i="39"/>
  <c r="J16" i="36"/>
  <c r="J16" i="41"/>
  <c r="J16" i="38"/>
  <c r="I7" i="35"/>
  <c r="I8" i="35"/>
  <c r="F21" i="41"/>
  <c r="C21" i="41" s="1"/>
  <c r="E21" i="41" s="1"/>
  <c r="F22" i="41"/>
  <c r="C22" i="41" s="1"/>
  <c r="E22" i="41" s="1"/>
  <c r="H6" i="35"/>
  <c r="E26" i="35" s="1"/>
  <c r="H7" i="35"/>
  <c r="E35" i="35" s="1"/>
  <c r="F35" i="35" s="1"/>
  <c r="H8" i="35"/>
  <c r="E44" i="35" s="1"/>
  <c r="F44" i="35" s="1"/>
  <c r="J16" i="35"/>
  <c r="D20" i="2"/>
  <c r="E20" i="2" l="1"/>
  <c r="F20" i="2"/>
  <c r="G20" i="2"/>
  <c r="H20" i="2"/>
  <c r="C20" i="2"/>
  <c r="D18" i="2"/>
  <c r="E18" i="2"/>
  <c r="F18" i="2"/>
  <c r="G18" i="2"/>
  <c r="H18" i="2"/>
  <c r="C18" i="2"/>
  <c r="D15" i="2"/>
  <c r="E15" i="2"/>
  <c r="F15" i="2"/>
  <c r="G15" i="2"/>
  <c r="H15" i="2"/>
  <c r="D16" i="2"/>
  <c r="E16" i="2"/>
  <c r="F16" i="2"/>
  <c r="G16" i="2"/>
  <c r="H16" i="2"/>
  <c r="C16" i="2"/>
  <c r="C15" i="2"/>
  <c r="B20" i="2"/>
  <c r="B18" i="2"/>
  <c r="B16" i="2"/>
  <c r="B15" i="2"/>
  <c r="D8" i="2"/>
  <c r="D13" i="37" s="1"/>
  <c r="E13" i="37" s="1"/>
  <c r="E8" i="2"/>
  <c r="D13" i="38" s="1"/>
  <c r="E13" i="38" s="1"/>
  <c r="F8" i="2"/>
  <c r="D13" i="39" s="1"/>
  <c r="E13" i="39" s="1"/>
  <c r="G8" i="2"/>
  <c r="D13" i="40" s="1"/>
  <c r="E13" i="40" s="1"/>
  <c r="H8" i="2"/>
  <c r="D13" i="41" s="1"/>
  <c r="E13" i="41" s="1"/>
  <c r="C8" i="2"/>
  <c r="D13" i="36" s="1"/>
  <c r="E13" i="36" s="1"/>
  <c r="H5" i="2"/>
  <c r="D11" i="41" s="1"/>
  <c r="E11" i="41" s="1"/>
  <c r="H6" i="2"/>
  <c r="D12" i="41" s="1"/>
  <c r="E12" i="41" s="1"/>
  <c r="G6" i="2"/>
  <c r="D12" i="40" s="1"/>
  <c r="E12" i="40" s="1"/>
  <c r="D5" i="2"/>
  <c r="D11" i="37" s="1"/>
  <c r="E11" i="37" s="1"/>
  <c r="E14" i="37" s="1"/>
  <c r="E5" i="2"/>
  <c r="D11" i="38" s="1"/>
  <c r="E11" i="38" s="1"/>
  <c r="E14" i="38" s="1"/>
  <c r="F5" i="2"/>
  <c r="D11" i="39" s="1"/>
  <c r="E11" i="39" s="1"/>
  <c r="E14" i="39" s="1"/>
  <c r="G5" i="2"/>
  <c r="D11" i="40" s="1"/>
  <c r="E11" i="40" s="1"/>
  <c r="E14" i="40" s="1"/>
  <c r="D6" i="2"/>
  <c r="D12" i="37" s="1"/>
  <c r="E12" i="37" s="1"/>
  <c r="E6" i="2"/>
  <c r="D12" i="38" s="1"/>
  <c r="E12" i="38" s="1"/>
  <c r="F6" i="2"/>
  <c r="D12" i="39" s="1"/>
  <c r="E12" i="39" s="1"/>
  <c r="C6" i="2"/>
  <c r="D12" i="36" s="1"/>
  <c r="E12" i="36" s="1"/>
  <c r="C5" i="2"/>
  <c r="D11" i="36" s="1"/>
  <c r="E11" i="36" s="1"/>
  <c r="E14" i="36" s="1"/>
  <c r="J14" i="35" l="1"/>
  <c r="K14" i="35" s="1"/>
  <c r="J14" i="38"/>
  <c r="K14" i="38" s="1"/>
  <c r="J14" i="36"/>
  <c r="K14" i="36" s="1"/>
  <c r="J14" i="41"/>
  <c r="K14" i="41" s="1"/>
  <c r="J14" i="37"/>
  <c r="K14" i="37" s="1"/>
  <c r="J14" i="40"/>
  <c r="K14" i="40" s="1"/>
  <c r="J14" i="39"/>
  <c r="K14" i="39" s="1"/>
  <c r="E15" i="38"/>
  <c r="A6" i="38" s="1"/>
  <c r="E15" i="39"/>
  <c r="A6" i="39" s="1"/>
  <c r="E16" i="39"/>
  <c r="E15" i="37"/>
  <c r="A6" i="37" s="1"/>
  <c r="E15" i="40"/>
  <c r="A6" i="40" s="1"/>
  <c r="E16" i="40"/>
  <c r="E14" i="41"/>
  <c r="J12" i="35"/>
  <c r="K12" i="35" s="1"/>
  <c r="J12" i="40"/>
  <c r="K12" i="40" s="1"/>
  <c r="J12" i="39"/>
  <c r="K12" i="39" s="1"/>
  <c r="J12" i="38"/>
  <c r="K12" i="38" s="1"/>
  <c r="J12" i="36"/>
  <c r="K12" i="36" s="1"/>
  <c r="J12" i="41"/>
  <c r="K12" i="41" s="1"/>
  <c r="J12" i="37"/>
  <c r="K12" i="37" s="1"/>
  <c r="E15" i="36"/>
  <c r="A6" i="36" s="1"/>
  <c r="J11" i="35"/>
  <c r="K11" i="35" s="1"/>
  <c r="J11" i="39"/>
  <c r="K11" i="39" s="1"/>
  <c r="J11" i="41"/>
  <c r="K11" i="41" s="1"/>
  <c r="K15" i="41" s="1"/>
  <c r="J11" i="40"/>
  <c r="K11" i="40" s="1"/>
  <c r="J11" i="38"/>
  <c r="K11" i="38" s="1"/>
  <c r="J11" i="36"/>
  <c r="K11" i="36" s="1"/>
  <c r="K15" i="36" s="1"/>
  <c r="K16" i="36" s="1"/>
  <c r="K17" i="36" s="1"/>
  <c r="J11" i="37"/>
  <c r="K11" i="37" s="1"/>
  <c r="K15" i="37" s="1"/>
  <c r="J13" i="35"/>
  <c r="K13" i="35" s="1"/>
  <c r="J13" i="41"/>
  <c r="K13" i="41" s="1"/>
  <c r="J13" i="38"/>
  <c r="K13" i="38" s="1"/>
  <c r="J13" i="36"/>
  <c r="K13" i="36" s="1"/>
  <c r="J13" i="37"/>
  <c r="K13" i="37" s="1"/>
  <c r="J13" i="39"/>
  <c r="K13" i="39" s="1"/>
  <c r="J13" i="40"/>
  <c r="K13" i="40" s="1"/>
  <c r="K15" i="35"/>
  <c r="K16" i="35" s="1"/>
  <c r="K17" i="35" s="1"/>
  <c r="B17" i="2"/>
  <c r="E5" i="36" l="1"/>
  <c r="D5" i="36" s="1"/>
  <c r="E6" i="36"/>
  <c r="D6" i="36" s="1"/>
  <c r="K15" i="38"/>
  <c r="K16" i="38" s="1"/>
  <c r="K17" i="38" s="1"/>
  <c r="E6" i="40"/>
  <c r="D6" i="40" s="1"/>
  <c r="E5" i="40"/>
  <c r="D5" i="40" s="1"/>
  <c r="L7" i="36"/>
  <c r="L8" i="36"/>
  <c r="L6" i="36"/>
  <c r="K15" i="40"/>
  <c r="E16" i="37"/>
  <c r="E6" i="38"/>
  <c r="D6" i="38" s="1"/>
  <c r="E5" i="38"/>
  <c r="D5" i="38" s="1"/>
  <c r="F17" i="40"/>
  <c r="C17" i="40" s="1"/>
  <c r="F18" i="40"/>
  <c r="C18" i="40" s="1"/>
  <c r="A20" i="39"/>
  <c r="K16" i="41"/>
  <c r="K17" i="41" s="1"/>
  <c r="E15" i="41"/>
  <c r="A6" i="41" s="1"/>
  <c r="E16" i="41"/>
  <c r="E5" i="37"/>
  <c r="D5" i="37" s="1"/>
  <c r="E6" i="37"/>
  <c r="D6" i="37" s="1"/>
  <c r="A20" i="38"/>
  <c r="F17" i="39"/>
  <c r="C17" i="39" s="1"/>
  <c r="F18" i="39"/>
  <c r="C18" i="39" s="1"/>
  <c r="E5" i="39"/>
  <c r="D5" i="39" s="1"/>
  <c r="E6" i="39"/>
  <c r="D6" i="39" s="1"/>
  <c r="K16" i="37"/>
  <c r="K17" i="37"/>
  <c r="K15" i="39"/>
  <c r="K16" i="39" s="1"/>
  <c r="K17" i="39" s="1"/>
  <c r="E16" i="36"/>
  <c r="E16" i="38"/>
  <c r="L6" i="35"/>
  <c r="L7" i="35"/>
  <c r="L8" i="35"/>
  <c r="L7" i="41" l="1"/>
  <c r="L8" i="41"/>
  <c r="L6" i="41"/>
  <c r="A20" i="37"/>
  <c r="F18" i="38"/>
  <c r="C18" i="38" s="1"/>
  <c r="F17" i="38"/>
  <c r="C17" i="38" s="1"/>
  <c r="F22" i="39"/>
  <c r="C22" i="39" s="1"/>
  <c r="E22" i="39" s="1"/>
  <c r="F21" i="39"/>
  <c r="C21" i="39" s="1"/>
  <c r="E21" i="39" s="1"/>
  <c r="L47" i="36"/>
  <c r="L46" i="36"/>
  <c r="L48" i="36"/>
  <c r="L45" i="36"/>
  <c r="L44" i="36"/>
  <c r="L49" i="36"/>
  <c r="A20" i="35"/>
  <c r="F21" i="35" s="1"/>
  <c r="C21" i="35" s="1"/>
  <c r="E21" i="35" s="1"/>
  <c r="F17" i="36"/>
  <c r="C17" i="36" s="1"/>
  <c r="F18" i="36"/>
  <c r="C18" i="36" s="1"/>
  <c r="L40" i="36"/>
  <c r="L39" i="36"/>
  <c r="L35" i="36"/>
  <c r="L38" i="36"/>
  <c r="L37" i="36"/>
  <c r="L36" i="36"/>
  <c r="L6" i="39"/>
  <c r="L7" i="39"/>
  <c r="L8" i="39"/>
  <c r="H8" i="40"/>
  <c r="H7" i="40"/>
  <c r="H6" i="40"/>
  <c r="I7" i="39"/>
  <c r="I6" i="39"/>
  <c r="I8" i="39"/>
  <c r="H7" i="39"/>
  <c r="H6" i="39"/>
  <c r="H8" i="39"/>
  <c r="L7" i="38"/>
  <c r="L6" i="38"/>
  <c r="L8" i="38"/>
  <c r="I7" i="40"/>
  <c r="I8" i="40"/>
  <c r="I6" i="40"/>
  <c r="F18" i="41"/>
  <c r="C18" i="41" s="1"/>
  <c r="A20" i="40"/>
  <c r="F17" i="41"/>
  <c r="C17" i="41" s="1"/>
  <c r="E5" i="41"/>
  <c r="D5" i="41" s="1"/>
  <c r="E6" i="41"/>
  <c r="D6" i="41" s="1"/>
  <c r="A20" i="36"/>
  <c r="F17" i="37"/>
  <c r="C17" i="37" s="1"/>
  <c r="F18" i="37"/>
  <c r="C18" i="37" s="1"/>
  <c r="L30" i="36"/>
  <c r="L31" i="36"/>
  <c r="L29" i="36"/>
  <c r="L27" i="36"/>
  <c r="L26" i="36"/>
  <c r="L28" i="36"/>
  <c r="F22" i="38"/>
  <c r="C22" i="38" s="1"/>
  <c r="E22" i="38" s="1"/>
  <c r="F21" i="38"/>
  <c r="C21" i="38" s="1"/>
  <c r="E21" i="38" s="1"/>
  <c r="L7" i="37"/>
  <c r="L8" i="37"/>
  <c r="L6" i="37"/>
  <c r="K16" i="40"/>
  <c r="K17" i="40" s="1"/>
  <c r="L48" i="35"/>
  <c r="K48" i="35" s="1"/>
  <c r="L46" i="35"/>
  <c r="K46" i="35" s="1"/>
  <c r="L44" i="35"/>
  <c r="K44" i="35" s="1"/>
  <c r="L49" i="35"/>
  <c r="L47" i="35"/>
  <c r="K47" i="35" s="1"/>
  <c r="L45" i="35"/>
  <c r="K45" i="35" s="1"/>
  <c r="L38" i="35"/>
  <c r="K38" i="35" s="1"/>
  <c r="L36" i="35"/>
  <c r="K36" i="35" s="1"/>
  <c r="L39" i="35"/>
  <c r="K39" i="35" s="1"/>
  <c r="L37" i="35"/>
  <c r="K37" i="35" s="1"/>
  <c r="L35" i="35"/>
  <c r="L40" i="35"/>
  <c r="K40" i="35" s="1"/>
  <c r="L26" i="35"/>
  <c r="K26" i="35" s="1"/>
  <c r="L31" i="35"/>
  <c r="K31" i="35" s="1"/>
  <c r="L29" i="35"/>
  <c r="K29" i="35" s="1"/>
  <c r="L27" i="35"/>
  <c r="K27" i="35" s="1"/>
  <c r="L30" i="35"/>
  <c r="K30" i="35" s="1"/>
  <c r="L28" i="35"/>
  <c r="K28" i="35" s="1"/>
  <c r="L8" i="40" l="1"/>
  <c r="L7" i="40"/>
  <c r="L6" i="40"/>
  <c r="E39" i="40"/>
  <c r="E40" i="40"/>
  <c r="E38" i="40"/>
  <c r="L49" i="38"/>
  <c r="L48" i="38"/>
  <c r="L47" i="38"/>
  <c r="L45" i="38"/>
  <c r="L46" i="38"/>
  <c r="L44" i="38"/>
  <c r="H8" i="38"/>
  <c r="H7" i="38"/>
  <c r="H6" i="38"/>
  <c r="F21" i="36"/>
  <c r="C21" i="36" s="1"/>
  <c r="E21" i="36" s="1"/>
  <c r="F22" i="36"/>
  <c r="C22" i="36" s="1"/>
  <c r="E22" i="36" s="1"/>
  <c r="E39" i="39"/>
  <c r="E40" i="39"/>
  <c r="E38" i="39"/>
  <c r="L28" i="38"/>
  <c r="L29" i="38"/>
  <c r="L30" i="38"/>
  <c r="L31" i="38"/>
  <c r="L26" i="38"/>
  <c r="L27" i="38"/>
  <c r="E27" i="40"/>
  <c r="E28" i="40"/>
  <c r="E26" i="40"/>
  <c r="I7" i="38"/>
  <c r="I8" i="38"/>
  <c r="I6" i="38"/>
  <c r="L30" i="39"/>
  <c r="L27" i="39"/>
  <c r="L31" i="39"/>
  <c r="L26" i="39"/>
  <c r="L29" i="39"/>
  <c r="L28" i="39"/>
  <c r="L26" i="37"/>
  <c r="L28" i="37"/>
  <c r="L29" i="37"/>
  <c r="L30" i="37"/>
  <c r="L27" i="37"/>
  <c r="L31" i="37"/>
  <c r="H6" i="41"/>
  <c r="H8" i="41"/>
  <c r="H7" i="41"/>
  <c r="L37" i="38"/>
  <c r="L36" i="38"/>
  <c r="L39" i="38"/>
  <c r="L35" i="38"/>
  <c r="L38" i="38"/>
  <c r="L40" i="38"/>
  <c r="E37" i="40"/>
  <c r="E36" i="40"/>
  <c r="E35" i="40"/>
  <c r="F22" i="37"/>
  <c r="C22" i="37" s="1"/>
  <c r="E22" i="37" s="1"/>
  <c r="F21" i="37"/>
  <c r="C21" i="37" s="1"/>
  <c r="E21" i="37" s="1"/>
  <c r="E47" i="39"/>
  <c r="E49" i="39"/>
  <c r="E48" i="39"/>
  <c r="L44" i="37"/>
  <c r="L45" i="37"/>
  <c r="L47" i="37"/>
  <c r="L49" i="37"/>
  <c r="L46" i="37"/>
  <c r="L48" i="37"/>
  <c r="F22" i="40"/>
  <c r="C22" i="40" s="1"/>
  <c r="E22" i="40" s="1"/>
  <c r="F21" i="40"/>
  <c r="C21" i="40" s="1"/>
  <c r="E21" i="40" s="1"/>
  <c r="E44" i="39"/>
  <c r="E45" i="39"/>
  <c r="E46" i="39"/>
  <c r="E46" i="40"/>
  <c r="E44" i="40"/>
  <c r="E45" i="40"/>
  <c r="L31" i="41"/>
  <c r="L26" i="41"/>
  <c r="L28" i="41"/>
  <c r="L30" i="41"/>
  <c r="L27" i="41"/>
  <c r="L29" i="41"/>
  <c r="E48" i="40"/>
  <c r="E49" i="40"/>
  <c r="E47" i="40"/>
  <c r="L36" i="37"/>
  <c r="L40" i="37"/>
  <c r="L39" i="37"/>
  <c r="L38" i="37"/>
  <c r="L37" i="37"/>
  <c r="L35" i="37"/>
  <c r="I6" i="41"/>
  <c r="I7" i="41"/>
  <c r="I8" i="41"/>
  <c r="E26" i="39"/>
  <c r="E27" i="39"/>
  <c r="E28" i="39"/>
  <c r="L44" i="39"/>
  <c r="L45" i="39"/>
  <c r="L49" i="39"/>
  <c r="L47" i="39"/>
  <c r="L48" i="39"/>
  <c r="L46" i="39"/>
  <c r="L44" i="41"/>
  <c r="L49" i="41"/>
  <c r="L46" i="41"/>
  <c r="L45" i="41"/>
  <c r="L48" i="41"/>
  <c r="L47" i="41"/>
  <c r="H6" i="37"/>
  <c r="H7" i="37"/>
  <c r="H8" i="37"/>
  <c r="H8" i="36"/>
  <c r="H7" i="36"/>
  <c r="H6" i="36"/>
  <c r="E30" i="39"/>
  <c r="E31" i="39"/>
  <c r="E29" i="39"/>
  <c r="I7" i="37"/>
  <c r="I8" i="37"/>
  <c r="I6" i="37"/>
  <c r="E31" i="40"/>
  <c r="E29" i="40"/>
  <c r="E30" i="40"/>
  <c r="E37" i="39"/>
  <c r="E36" i="39"/>
  <c r="E35" i="39"/>
  <c r="L36" i="39"/>
  <c r="L40" i="39"/>
  <c r="L39" i="39"/>
  <c r="L38" i="39"/>
  <c r="L37" i="39"/>
  <c r="L35" i="39"/>
  <c r="I6" i="36"/>
  <c r="I7" i="36"/>
  <c r="I8" i="36"/>
  <c r="L40" i="41"/>
  <c r="L38" i="41"/>
  <c r="L35" i="41"/>
  <c r="L39" i="41"/>
  <c r="L37" i="41"/>
  <c r="L36" i="41"/>
  <c r="F22" i="35"/>
  <c r="C22" i="35" s="1"/>
  <c r="E22" i="35" s="1"/>
  <c r="E49" i="37" l="1"/>
  <c r="E48" i="37"/>
  <c r="E47" i="37"/>
  <c r="E45" i="37"/>
  <c r="E46" i="37"/>
  <c r="E44" i="37"/>
  <c r="E35" i="41"/>
  <c r="E37" i="41"/>
  <c r="E36" i="41"/>
  <c r="E49" i="38"/>
  <c r="E48" i="38"/>
  <c r="E47" i="38"/>
  <c r="E26" i="38"/>
  <c r="E28" i="38"/>
  <c r="E27" i="38"/>
  <c r="E45" i="36"/>
  <c r="E46" i="36"/>
  <c r="E44" i="36"/>
  <c r="E38" i="36"/>
  <c r="E40" i="36"/>
  <c r="E39" i="36"/>
  <c r="E39" i="37"/>
  <c r="E40" i="37"/>
  <c r="E38" i="37"/>
  <c r="E46" i="41"/>
  <c r="E45" i="41"/>
  <c r="E44" i="41"/>
  <c r="E39" i="38"/>
  <c r="E38" i="38"/>
  <c r="E40" i="38"/>
  <c r="E37" i="38"/>
  <c r="E36" i="38"/>
  <c r="E35" i="38"/>
  <c r="E37" i="37"/>
  <c r="E36" i="37"/>
  <c r="E35" i="37"/>
  <c r="E30" i="36"/>
  <c r="E29" i="36"/>
  <c r="E31" i="36"/>
  <c r="E27" i="37"/>
  <c r="E26" i="37"/>
  <c r="E28" i="37"/>
  <c r="E49" i="41"/>
  <c r="E47" i="41"/>
  <c r="E48" i="41"/>
  <c r="E27" i="41"/>
  <c r="E28" i="41"/>
  <c r="E26" i="41"/>
  <c r="E46" i="38"/>
  <c r="E45" i="38"/>
  <c r="E44" i="38"/>
  <c r="E31" i="37"/>
  <c r="E30" i="37"/>
  <c r="E29" i="37"/>
  <c r="E48" i="36"/>
  <c r="E49" i="36"/>
  <c r="E47" i="36"/>
  <c r="E39" i="41"/>
  <c r="E38" i="41"/>
  <c r="E40" i="41"/>
  <c r="E31" i="41"/>
  <c r="E29" i="41"/>
  <c r="E30" i="41"/>
  <c r="L27" i="40"/>
  <c r="L28" i="40"/>
  <c r="L29" i="40"/>
  <c r="L30" i="40"/>
  <c r="L31" i="40"/>
  <c r="L26" i="40"/>
  <c r="E29" i="38"/>
  <c r="E31" i="38"/>
  <c r="E30" i="38"/>
  <c r="E28" i="36"/>
  <c r="E26" i="36"/>
  <c r="E27" i="36"/>
  <c r="L40" i="40"/>
  <c r="L39" i="40"/>
  <c r="L38" i="40"/>
  <c r="L37" i="40"/>
  <c r="L35" i="40"/>
  <c r="L36" i="40"/>
  <c r="E35" i="36"/>
  <c r="E37" i="36"/>
  <c r="E36" i="36"/>
  <c r="L47" i="40"/>
  <c r="L46" i="40"/>
  <c r="L45" i="40"/>
  <c r="L44" i="40"/>
  <c r="L49" i="40"/>
  <c r="L48" i="40"/>
  <c r="E30" i="35"/>
  <c r="F30" i="35" s="1"/>
  <c r="E29" i="35"/>
  <c r="F29" i="35" s="1"/>
  <c r="E31" i="35"/>
  <c r="F31" i="35" s="1"/>
  <c r="E48" i="35"/>
  <c r="F48" i="35" s="1"/>
  <c r="E47" i="35"/>
  <c r="F47" i="35" s="1"/>
  <c r="E49" i="35"/>
  <c r="F49" i="35" s="1"/>
  <c r="E37" i="35"/>
  <c r="F37" i="35" s="1"/>
  <c r="E36" i="35"/>
  <c r="F36" i="35" s="1"/>
  <c r="E40" i="35"/>
  <c r="F40" i="35" s="1"/>
  <c r="E39" i="35"/>
  <c r="F39" i="35" s="1"/>
  <c r="E38" i="35"/>
  <c r="F38" i="35" s="1"/>
  <c r="E27" i="35"/>
  <c r="F27" i="35" s="1"/>
  <c r="E28" i="35"/>
  <c r="E46" i="35"/>
  <c r="F46" i="35" s="1"/>
  <c r="E45" i="35"/>
  <c r="F45" i="35" s="1"/>
  <c r="G7" i="2"/>
  <c r="H7" i="2"/>
  <c r="F7" i="2"/>
  <c r="E7" i="2"/>
  <c r="D7" i="2"/>
  <c r="C7" i="2"/>
  <c r="H17" i="2" l="1"/>
  <c r="H19" i="2"/>
  <c r="G19" i="2"/>
  <c r="G17" i="2"/>
  <c r="F19" i="2"/>
  <c r="F17" i="2"/>
  <c r="E19" i="2"/>
  <c r="E17" i="2"/>
  <c r="D19" i="2"/>
  <c r="D17" i="2"/>
  <c r="C19" i="2"/>
  <c r="C17" i="2"/>
  <c r="B19" i="2"/>
  <c r="H21" i="2" l="1"/>
  <c r="D21" i="2"/>
  <c r="E21" i="2"/>
  <c r="F21" i="2"/>
  <c r="G21" i="2"/>
  <c r="C21" i="2"/>
  <c r="B21" i="2"/>
  <c r="H9" i="2"/>
  <c r="G9" i="2"/>
  <c r="F9" i="2"/>
  <c r="E9" i="2"/>
  <c r="D9" i="2"/>
  <c r="C9" i="2"/>
</calcChain>
</file>

<file path=xl/sharedStrings.xml><?xml version="1.0" encoding="utf-8"?>
<sst xmlns="http://schemas.openxmlformats.org/spreadsheetml/2006/main" count="626" uniqueCount="115">
  <si>
    <t>Date</t>
  </si>
  <si>
    <t>Buffer</t>
  </si>
  <si>
    <t>White</t>
  </si>
  <si>
    <t>Whet</t>
  </si>
  <si>
    <t>Wheat</t>
  </si>
  <si>
    <t>1st Cycle</t>
  </si>
  <si>
    <t>2nd Cycle</t>
  </si>
  <si>
    <t>3rdCycle</t>
  </si>
  <si>
    <t>Total</t>
  </si>
  <si>
    <t xml:space="preserve">Adj Cookies </t>
  </si>
  <si>
    <t>Free Cookies</t>
  </si>
  <si>
    <t>ADJ FOOT LONGS</t>
  </si>
  <si>
    <t>ADJ  SIX INCHS</t>
  </si>
  <si>
    <t>FREE UNITS</t>
  </si>
  <si>
    <t>Wednesday</t>
  </si>
  <si>
    <t>Thursday</t>
  </si>
  <si>
    <t>Friday</t>
  </si>
  <si>
    <t>Saturday</t>
  </si>
  <si>
    <t>Sunday</t>
  </si>
  <si>
    <t>Monday</t>
  </si>
  <si>
    <t>Tuesday</t>
  </si>
  <si>
    <t>LAST 4 WEEK AVEREGE COOKIE UNITS BY DAY</t>
  </si>
  <si>
    <t>LAST 4 WEEK AVEREGE BREAD UNIT BY DAY</t>
  </si>
  <si>
    <t>Adj 12 Pk</t>
  </si>
  <si>
    <t>Cookies</t>
  </si>
  <si>
    <t xml:space="preserve">Adj 3  Pk </t>
  </si>
  <si>
    <t>WEEK</t>
  </si>
  <si>
    <t>week</t>
  </si>
  <si>
    <t>Wed</t>
  </si>
  <si>
    <t>Fri</t>
  </si>
  <si>
    <t>Sat</t>
  </si>
  <si>
    <t>Sun</t>
  </si>
  <si>
    <t>Mon</t>
  </si>
  <si>
    <t>Tue</t>
  </si>
  <si>
    <t>Thu</t>
  </si>
  <si>
    <t>FootLong</t>
  </si>
  <si>
    <t>Week 1</t>
  </si>
  <si>
    <t>6 Inch</t>
  </si>
  <si>
    <t>Free</t>
  </si>
  <si>
    <t>Week 2</t>
  </si>
  <si>
    <t>Week 3</t>
  </si>
  <si>
    <t>Week 4</t>
  </si>
  <si>
    <t>Cookie</t>
  </si>
  <si>
    <t xml:space="preserve">3 Pk </t>
  </si>
  <si>
    <t>12 Pk</t>
  </si>
  <si>
    <t>Bread Cycle</t>
  </si>
  <si>
    <t>Cookie Cycle</t>
  </si>
  <si>
    <t>Pen Bread Before Close</t>
  </si>
  <si>
    <t xml:space="preserve">              Bread Pulled for</t>
  </si>
  <si>
    <t xml:space="preserve">                 After noon</t>
  </si>
  <si>
    <t>BREAD / COOKIE BAKING SCHEDULE FOR DAY</t>
  </si>
  <si>
    <t xml:space="preserve">          BREAD BAKING CYCLE</t>
  </si>
  <si>
    <t xml:space="preserve">    COOKIE BAKING CYCLE</t>
  </si>
  <si>
    <t>WHITE</t>
  </si>
  <si>
    <t>CYCLES</t>
  </si>
  <si>
    <t>%</t>
  </si>
  <si>
    <t>WHEAT</t>
  </si>
  <si>
    <t>1ST CYCLE</t>
  </si>
  <si>
    <t>2ND CYCLE</t>
  </si>
  <si>
    <t>3RD CYCLE</t>
  </si>
  <si>
    <t>FOOT LONGS</t>
  </si>
  <si>
    <t>1 COOKIE</t>
  </si>
  <si>
    <t>SIX INCHES</t>
  </si>
  <si>
    <t>3 PK COOKIES</t>
  </si>
  <si>
    <t>12 PK COOKIES</t>
  </si>
  <si>
    <t>BREAD NEED W/O BUFFER</t>
  </si>
  <si>
    <t>FREE COOKIE</t>
  </si>
  <si>
    <t>BUFFER</t>
  </si>
  <si>
    <t>TOTAL W / O BUFFER</t>
  </si>
  <si>
    <t>TOTAL NEEDED BREAD (PULL) FOR DAY</t>
  </si>
  <si>
    <t>TOTAL NEEDED COOKIE FOR DAY</t>
  </si>
  <si>
    <t>BREAD</t>
  </si>
  <si>
    <t>NEEDS</t>
  </si>
  <si>
    <t>BAKING</t>
  </si>
  <si>
    <t xml:space="preserve">BAKING </t>
  </si>
  <si>
    <t>1ST BREAD BAKE CYCLE</t>
  </si>
  <si>
    <t>IN CABINET</t>
  </si>
  <si>
    <t>SUGGESTIONS</t>
  </si>
  <si>
    <t>1ST COOKIE BAKE CYCLE</t>
  </si>
  <si>
    <t>2ND BREAD BAKE CYCLE</t>
  </si>
  <si>
    <t>2ND  COOKIE BAKE CYCLE</t>
  </si>
  <si>
    <t>3RD BREAD BAKE CYCLE</t>
  </si>
  <si>
    <t>3RD COOKIE BAKE CYCLE</t>
  </si>
  <si>
    <t>ITALIAN HERB &amp; CHEE</t>
  </si>
  <si>
    <t xml:space="preserve">WHITE OPTIONAL  </t>
  </si>
  <si>
    <t>CHOCOLATE CHIP</t>
  </si>
  <si>
    <t>MACADAMIAN NUTS</t>
  </si>
  <si>
    <t>OATMEAL RAISIN</t>
  </si>
  <si>
    <t>PEANUT BUTTER</t>
  </si>
  <si>
    <t>OPTIONAL</t>
  </si>
  <si>
    <t xml:space="preserve">DOUBLE CHOCOLATE </t>
  </si>
  <si>
    <t xml:space="preserve"> OPTIONAL</t>
  </si>
  <si>
    <t xml:space="preserve">    LAST 4 WEEK AVERAGE BREAD SOLD FOR MONDAY</t>
  </si>
  <si>
    <t>TOTAL PULL</t>
  </si>
  <si>
    <t>TOTAL</t>
  </si>
  <si>
    <t>CHOCOLATE CHIPS</t>
  </si>
  <si>
    <t>DOUBLE CHOCOLATE</t>
  </si>
  <si>
    <t xml:space="preserve">    LAST 4 WEEK AVERAGE BREAD SOLD FOR WEDNESDAY</t>
  </si>
  <si>
    <t xml:space="preserve">    LAST 4 WEEK AVERAGE BREAD SOLD FOR THURSDAY</t>
  </si>
  <si>
    <t xml:space="preserve">    LAST 4 WEEK AVERAGE BREAD SOLD FOR FRIDAY</t>
  </si>
  <si>
    <t xml:space="preserve">    LAST 4 WEEK AVERAGE BREAD SOLD FOR SATURDAY</t>
  </si>
  <si>
    <t xml:space="preserve">  BREAD PULL BEFORE CLOSE FOR MONDAY</t>
  </si>
  <si>
    <t>PULL BREAD IN MORNING FOR 3 CYCLE</t>
  </si>
  <si>
    <t xml:space="preserve">  BREAD PULL BEFORE CLOSE FOR SUNDAY</t>
  </si>
  <si>
    <t xml:space="preserve">    LAST 4 WEEK AVERAGE BREAD SOLD FOR SUNDAY</t>
  </si>
  <si>
    <t xml:space="preserve">    LAST 4 WEEK AVERAGE BREAD SOLD FOR TUESDAY</t>
  </si>
  <si>
    <t xml:space="preserve">  LAST 4 WEEK AVERAGE COOKIE SOLD FOR WEDNESDAY</t>
  </si>
  <si>
    <t xml:space="preserve">  BREAD PULL BEFORE CLOSE FOR THURSDAY</t>
  </si>
  <si>
    <t xml:space="preserve">  BREAD PULL BEFORE CLOSE FOR FRIDAY</t>
  </si>
  <si>
    <t xml:space="preserve">  BREAD PULL BEFORE CLOSE FOR SATURDAY</t>
  </si>
  <si>
    <t>CABINET (-)</t>
  </si>
  <si>
    <t>TOTAL  PULL = (NEED - CABINET COUNT)</t>
  </si>
  <si>
    <t xml:space="preserve">  BREAD PULL BEFORE CLOSE FOR  TUESDAY</t>
  </si>
  <si>
    <t xml:space="preserve">  BREAD PULL BEFORE CLOSE FOR WEDNESDAY</t>
  </si>
  <si>
    <t>Total Need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</si>
</sst>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;@"/>
    <numFmt numFmtId="165" formatCode="0.0%"/>
    <numFmt numFmtId="166" formatCode="[$-F800]dddd\,\ mmmm\ dd\,\ yyyy"/>
  </numFmts>
  <fonts count="2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.5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0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0" xfId="0" applyBorder="1" applyAlignment="1">
      <alignment horizontal="center"/>
    </xf>
    <xf numFmtId="0" fontId="1" fillId="4" borderId="10" xfId="0" applyFont="1" applyFill="1" applyBorder="1"/>
    <xf numFmtId="0" fontId="3" fillId="0" borderId="0" xfId="0" applyFont="1"/>
    <xf numFmtId="0" fontId="4" fillId="0" borderId="16" xfId="0" applyFont="1" applyBorder="1" applyAlignment="1">
      <alignment horizontal="center"/>
    </xf>
    <xf numFmtId="0" fontId="5" fillId="0" borderId="16" xfId="0" applyFont="1" applyBorder="1"/>
    <xf numFmtId="0" fontId="6" fillId="0" borderId="16" xfId="0" applyFont="1" applyBorder="1" applyAlignment="1">
      <alignment horizontal="center"/>
    </xf>
    <xf numFmtId="0" fontId="7" fillId="0" borderId="16" xfId="0" applyFont="1" applyFill="1" applyBorder="1"/>
    <xf numFmtId="0" fontId="8" fillId="0" borderId="0" xfId="0" applyFont="1"/>
    <xf numFmtId="0" fontId="5" fillId="0" borderId="18" xfId="0" applyFont="1" applyBorder="1"/>
    <xf numFmtId="0" fontId="5" fillId="0" borderId="17" xfId="0" applyFont="1" applyBorder="1"/>
    <xf numFmtId="0" fontId="0" fillId="0" borderId="19" xfId="0" applyBorder="1"/>
    <xf numFmtId="0" fontId="4" fillId="0" borderId="17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22" xfId="0" applyFont="1" applyFill="1" applyBorder="1" applyAlignment="1">
      <alignment horizontal="center"/>
    </xf>
    <xf numFmtId="0" fontId="4" fillId="0" borderId="16" xfId="0" applyNumberFormat="1" applyFont="1" applyBorder="1" applyAlignment="1">
      <alignment horizontal="center"/>
    </xf>
    <xf numFmtId="0" fontId="5" fillId="0" borderId="0" xfId="0" applyFont="1"/>
    <xf numFmtId="0" fontId="10" fillId="0" borderId="19" xfId="0" applyFont="1" applyBorder="1"/>
    <xf numFmtId="0" fontId="0" fillId="0" borderId="18" xfId="0" applyBorder="1"/>
    <xf numFmtId="0" fontId="10" fillId="0" borderId="0" xfId="0" applyFont="1" applyBorder="1"/>
    <xf numFmtId="0" fontId="10" fillId="0" borderId="27" xfId="0" applyFont="1" applyBorder="1"/>
    <xf numFmtId="0" fontId="0" fillId="0" borderId="28" xfId="0" applyBorder="1"/>
    <xf numFmtId="0" fontId="0" fillId="0" borderId="17" xfId="0" applyBorder="1"/>
    <xf numFmtId="0" fontId="0" fillId="0" borderId="26" xfId="0" applyBorder="1"/>
    <xf numFmtId="0" fontId="0" fillId="0" borderId="27" xfId="0" applyBorder="1"/>
    <xf numFmtId="0" fontId="0" fillId="0" borderId="23" xfId="0" applyBorder="1"/>
    <xf numFmtId="0" fontId="4" fillId="0" borderId="18" xfId="0" applyFont="1" applyBorder="1" applyAlignment="1">
      <alignment horizontal="center"/>
    </xf>
    <xf numFmtId="0" fontId="8" fillId="0" borderId="24" xfId="0" applyFont="1" applyBorder="1"/>
    <xf numFmtId="0" fontId="8" fillId="0" borderId="25" xfId="0" applyFont="1" applyBorder="1"/>
    <xf numFmtId="0" fontId="0" fillId="0" borderId="25" xfId="0" applyBorder="1"/>
    <xf numFmtId="0" fontId="0" fillId="0" borderId="22" xfId="0" applyBorder="1"/>
    <xf numFmtId="0" fontId="6" fillId="2" borderId="18" xfId="0" applyFont="1" applyFill="1" applyBorder="1" applyAlignment="1" applyProtection="1">
      <alignment horizontal="center"/>
      <protection locked="0"/>
    </xf>
    <xf numFmtId="0" fontId="4" fillId="0" borderId="29" xfId="0" applyFont="1" applyBorder="1" applyAlignment="1">
      <alignment horizontal="center"/>
    </xf>
    <xf numFmtId="0" fontId="4" fillId="0" borderId="0" xfId="0" applyFont="1"/>
    <xf numFmtId="0" fontId="10" fillId="0" borderId="1" xfId="0" applyFont="1" applyBorder="1" applyAlignment="1">
      <alignment horizontal="center"/>
    </xf>
    <xf numFmtId="0" fontId="9" fillId="0" borderId="0" xfId="0" applyFont="1"/>
    <xf numFmtId="0" fontId="3" fillId="0" borderId="1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3" borderId="28" xfId="0" applyFont="1" applyFill="1" applyBorder="1"/>
    <xf numFmtId="0" fontId="0" fillId="0" borderId="0" xfId="0" applyFont="1"/>
    <xf numFmtId="0" fontId="3" fillId="0" borderId="28" xfId="0" applyFont="1" applyBorder="1"/>
    <xf numFmtId="1" fontId="4" fillId="3" borderId="16" xfId="0" applyNumberFormat="1" applyFont="1" applyFill="1" applyBorder="1" applyAlignment="1" applyProtection="1">
      <alignment horizontal="center"/>
    </xf>
    <xf numFmtId="1" fontId="4" fillId="0" borderId="16" xfId="0" applyNumberFormat="1" applyFont="1" applyBorder="1" applyAlignment="1" applyProtection="1">
      <alignment horizontal="center"/>
    </xf>
    <xf numFmtId="1" fontId="4" fillId="0" borderId="16" xfId="0" applyNumberFormat="1" applyFont="1" applyBorder="1" applyAlignment="1">
      <alignment horizontal="center"/>
    </xf>
    <xf numFmtId="1" fontId="6" fillId="0" borderId="16" xfId="0" applyNumberFormat="1" applyFont="1" applyBorder="1" applyAlignment="1">
      <alignment horizontal="center"/>
    </xf>
    <xf numFmtId="9" fontId="5" fillId="2" borderId="16" xfId="0" applyNumberFormat="1" applyFont="1" applyFill="1" applyBorder="1" applyAlignment="1" applyProtection="1">
      <alignment horizontal="center"/>
      <protection locked="0"/>
    </xf>
    <xf numFmtId="165" fontId="5" fillId="2" borderId="16" xfId="0" applyNumberFormat="1" applyFont="1" applyFill="1" applyBorder="1" applyAlignment="1" applyProtection="1">
      <alignment horizontal="center"/>
      <protection locked="0"/>
    </xf>
    <xf numFmtId="0" fontId="0" fillId="3" borderId="0" xfId="0" applyFill="1" applyBorder="1"/>
    <xf numFmtId="0" fontId="1" fillId="3" borderId="0" xfId="0" applyFont="1" applyFill="1" applyBorder="1" applyAlignment="1">
      <alignment horizontal="center"/>
    </xf>
    <xf numFmtId="0" fontId="12" fillId="4" borderId="42" xfId="0" applyFont="1" applyFill="1" applyBorder="1" applyAlignment="1">
      <alignment horizontal="center"/>
    </xf>
    <xf numFmtId="0" fontId="12" fillId="4" borderId="43" xfId="0" applyFont="1" applyFill="1" applyBorder="1" applyAlignment="1">
      <alignment horizontal="center"/>
    </xf>
    <xf numFmtId="0" fontId="12" fillId="4" borderId="31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13" fillId="4" borderId="8" xfId="0" applyFont="1" applyFill="1" applyBorder="1"/>
    <xf numFmtId="0" fontId="5" fillId="0" borderId="0" xfId="0" applyFont="1" applyBorder="1" applyAlignment="1">
      <alignment horizontal="left"/>
    </xf>
    <xf numFmtId="9" fontId="5" fillId="3" borderId="0" xfId="0" applyNumberFormat="1" applyFont="1" applyFill="1" applyBorder="1" applyAlignment="1">
      <alignment horizontal="center"/>
    </xf>
    <xf numFmtId="9" fontId="5" fillId="3" borderId="0" xfId="0" applyNumberFormat="1" applyFont="1" applyFill="1" applyBorder="1" applyAlignment="1" applyProtection="1">
      <alignment horizontal="center"/>
      <protection locked="0"/>
    </xf>
    <xf numFmtId="1" fontId="5" fillId="3" borderId="0" xfId="0" applyNumberFormat="1" applyFont="1" applyFill="1" applyBorder="1" applyAlignment="1">
      <alignment horizontal="center"/>
    </xf>
    <xf numFmtId="165" fontId="5" fillId="2" borderId="44" xfId="0" applyNumberFormat="1" applyFont="1" applyFill="1" applyBorder="1" applyAlignment="1" applyProtection="1">
      <alignment horizontal="center"/>
      <protection locked="0"/>
    </xf>
    <xf numFmtId="165" fontId="5" fillId="2" borderId="41" xfId="0" applyNumberFormat="1" applyFont="1" applyFill="1" applyBorder="1" applyAlignment="1" applyProtection="1">
      <alignment horizontal="center"/>
      <protection locked="0"/>
    </xf>
    <xf numFmtId="165" fontId="5" fillId="2" borderId="27" xfId="0" applyNumberFormat="1" applyFont="1" applyFill="1" applyBorder="1" applyAlignment="1" applyProtection="1">
      <alignment horizontal="center"/>
      <protection locked="0"/>
    </xf>
    <xf numFmtId="0" fontId="7" fillId="0" borderId="0" xfId="0" applyFont="1"/>
    <xf numFmtId="0" fontId="14" fillId="0" borderId="0" xfId="0" applyFont="1"/>
    <xf numFmtId="0" fontId="0" fillId="0" borderId="13" xfId="0" applyBorder="1"/>
    <xf numFmtId="0" fontId="0" fillId="0" borderId="3" xfId="0" applyBorder="1"/>
    <xf numFmtId="0" fontId="0" fillId="3" borderId="10" xfId="0" applyFill="1" applyBorder="1"/>
    <xf numFmtId="9" fontId="2" fillId="3" borderId="1" xfId="0" applyNumberFormat="1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1" fillId="0" borderId="13" xfId="0" applyNumberFormat="1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3" borderId="11" xfId="0" applyFill="1" applyBorder="1" applyAlignment="1">
      <alignment horizontal="center"/>
    </xf>
    <xf numFmtId="1" fontId="2" fillId="0" borderId="12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0" fillId="3" borderId="13" xfId="0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9" fontId="2" fillId="3" borderId="12" xfId="0" applyNumberFormat="1" applyFont="1" applyFill="1" applyBorder="1" applyAlignment="1" applyProtection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10" xfId="0" applyNumberFormat="1" applyBorder="1"/>
    <xf numFmtId="0" fontId="5" fillId="0" borderId="5" xfId="0" applyFont="1" applyBorder="1"/>
    <xf numFmtId="1" fontId="5" fillId="0" borderId="7" xfId="0" applyNumberFormat="1" applyFont="1" applyBorder="1" applyAlignment="1">
      <alignment horizontal="center"/>
    </xf>
    <xf numFmtId="9" fontId="0" fillId="0" borderId="10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0" fontId="0" fillId="3" borderId="0" xfId="0" applyFont="1" applyFill="1"/>
    <xf numFmtId="0" fontId="2" fillId="0" borderId="11" xfId="0" applyFont="1" applyBorder="1" applyAlignment="1">
      <alignment horizontal="center"/>
    </xf>
    <xf numFmtId="9" fontId="11" fillId="4" borderId="1" xfId="0" applyNumberFormat="1" applyFont="1" applyFill="1" applyBorder="1" applyAlignment="1">
      <alignment horizontal="center"/>
    </xf>
    <xf numFmtId="0" fontId="15" fillId="4" borderId="2" xfId="0" applyFont="1" applyFill="1" applyBorder="1"/>
    <xf numFmtId="0" fontId="0" fillId="4" borderId="4" xfId="0" applyFill="1" applyBorder="1"/>
    <xf numFmtId="9" fontId="11" fillId="4" borderId="4" xfId="0" applyNumberFormat="1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" fillId="4" borderId="3" xfId="0" applyFont="1" applyFill="1" applyBorder="1"/>
    <xf numFmtId="9" fontId="1" fillId="4" borderId="3" xfId="0" applyNumberFormat="1" applyFont="1" applyFill="1" applyBorder="1"/>
    <xf numFmtId="0" fontId="2" fillId="0" borderId="13" xfId="0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1" fillId="0" borderId="15" xfId="0" applyNumberFormat="1" applyFont="1" applyBorder="1"/>
    <xf numFmtId="1" fontId="2" fillId="0" borderId="10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9" fontId="11" fillId="4" borderId="11" xfId="0" applyNumberFormat="1" applyFont="1" applyFill="1" applyBorder="1" applyAlignment="1">
      <alignment horizontal="center"/>
    </xf>
    <xf numFmtId="0" fontId="15" fillId="4" borderId="8" xfId="0" applyFont="1" applyFill="1" applyBorder="1"/>
    <xf numFmtId="0" fontId="1" fillId="4" borderId="9" xfId="0" applyFont="1" applyFill="1" applyBorder="1"/>
    <xf numFmtId="0" fontId="1" fillId="4" borderId="10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9" fontId="2" fillId="0" borderId="11" xfId="0" applyNumberFormat="1" applyFont="1" applyBorder="1" applyAlignment="1">
      <alignment horizontal="center"/>
    </xf>
    <xf numFmtId="1" fontId="2" fillId="0" borderId="11" xfId="0" applyNumberFormat="1" applyFont="1" applyBorder="1" applyAlignment="1">
      <alignment horizontal="center"/>
    </xf>
    <xf numFmtId="1" fontId="1" fillId="0" borderId="0" xfId="0" applyNumberFormat="1" applyFont="1"/>
    <xf numFmtId="9" fontId="2" fillId="0" borderId="1" xfId="0" applyNumberFormat="1" applyFont="1" applyBorder="1" applyAlignment="1">
      <alignment horizontal="center"/>
    </xf>
    <xf numFmtId="9" fontId="2" fillId="0" borderId="10" xfId="0" applyNumberFormat="1" applyFont="1" applyBorder="1" applyAlignment="1">
      <alignment horizontal="center"/>
    </xf>
    <xf numFmtId="9" fontId="11" fillId="4" borderId="10" xfId="0" applyNumberFormat="1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4" borderId="4" xfId="0" applyFont="1" applyFill="1" applyBorder="1"/>
    <xf numFmtId="0" fontId="4" fillId="0" borderId="0" xfId="0" applyFont="1" applyBorder="1"/>
    <xf numFmtId="9" fontId="0" fillId="0" borderId="0" xfId="0" applyNumberFormat="1" applyBorder="1"/>
    <xf numFmtId="165" fontId="5" fillId="2" borderId="16" xfId="0" applyNumberFormat="1" applyFont="1" applyFill="1" applyBorder="1" applyAlignment="1">
      <alignment horizontal="center"/>
    </xf>
    <xf numFmtId="9" fontId="2" fillId="3" borderId="1" xfId="0" applyNumberFormat="1" applyFont="1" applyFill="1" applyBorder="1" applyAlignment="1" applyProtection="1">
      <alignment horizontal="center"/>
    </xf>
    <xf numFmtId="1" fontId="2" fillId="3" borderId="11" xfId="0" applyNumberFormat="1" applyFont="1" applyFill="1" applyBorder="1" applyAlignment="1" applyProtection="1">
      <alignment horizontal="center"/>
    </xf>
    <xf numFmtId="1" fontId="2" fillId="3" borderId="1" xfId="0" applyNumberFormat="1" applyFont="1" applyFill="1" applyBorder="1" applyAlignment="1" applyProtection="1">
      <alignment horizontal="center"/>
    </xf>
    <xf numFmtId="9" fontId="2" fillId="3" borderId="11" xfId="0" applyNumberFormat="1" applyFont="1" applyFill="1" applyBorder="1" applyAlignment="1" applyProtection="1">
      <alignment horizontal="center"/>
    </xf>
    <xf numFmtId="9" fontId="2" fillId="3" borderId="13" xfId="0" applyNumberFormat="1" applyFont="1" applyFill="1" applyBorder="1" applyAlignment="1" applyProtection="1">
      <alignment horizontal="center"/>
    </xf>
    <xf numFmtId="9" fontId="2" fillId="3" borderId="10" xfId="0" applyNumberFormat="1" applyFont="1" applyFill="1" applyBorder="1" applyAlignment="1" applyProtection="1">
      <alignment horizontal="center"/>
    </xf>
    <xf numFmtId="9" fontId="2" fillId="3" borderId="7" xfId="0" applyNumberFormat="1" applyFont="1" applyFill="1" applyBorder="1" applyAlignment="1" applyProtection="1">
      <alignment horizontal="center"/>
    </xf>
    <xf numFmtId="9" fontId="2" fillId="3" borderId="4" xfId="0" applyNumberFormat="1" applyFont="1" applyFill="1" applyBorder="1" applyAlignment="1" applyProtection="1">
      <alignment horizontal="center"/>
    </xf>
    <xf numFmtId="1" fontId="6" fillId="3" borderId="16" xfId="0" applyNumberFormat="1" applyFont="1" applyFill="1" applyBorder="1" applyAlignment="1" applyProtection="1">
      <alignment horizontal="center"/>
    </xf>
    <xf numFmtId="0" fontId="2" fillId="3" borderId="16" xfId="0" applyFont="1" applyFill="1" applyBorder="1" applyProtection="1">
      <protection locked="0"/>
    </xf>
    <xf numFmtId="0" fontId="2" fillId="3" borderId="20" xfId="0" applyFont="1" applyFill="1" applyBorder="1" applyAlignment="1" applyProtection="1">
      <alignment horizontal="left"/>
      <protection locked="0"/>
    </xf>
    <xf numFmtId="0" fontId="2" fillId="3" borderId="29" xfId="0" applyFont="1" applyFill="1" applyBorder="1"/>
    <xf numFmtId="0" fontId="2" fillId="3" borderId="20" xfId="0" applyFont="1" applyFill="1" applyBorder="1" applyProtection="1">
      <protection locked="0"/>
    </xf>
    <xf numFmtId="0" fontId="2" fillId="3" borderId="40" xfId="0" applyFont="1" applyFill="1" applyBorder="1"/>
    <xf numFmtId="0" fontId="3" fillId="0" borderId="18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0" fillId="2" borderId="18" xfId="0" applyFill="1" applyBorder="1" applyAlignment="1" applyProtection="1">
      <alignment horizontal="center"/>
      <protection locked="0"/>
    </xf>
    <xf numFmtId="0" fontId="0" fillId="2" borderId="30" xfId="0" applyFill="1" applyBorder="1" applyAlignment="1" applyProtection="1">
      <alignment horizontal="center"/>
      <protection locked="0"/>
    </xf>
    <xf numFmtId="0" fontId="0" fillId="2" borderId="32" xfId="0" applyFill="1" applyBorder="1" applyAlignment="1" applyProtection="1">
      <alignment horizontal="center"/>
      <protection locked="0"/>
    </xf>
    <xf numFmtId="0" fontId="3" fillId="0" borderId="32" xfId="0" applyFont="1" applyBorder="1" applyAlignment="1">
      <alignment horizontal="center"/>
    </xf>
    <xf numFmtId="0" fontId="0" fillId="2" borderId="35" xfId="0" applyFill="1" applyBorder="1" applyAlignment="1" applyProtection="1">
      <alignment horizontal="center"/>
      <protection locked="0"/>
    </xf>
    <xf numFmtId="0" fontId="3" fillId="0" borderId="18" xfId="0" applyFont="1" applyFill="1" applyBorder="1" applyAlignment="1">
      <alignment horizontal="center"/>
    </xf>
    <xf numFmtId="0" fontId="3" fillId="0" borderId="30" xfId="0" applyFont="1" applyFill="1" applyBorder="1" applyAlignment="1">
      <alignment horizontal="center"/>
    </xf>
    <xf numFmtId="0" fontId="3" fillId="0" borderId="32" xfId="0" applyFont="1" applyFill="1" applyBorder="1" applyAlignment="1">
      <alignment horizontal="center"/>
    </xf>
    <xf numFmtId="0" fontId="0" fillId="2" borderId="33" xfId="0" applyFill="1" applyBorder="1" applyAlignment="1" applyProtection="1">
      <alignment horizontal="center"/>
      <protection locked="0"/>
    </xf>
    <xf numFmtId="0" fontId="3" fillId="0" borderId="34" xfId="0" applyFont="1" applyFill="1" applyBorder="1" applyAlignment="1">
      <alignment horizontal="center"/>
    </xf>
    <xf numFmtId="164" fontId="4" fillId="2" borderId="16" xfId="0" applyNumberFormat="1" applyFont="1" applyFill="1" applyBorder="1" applyAlignment="1" applyProtection="1">
      <alignment horizontal="center"/>
      <protection locked="0"/>
    </xf>
    <xf numFmtId="0" fontId="1" fillId="4" borderId="34" xfId="0" applyFont="1" applyFill="1" applyBorder="1"/>
    <xf numFmtId="165" fontId="5" fillId="2" borderId="37" xfId="0" applyNumberFormat="1" applyFont="1" applyFill="1" applyBorder="1" applyAlignment="1" applyProtection="1">
      <alignment horizontal="center"/>
      <protection locked="0"/>
    </xf>
    <xf numFmtId="165" fontId="5" fillId="2" borderId="36" xfId="0" applyNumberFormat="1" applyFont="1" applyFill="1" applyBorder="1" applyAlignment="1" applyProtection="1">
      <alignment horizontal="center"/>
      <protection locked="0"/>
    </xf>
    <xf numFmtId="9" fontId="5" fillId="3" borderId="12" xfId="0" applyNumberFormat="1" applyFont="1" applyFill="1" applyBorder="1" applyAlignment="1">
      <alignment horizontal="center"/>
    </xf>
    <xf numFmtId="0" fontId="5" fillId="0" borderId="22" xfId="0" applyFont="1" applyBorder="1" applyAlignment="1">
      <alignment horizontal="left"/>
    </xf>
    <xf numFmtId="1" fontId="5" fillId="3" borderId="38" xfId="0" applyNumberFormat="1" applyFont="1" applyFill="1" applyBorder="1" applyAlignment="1">
      <alignment horizontal="center"/>
    </xf>
    <xf numFmtId="165" fontId="5" fillId="2" borderId="39" xfId="0" applyNumberFormat="1" applyFont="1" applyFill="1" applyBorder="1" applyAlignment="1" applyProtection="1">
      <alignment horizontal="center"/>
      <protection locked="0"/>
    </xf>
    <xf numFmtId="0" fontId="5" fillId="0" borderId="15" xfId="0" applyFont="1" applyBorder="1" applyAlignment="1">
      <alignment horizontal="left"/>
    </xf>
    <xf numFmtId="0" fontId="10" fillId="0" borderId="38" xfId="0" applyFont="1" applyBorder="1" applyAlignment="1">
      <alignment horizontal="center"/>
    </xf>
    <xf numFmtId="0" fontId="5" fillId="0" borderId="8" xfId="0" applyFont="1" applyBorder="1"/>
    <xf numFmtId="0" fontId="16" fillId="0" borderId="8" xfId="0" applyFont="1" applyBorder="1"/>
    <xf numFmtId="0" fontId="2" fillId="0" borderId="8" xfId="0" applyFont="1" applyBorder="1"/>
    <xf numFmtId="0" fontId="0" fillId="0" borderId="14" xfId="0" applyBorder="1" applyAlignment="1">
      <alignment horizontal="center"/>
    </xf>
    <xf numFmtId="0" fontId="17" fillId="0" borderId="2" xfId="0" applyFont="1" applyBorder="1"/>
    <xf numFmtId="1" fontId="1" fillId="0" borderId="15" xfId="0" applyNumberFormat="1" applyFont="1" applyBorder="1" applyAlignment="1">
      <alignment horizontal="center"/>
    </xf>
    <xf numFmtId="0" fontId="0" fillId="5" borderId="2" xfId="0" applyFill="1" applyBorder="1" applyProtection="1">
      <protection locked="0"/>
    </xf>
    <xf numFmtId="0" fontId="0" fillId="5" borderId="4" xfId="0" applyFill="1" applyBorder="1" applyProtection="1">
      <protection locked="0"/>
    </xf>
    <xf numFmtId="0" fontId="0" fillId="5" borderId="8" xfId="0" applyFill="1" applyBorder="1" applyProtection="1">
      <protection locked="0"/>
    </xf>
    <xf numFmtId="0" fontId="0" fillId="5" borderId="9" xfId="0" applyFill="1" applyBorder="1" applyProtection="1">
      <protection locked="0"/>
    </xf>
    <xf numFmtId="0" fontId="0" fillId="5" borderId="10" xfId="0" applyFill="1" applyBorder="1" applyProtection="1">
      <protection locked="0"/>
    </xf>
    <xf numFmtId="0" fontId="0" fillId="5" borderId="15" xfId="0" applyFill="1" applyBorder="1" applyProtection="1">
      <protection locked="0"/>
    </xf>
    <xf numFmtId="0" fontId="0" fillId="5" borderId="0" xfId="0" applyFill="1" applyBorder="1" applyProtection="1">
      <protection locked="0"/>
    </xf>
    <xf numFmtId="0" fontId="0" fillId="5" borderId="5" xfId="0" applyFill="1" applyBorder="1" applyProtection="1">
      <protection locked="0"/>
    </xf>
    <xf numFmtId="0" fontId="0" fillId="5" borderId="7" xfId="0" applyFill="1" applyBorder="1" applyProtection="1">
      <protection locked="0"/>
    </xf>
    <xf numFmtId="0" fontId="0" fillId="5" borderId="6" xfId="0" applyFill="1" applyBorder="1" applyProtection="1">
      <protection locked="0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9" fontId="6" fillId="2" borderId="18" xfId="0" applyNumberFormat="1" applyFont="1" applyFill="1" applyBorder="1" applyAlignment="1" applyProtection="1">
      <alignment horizontal="center"/>
      <protection locked="0"/>
    </xf>
    <xf numFmtId="1" fontId="2" fillId="3" borderId="13" xfId="0" applyNumberFormat="1" applyFont="1" applyFill="1" applyBorder="1" applyAlignment="1" applyProtection="1">
      <alignment horizontal="center"/>
    </xf>
    <xf numFmtId="0" fontId="4" fillId="0" borderId="2" xfId="0" applyFont="1" applyBorder="1"/>
    <xf numFmtId="0" fontId="3" fillId="0" borderId="3" xfId="0" applyFont="1" applyBorder="1"/>
    <xf numFmtId="0" fontId="3" fillId="0" borderId="10" xfId="0" applyFont="1" applyBorder="1"/>
    <xf numFmtId="0" fontId="9" fillId="0" borderId="5" xfId="0" applyFont="1" applyBorder="1"/>
    <xf numFmtId="9" fontId="0" fillId="0" borderId="10" xfId="0" applyNumberFormat="1" applyBorder="1"/>
    <xf numFmtId="9" fontId="0" fillId="0" borderId="7" xfId="0" applyNumberFormat="1" applyBorder="1"/>
    <xf numFmtId="0" fontId="18" fillId="0" borderId="0" xfId="0" applyFont="1"/>
    <xf numFmtId="0" fontId="18" fillId="0" borderId="0" xfId="0" applyFont="1" applyBorder="1"/>
    <xf numFmtId="0" fontId="18" fillId="0" borderId="15" xfId="0" applyFont="1" applyBorder="1"/>
    <xf numFmtId="0" fontId="10" fillId="2" borderId="10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" fontId="1" fillId="0" borderId="12" xfId="0" applyNumberFormat="1" applyFont="1" applyBorder="1" applyAlignment="1">
      <alignment horizontal="center"/>
    </xf>
    <xf numFmtId="0" fontId="0" fillId="0" borderId="23" xfId="0" applyBorder="1" applyAlignment="1" applyProtection="1">
      <alignment horizontal="center"/>
    </xf>
    <xf numFmtId="0" fontId="20" fillId="7" borderId="1" xfId="0" applyFont="1" applyFill="1" applyBorder="1" applyAlignment="1">
      <alignment horizontal="center"/>
    </xf>
    <xf numFmtId="0" fontId="20" fillId="6" borderId="10" xfId="0" applyFont="1" applyFill="1" applyBorder="1" applyAlignment="1" applyProtection="1">
      <alignment horizontal="center"/>
      <protection locked="0"/>
    </xf>
    <xf numFmtId="0" fontId="20" fillId="6" borderId="7" xfId="0" applyFont="1" applyFill="1" applyBorder="1" applyAlignment="1" applyProtection="1">
      <alignment horizontal="center"/>
      <protection locked="0"/>
    </xf>
    <xf numFmtId="0" fontId="12" fillId="6" borderId="4" xfId="0" applyNumberFormat="1" applyFont="1" applyFill="1" applyBorder="1" applyAlignment="1" applyProtection="1">
      <alignment horizontal="center"/>
      <protection locked="0"/>
    </xf>
    <xf numFmtId="1" fontId="2" fillId="0" borderId="8" xfId="0" applyNumberFormat="1" applyFont="1" applyBorder="1" applyAlignment="1">
      <alignment horizontal="center"/>
    </xf>
    <xf numFmtId="1" fontId="20" fillId="0" borderId="4" xfId="0" applyNumberFormat="1" applyFont="1" applyBorder="1" applyAlignment="1">
      <alignment horizontal="center"/>
    </xf>
    <xf numFmtId="1" fontId="20" fillId="0" borderId="1" xfId="0" applyNumberFormat="1" applyFont="1" applyBorder="1" applyAlignment="1">
      <alignment horizontal="center"/>
    </xf>
    <xf numFmtId="1" fontId="20" fillId="7" borderId="1" xfId="0" applyNumberFormat="1" applyFont="1" applyFill="1" applyBorder="1" applyAlignment="1">
      <alignment horizontal="center"/>
    </xf>
    <xf numFmtId="0" fontId="20" fillId="7" borderId="10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166" fontId="19" fillId="2" borderId="6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2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8"/>
  <sheetViews>
    <sheetView tabSelected="1" zoomScaleNormal="100" workbookViewId="0">
      <selection activeCell="H4" sqref="H4"/>
    </sheetView>
  </sheetViews>
  <sheetFormatPr defaultRowHeight="14.4" x14ac:dyDescent="0.3"/>
  <cols>
    <col min="1" max="1" width="20.88671875" bestFit="1" customWidth="1"/>
    <col min="2" max="2" width="15.6640625" bestFit="1" customWidth="1"/>
    <col min="3" max="8" width="15.6640625" customWidth="1"/>
    <col min="10" max="10" width="10.88671875" bestFit="1" customWidth="1"/>
    <col min="11" max="11" width="12.6640625" bestFit="1" customWidth="1"/>
    <col min="12" max="18" width="9.109375" style="10"/>
  </cols>
  <sheetData>
    <row r="1" spans="1:24" ht="15" thickBot="1" x14ac:dyDescent="0.35">
      <c r="G1" s="40"/>
      <c r="H1" s="40"/>
    </row>
    <row r="2" spans="1:24" ht="29.4" thickBot="1" x14ac:dyDescent="0.6">
      <c r="A2" s="19" t="s">
        <v>1</v>
      </c>
      <c r="B2" s="42" t="s">
        <v>22</v>
      </c>
      <c r="C2" s="43"/>
      <c r="D2" s="44"/>
      <c r="E2" s="44"/>
      <c r="F2" s="38"/>
      <c r="G2" s="17" t="s">
        <v>27</v>
      </c>
      <c r="H2" s="47" t="s">
        <v>0</v>
      </c>
      <c r="K2" s="51"/>
      <c r="L2" s="17" t="s">
        <v>28</v>
      </c>
      <c r="M2" s="17" t="s">
        <v>34</v>
      </c>
      <c r="N2" s="17" t="s">
        <v>29</v>
      </c>
      <c r="O2" s="17" t="s">
        <v>30</v>
      </c>
      <c r="P2" s="52" t="s">
        <v>31</v>
      </c>
      <c r="Q2" s="25" t="s">
        <v>32</v>
      </c>
      <c r="R2" s="53" t="s">
        <v>33</v>
      </c>
    </row>
    <row r="3" spans="1:24" ht="27" customHeight="1" thickBot="1" x14ac:dyDescent="0.5">
      <c r="A3" s="194">
        <v>0.05</v>
      </c>
      <c r="B3" s="45"/>
      <c r="C3" s="40"/>
      <c r="D3" s="40"/>
      <c r="E3" s="40"/>
      <c r="F3" s="39"/>
      <c r="G3" s="46">
        <v>1</v>
      </c>
      <c r="H3" s="166">
        <v>44167</v>
      </c>
      <c r="J3" s="37"/>
      <c r="K3" s="155" t="s">
        <v>35</v>
      </c>
      <c r="L3" s="157">
        <v>815</v>
      </c>
      <c r="M3" s="157">
        <v>820</v>
      </c>
      <c r="N3" s="157">
        <v>815</v>
      </c>
      <c r="O3" s="157">
        <v>625</v>
      </c>
      <c r="P3" s="157">
        <v>550</v>
      </c>
      <c r="Q3" s="157">
        <v>750</v>
      </c>
      <c r="R3" s="157">
        <v>799</v>
      </c>
    </row>
    <row r="4" spans="1:24" s="16" customFormat="1" ht="21.6" thickBot="1" x14ac:dyDescent="0.45">
      <c r="B4" s="17" t="s">
        <v>14</v>
      </c>
      <c r="C4" s="17" t="s">
        <v>15</v>
      </c>
      <c r="D4" s="17" t="s">
        <v>16</v>
      </c>
      <c r="E4" s="17" t="s">
        <v>17</v>
      </c>
      <c r="F4" s="17" t="s">
        <v>18</v>
      </c>
      <c r="G4" s="41" t="s">
        <v>19</v>
      </c>
      <c r="H4" s="41" t="s">
        <v>20</v>
      </c>
      <c r="J4" s="54" t="s">
        <v>36</v>
      </c>
      <c r="K4" s="159" t="s">
        <v>37</v>
      </c>
      <c r="L4" s="158"/>
      <c r="M4" s="158"/>
      <c r="N4" s="158"/>
      <c r="O4" s="158"/>
      <c r="P4" s="158"/>
      <c r="Q4" s="158"/>
      <c r="R4" s="158"/>
    </row>
    <row r="5" spans="1:24" ht="24" thickBot="1" x14ac:dyDescent="0.5">
      <c r="A5" s="18" t="s">
        <v>11</v>
      </c>
      <c r="B5" s="148">
        <f>SUM(L3+L6+L9+L12)/4</f>
        <v>203.75</v>
      </c>
      <c r="C5" s="148">
        <f>SUM(M3+M6+M9+M12)/4</f>
        <v>205</v>
      </c>
      <c r="D5" s="148">
        <f t="shared" ref="D5:H6" si="0">SUM(N3+N6+N9+N12)/4</f>
        <v>203.75</v>
      </c>
      <c r="E5" s="148">
        <f t="shared" si="0"/>
        <v>156.25</v>
      </c>
      <c r="F5" s="148">
        <f t="shared" si="0"/>
        <v>137.5</v>
      </c>
      <c r="G5" s="148">
        <f t="shared" si="0"/>
        <v>187.5</v>
      </c>
      <c r="H5" s="148">
        <f>SUM(R3+R6+R9+R12)/4</f>
        <v>199.75</v>
      </c>
      <c r="J5" s="33"/>
      <c r="K5" s="154" t="s">
        <v>38</v>
      </c>
      <c r="L5" s="156"/>
      <c r="M5" s="156"/>
      <c r="N5" s="156"/>
      <c r="O5" s="156"/>
      <c r="P5" s="156"/>
      <c r="Q5" s="156"/>
      <c r="R5" s="156"/>
    </row>
    <row r="6" spans="1:24" ht="24" thickBot="1" x14ac:dyDescent="0.5">
      <c r="A6" s="23" t="s">
        <v>12</v>
      </c>
      <c r="B6" s="148">
        <v>0</v>
      </c>
      <c r="C6" s="148">
        <f>SUM(M4+M7+M10+M13)/4</f>
        <v>0</v>
      </c>
      <c r="D6" s="148">
        <f t="shared" ref="D6:F6" si="1">SUM(N4+N7+N10+N13)/4</f>
        <v>0</v>
      </c>
      <c r="E6" s="148">
        <f t="shared" si="1"/>
        <v>0</v>
      </c>
      <c r="F6" s="148">
        <f t="shared" si="1"/>
        <v>0</v>
      </c>
      <c r="G6" s="148">
        <f t="shared" si="0"/>
        <v>0</v>
      </c>
      <c r="H6" s="148">
        <f t="shared" si="0"/>
        <v>0</v>
      </c>
      <c r="I6" s="33"/>
      <c r="J6" s="37"/>
      <c r="K6" s="155" t="s">
        <v>35</v>
      </c>
      <c r="L6" s="157"/>
      <c r="M6" s="157"/>
      <c r="N6" s="157"/>
      <c r="O6" s="157"/>
      <c r="P6" s="157"/>
      <c r="Q6" s="157"/>
      <c r="R6" s="157"/>
    </row>
    <row r="7" spans="1:24" ht="24" thickBot="1" x14ac:dyDescent="0.5">
      <c r="A7" s="22"/>
      <c r="B7" s="148">
        <v>0</v>
      </c>
      <c r="C7" s="148">
        <f t="shared" ref="C7:H7" si="2">SUM(C6/2)</f>
        <v>0</v>
      </c>
      <c r="D7" s="148">
        <f t="shared" si="2"/>
        <v>0</v>
      </c>
      <c r="E7" s="148">
        <f t="shared" si="2"/>
        <v>0</v>
      </c>
      <c r="F7" s="148">
        <f t="shared" si="2"/>
        <v>0</v>
      </c>
      <c r="G7" s="148">
        <f t="shared" si="2"/>
        <v>0</v>
      </c>
      <c r="H7" s="148">
        <f t="shared" si="2"/>
        <v>0</v>
      </c>
      <c r="J7" s="54" t="s">
        <v>39</v>
      </c>
      <c r="K7" s="159" t="s">
        <v>37</v>
      </c>
      <c r="L7" s="160"/>
      <c r="M7" s="158"/>
      <c r="N7" s="158"/>
      <c r="O7" s="158"/>
      <c r="P7" s="158"/>
      <c r="Q7" s="158"/>
      <c r="R7" s="158"/>
    </row>
    <row r="8" spans="1:24" ht="24" thickBot="1" x14ac:dyDescent="0.5">
      <c r="A8" s="18" t="s">
        <v>13</v>
      </c>
      <c r="B8" s="148">
        <f>SUM(L5+L8+L11+L14)/4</f>
        <v>0</v>
      </c>
      <c r="C8" s="148">
        <f>SUM(M5+M8+M11+M14)/4</f>
        <v>0</v>
      </c>
      <c r="D8" s="148">
        <f t="shared" ref="D8:H8" si="3">SUM(N5+N8+N11+N14)/4</f>
        <v>0</v>
      </c>
      <c r="E8" s="148">
        <f t="shared" si="3"/>
        <v>0</v>
      </c>
      <c r="F8" s="148">
        <f t="shared" si="3"/>
        <v>0</v>
      </c>
      <c r="G8" s="148">
        <f t="shared" si="3"/>
        <v>0</v>
      </c>
      <c r="H8" s="148">
        <f t="shared" si="3"/>
        <v>0</v>
      </c>
      <c r="J8" s="33"/>
      <c r="K8" s="154" t="s">
        <v>38</v>
      </c>
      <c r="L8" s="156"/>
      <c r="M8" s="156"/>
      <c r="N8" s="156"/>
      <c r="O8" s="156"/>
      <c r="P8" s="156"/>
      <c r="Q8" s="156"/>
      <c r="R8" s="156"/>
    </row>
    <row r="9" spans="1:24" ht="26.4" thickBot="1" x14ac:dyDescent="0.55000000000000004">
      <c r="A9" s="20" t="s">
        <v>8</v>
      </c>
      <c r="B9" s="60">
        <f>SUM(B5+B7+B8)</f>
        <v>203.75</v>
      </c>
      <c r="C9" s="60">
        <f>SUM(C5+C7+C8)</f>
        <v>205</v>
      </c>
      <c r="D9" s="60">
        <f t="shared" ref="D9:H9" si="4">SUM(D5+D7+D8)</f>
        <v>203.75</v>
      </c>
      <c r="E9" s="60">
        <f t="shared" si="4"/>
        <v>156.25</v>
      </c>
      <c r="F9" s="60">
        <f t="shared" si="4"/>
        <v>137.5</v>
      </c>
      <c r="G9" s="60">
        <f t="shared" si="4"/>
        <v>187.5</v>
      </c>
      <c r="H9" s="60">
        <f t="shared" si="4"/>
        <v>199.75</v>
      </c>
      <c r="J9" s="37"/>
      <c r="K9" s="155" t="s">
        <v>35</v>
      </c>
      <c r="L9" s="157"/>
      <c r="M9" s="157"/>
      <c r="N9" s="157"/>
      <c r="O9" s="157"/>
      <c r="P9" s="157"/>
      <c r="Q9" s="157"/>
      <c r="R9" s="157"/>
    </row>
    <row r="10" spans="1:24" ht="21" x14ac:dyDescent="0.4">
      <c r="J10" s="54" t="s">
        <v>40</v>
      </c>
      <c r="K10" s="159" t="s">
        <v>37</v>
      </c>
      <c r="L10" s="158"/>
      <c r="M10" s="158"/>
      <c r="N10" s="158"/>
      <c r="O10" s="158"/>
      <c r="P10" s="158"/>
      <c r="Q10" s="158"/>
      <c r="R10" s="158"/>
    </row>
    <row r="11" spans="1:24" ht="21.6" thickBot="1" x14ac:dyDescent="0.45">
      <c r="B11" s="40"/>
      <c r="C11" s="40"/>
      <c r="D11" s="40"/>
      <c r="E11" s="40"/>
      <c r="F11" s="40"/>
      <c r="G11" s="40"/>
      <c r="H11" s="40"/>
      <c r="J11" s="33"/>
      <c r="K11" s="154" t="s">
        <v>38</v>
      </c>
      <c r="L11" s="156"/>
      <c r="M11" s="156"/>
      <c r="N11" s="156"/>
      <c r="O11" s="156"/>
      <c r="P11" s="156"/>
      <c r="Q11" s="156"/>
      <c r="R11" s="156"/>
      <c r="X11" s="4"/>
    </row>
    <row r="12" spans="1:24" ht="29.4" thickBot="1" x14ac:dyDescent="0.6">
      <c r="A12" s="19" t="s">
        <v>1</v>
      </c>
      <c r="B12" s="9"/>
      <c r="C12" s="21" t="s">
        <v>21</v>
      </c>
      <c r="H12" s="38"/>
      <c r="J12" s="37"/>
      <c r="K12" s="51" t="s">
        <v>35</v>
      </c>
      <c r="L12" s="157"/>
      <c r="M12" s="157"/>
      <c r="N12" s="157"/>
      <c r="O12" s="157"/>
      <c r="P12" s="157"/>
      <c r="Q12" s="157"/>
      <c r="R12" s="157"/>
    </row>
    <row r="13" spans="1:24" ht="24" thickBot="1" x14ac:dyDescent="0.5">
      <c r="A13" s="194">
        <f>H33</f>
        <v>0.05</v>
      </c>
      <c r="H13" s="39"/>
      <c r="J13" s="54" t="s">
        <v>41</v>
      </c>
      <c r="K13" s="51" t="s">
        <v>37</v>
      </c>
      <c r="L13" s="158"/>
      <c r="M13" s="158"/>
      <c r="N13" s="158"/>
      <c r="O13" s="158"/>
      <c r="P13" s="158"/>
      <c r="Q13" s="158"/>
      <c r="R13" s="158"/>
    </row>
    <row r="14" spans="1:24" ht="21.6" thickBot="1" x14ac:dyDescent="0.45">
      <c r="A14" s="24"/>
      <c r="B14" s="25" t="s">
        <v>14</v>
      </c>
      <c r="C14" s="17" t="s">
        <v>15</v>
      </c>
      <c r="D14" s="17" t="s">
        <v>16</v>
      </c>
      <c r="E14" s="17" t="s">
        <v>17</v>
      </c>
      <c r="F14" s="17" t="s">
        <v>18</v>
      </c>
      <c r="G14" s="17" t="s">
        <v>19</v>
      </c>
      <c r="H14" s="17" t="s">
        <v>20</v>
      </c>
      <c r="J14" s="33"/>
      <c r="K14" s="51" t="s">
        <v>38</v>
      </c>
      <c r="L14" s="156"/>
      <c r="M14" s="156"/>
      <c r="N14" s="156"/>
      <c r="O14" s="156"/>
      <c r="P14" s="156"/>
      <c r="Q14" s="156"/>
      <c r="R14" s="156"/>
    </row>
    <row r="15" spans="1:24" ht="24" thickBot="1" x14ac:dyDescent="0.5">
      <c r="A15" s="26" t="s">
        <v>9</v>
      </c>
      <c r="B15" s="57">
        <f>SUM(L17+L21+L25+L29)/4</f>
        <v>0</v>
      </c>
      <c r="C15" s="57">
        <f>SUM(M17+M21+M25+M29)/4</f>
        <v>0</v>
      </c>
      <c r="D15" s="57">
        <f t="shared" ref="D15:H15" si="5">SUM(N17+N21+N25+N29)/4</f>
        <v>0</v>
      </c>
      <c r="E15" s="57">
        <f t="shared" si="5"/>
        <v>0</v>
      </c>
      <c r="F15" s="57">
        <f t="shared" si="5"/>
        <v>0</v>
      </c>
      <c r="G15" s="57">
        <f t="shared" si="5"/>
        <v>0</v>
      </c>
      <c r="H15" s="57">
        <f t="shared" si="5"/>
        <v>0</v>
      </c>
      <c r="K15" s="55"/>
    </row>
    <row r="16" spans="1:24" ht="24" thickBot="1" x14ac:dyDescent="0.5">
      <c r="A16" s="27" t="s">
        <v>25</v>
      </c>
      <c r="B16" s="58">
        <f>SUM(L18+L22+L26+L30)/4</f>
        <v>0</v>
      </c>
      <c r="C16" s="58">
        <f>SUM(M18+M22+M26+M30)/4</f>
        <v>0</v>
      </c>
      <c r="D16" s="58">
        <f t="shared" ref="D16:H16" si="6">SUM(N18+N22+N26+N30)/4</f>
        <v>0</v>
      </c>
      <c r="E16" s="58">
        <f t="shared" si="6"/>
        <v>0</v>
      </c>
      <c r="F16" s="58">
        <f t="shared" si="6"/>
        <v>0</v>
      </c>
      <c r="G16" s="58">
        <f t="shared" si="6"/>
        <v>0</v>
      </c>
      <c r="H16" s="58">
        <f t="shared" si="6"/>
        <v>0</v>
      </c>
      <c r="K16" s="55"/>
      <c r="L16" s="25" t="s">
        <v>28</v>
      </c>
      <c r="M16" s="25" t="s">
        <v>34</v>
      </c>
      <c r="N16" s="25" t="s">
        <v>29</v>
      </c>
      <c r="O16" s="25" t="s">
        <v>30</v>
      </c>
      <c r="P16" s="52" t="s">
        <v>31</v>
      </c>
      <c r="Q16" s="25" t="s">
        <v>32</v>
      </c>
      <c r="R16" s="25" t="s">
        <v>33</v>
      </c>
    </row>
    <row r="17" spans="1:18" ht="24" thickBot="1" x14ac:dyDescent="0.5">
      <c r="A17" s="28" t="s">
        <v>24</v>
      </c>
      <c r="B17" s="59">
        <f>SUM(B16*3)</f>
        <v>0</v>
      </c>
      <c r="C17" s="59">
        <f t="shared" ref="C17:H17" si="7">SUM(C16*3)</f>
        <v>0</v>
      </c>
      <c r="D17" s="59">
        <f t="shared" si="7"/>
        <v>0</v>
      </c>
      <c r="E17" s="59">
        <f t="shared" si="7"/>
        <v>0</v>
      </c>
      <c r="F17" s="59">
        <f t="shared" si="7"/>
        <v>0</v>
      </c>
      <c r="G17" s="59">
        <f t="shared" si="7"/>
        <v>0</v>
      </c>
      <c r="H17" s="59">
        <f t="shared" si="7"/>
        <v>0</v>
      </c>
      <c r="J17" s="37"/>
      <c r="K17" s="162" t="s">
        <v>42</v>
      </c>
      <c r="L17" s="157"/>
      <c r="M17" s="157"/>
      <c r="N17" s="157"/>
      <c r="O17" s="157"/>
      <c r="P17" s="157"/>
      <c r="Q17" s="157"/>
      <c r="R17" s="157"/>
    </row>
    <row r="18" spans="1:18" ht="24" thickBot="1" x14ac:dyDescent="0.5">
      <c r="A18" s="27" t="s">
        <v>23</v>
      </c>
      <c r="B18" s="58">
        <f>SUM(L19+L23+L27+L31)/4</f>
        <v>0</v>
      </c>
      <c r="C18" s="58">
        <f>SUM(M19+M23+M27+M31)/4</f>
        <v>0</v>
      </c>
      <c r="D18" s="58">
        <f t="shared" ref="D18:H18" si="8">SUM(N19+N23+N27+N31)/4</f>
        <v>0</v>
      </c>
      <c r="E18" s="58">
        <f t="shared" si="8"/>
        <v>0</v>
      </c>
      <c r="F18" s="58">
        <f t="shared" si="8"/>
        <v>0</v>
      </c>
      <c r="G18" s="58">
        <f t="shared" si="8"/>
        <v>0</v>
      </c>
      <c r="H18" s="58">
        <f t="shared" si="8"/>
        <v>0</v>
      </c>
      <c r="J18" s="56" t="s">
        <v>36</v>
      </c>
      <c r="K18" s="163" t="s">
        <v>43</v>
      </c>
      <c r="L18" s="160"/>
      <c r="M18" s="158"/>
      <c r="N18" s="158"/>
      <c r="O18" s="158"/>
      <c r="P18" s="158"/>
      <c r="Q18" s="158"/>
      <c r="R18" s="158"/>
    </row>
    <row r="19" spans="1:18" ht="24" thickBot="1" x14ac:dyDescent="0.5">
      <c r="A19" s="28" t="s">
        <v>24</v>
      </c>
      <c r="B19" s="59">
        <f t="shared" ref="B19:H19" si="9">SUM(B18*12)</f>
        <v>0</v>
      </c>
      <c r="C19" s="59">
        <f t="shared" si="9"/>
        <v>0</v>
      </c>
      <c r="D19" s="59">
        <f t="shared" si="9"/>
        <v>0</v>
      </c>
      <c r="E19" s="59">
        <f t="shared" si="9"/>
        <v>0</v>
      </c>
      <c r="F19" s="59">
        <f t="shared" si="9"/>
        <v>0</v>
      </c>
      <c r="G19" s="59">
        <f t="shared" si="9"/>
        <v>0</v>
      </c>
      <c r="H19" s="59">
        <f t="shared" si="9"/>
        <v>0</v>
      </c>
      <c r="J19" s="36"/>
      <c r="K19" s="163" t="s">
        <v>44</v>
      </c>
      <c r="L19" s="160"/>
      <c r="M19" s="158"/>
      <c r="N19" s="158"/>
      <c r="O19" s="158"/>
      <c r="P19" s="158"/>
      <c r="Q19" s="158"/>
      <c r="R19" s="158"/>
    </row>
    <row r="20" spans="1:18" ht="24" thickBot="1" x14ac:dyDescent="0.5">
      <c r="A20" s="26" t="s">
        <v>10</v>
      </c>
      <c r="B20" s="58">
        <f>SUM(L20+L24+L28+L32)/4</f>
        <v>0</v>
      </c>
      <c r="C20" s="58">
        <f>SUM(M20+M24+M28+M32)/4</f>
        <v>0</v>
      </c>
      <c r="D20" s="58">
        <f>SUM(N20+N24+N28+N32)/4</f>
        <v>0</v>
      </c>
      <c r="E20" s="58">
        <f t="shared" ref="E20:H20" si="10">SUM(O20+O24+O28+O32)/4</f>
        <v>0</v>
      </c>
      <c r="F20" s="58">
        <f t="shared" si="10"/>
        <v>0</v>
      </c>
      <c r="G20" s="58">
        <f t="shared" si="10"/>
        <v>0</v>
      </c>
      <c r="H20" s="58">
        <f t="shared" si="10"/>
        <v>0</v>
      </c>
      <c r="J20" s="33"/>
      <c r="K20" s="161" t="s">
        <v>38</v>
      </c>
      <c r="L20" s="156"/>
      <c r="M20" s="156"/>
      <c r="N20" s="156"/>
      <c r="O20" s="156"/>
      <c r="P20" s="156"/>
      <c r="Q20" s="156"/>
      <c r="R20" s="156"/>
    </row>
    <row r="21" spans="1:18" ht="24" thickBot="1" x14ac:dyDescent="0.5">
      <c r="A21" s="29" t="s">
        <v>8</v>
      </c>
      <c r="B21" s="59">
        <f t="shared" ref="B21:H21" si="11">SUM(B15+B17+B19+B20)</f>
        <v>0</v>
      </c>
      <c r="C21" s="30">
        <f t="shared" si="11"/>
        <v>0</v>
      </c>
      <c r="D21" s="59">
        <f t="shared" si="11"/>
        <v>0</v>
      </c>
      <c r="E21" s="59">
        <f t="shared" si="11"/>
        <v>0</v>
      </c>
      <c r="F21" s="59">
        <f t="shared" si="11"/>
        <v>0</v>
      </c>
      <c r="G21" s="59">
        <f t="shared" si="11"/>
        <v>0</v>
      </c>
      <c r="H21" s="59">
        <f t="shared" si="11"/>
        <v>0</v>
      </c>
      <c r="J21" s="37"/>
      <c r="K21" s="162" t="s">
        <v>42</v>
      </c>
      <c r="L21" s="157"/>
      <c r="M21" s="157"/>
      <c r="N21" s="157"/>
      <c r="O21" s="157"/>
      <c r="P21" s="157"/>
      <c r="Q21" s="157"/>
      <c r="R21" s="157"/>
    </row>
    <row r="22" spans="1:18" ht="21" x14ac:dyDescent="0.4">
      <c r="J22" s="56" t="s">
        <v>39</v>
      </c>
      <c r="K22" s="165" t="s">
        <v>43</v>
      </c>
      <c r="L22" s="158"/>
      <c r="M22" s="158"/>
      <c r="N22" s="158"/>
      <c r="O22" s="158"/>
      <c r="P22" s="158"/>
      <c r="Q22" s="158"/>
      <c r="R22" s="164"/>
    </row>
    <row r="23" spans="1:18" ht="21.6" thickBot="1" x14ac:dyDescent="0.45">
      <c r="A23" s="9"/>
      <c r="B23" s="9"/>
      <c r="C23" s="9"/>
      <c r="J23" s="36"/>
      <c r="K23" s="163" t="s">
        <v>44</v>
      </c>
      <c r="L23" s="158"/>
      <c r="M23" s="158"/>
      <c r="N23" s="158"/>
      <c r="O23" s="158"/>
      <c r="P23" s="158"/>
      <c r="Q23" s="158"/>
      <c r="R23" s="158"/>
    </row>
    <row r="24" spans="1:18" ht="21.6" thickBot="1" x14ac:dyDescent="0.45">
      <c r="A24" s="149" t="s">
        <v>53</v>
      </c>
      <c r="B24" s="62">
        <v>0.53</v>
      </c>
      <c r="C24" s="9"/>
      <c r="D24" s="150" t="s">
        <v>85</v>
      </c>
      <c r="E24" s="151"/>
      <c r="F24" s="62">
        <v>0.45</v>
      </c>
      <c r="G24" s="70" t="s">
        <v>47</v>
      </c>
      <c r="H24" s="167"/>
      <c r="J24" s="33"/>
      <c r="K24" s="161" t="s">
        <v>38</v>
      </c>
      <c r="L24" s="156"/>
      <c r="M24" s="156"/>
      <c r="N24" s="156"/>
      <c r="O24" s="156"/>
      <c r="P24" s="156"/>
      <c r="Q24" s="156"/>
      <c r="R24" s="156"/>
    </row>
    <row r="25" spans="1:18" ht="21.6" thickBot="1" x14ac:dyDescent="0.45">
      <c r="A25" s="149" t="s">
        <v>83</v>
      </c>
      <c r="B25" s="62">
        <v>0.47</v>
      </c>
      <c r="C25" s="9"/>
      <c r="D25" s="152" t="s">
        <v>86</v>
      </c>
      <c r="E25" s="153"/>
      <c r="F25" s="62">
        <v>0.25</v>
      </c>
      <c r="G25" s="49" t="s">
        <v>2</v>
      </c>
      <c r="H25" s="168">
        <v>0.7</v>
      </c>
      <c r="J25" s="37"/>
      <c r="K25" s="162" t="s">
        <v>42</v>
      </c>
      <c r="L25" s="157"/>
      <c r="M25" s="157"/>
      <c r="N25" s="157"/>
      <c r="O25" s="157"/>
      <c r="P25" s="157"/>
      <c r="Q25" s="157"/>
      <c r="R25" s="157"/>
    </row>
    <row r="26" spans="1:18" ht="21.6" thickBot="1" x14ac:dyDescent="0.45">
      <c r="A26" s="149" t="s">
        <v>84</v>
      </c>
      <c r="B26" s="62">
        <v>0</v>
      </c>
      <c r="C26" s="9"/>
      <c r="D26" s="152" t="s">
        <v>90</v>
      </c>
      <c r="E26" s="153"/>
      <c r="F26" s="62">
        <v>0.2</v>
      </c>
      <c r="G26" s="175" t="s">
        <v>3</v>
      </c>
      <c r="H26" s="173">
        <v>0.3</v>
      </c>
      <c r="J26" s="56" t="s">
        <v>40</v>
      </c>
      <c r="K26" s="163" t="s">
        <v>43</v>
      </c>
      <c r="L26" s="158"/>
      <c r="M26" s="160"/>
      <c r="N26" s="158"/>
      <c r="O26" s="160"/>
      <c r="P26" s="158"/>
      <c r="Q26" s="158"/>
      <c r="R26" s="160"/>
    </row>
    <row r="27" spans="1:18" ht="21.6" thickBot="1" x14ac:dyDescent="0.45">
      <c r="A27" s="149" t="s">
        <v>56</v>
      </c>
      <c r="B27" s="62">
        <v>1</v>
      </c>
      <c r="C27" s="9"/>
      <c r="D27" s="152" t="s">
        <v>87</v>
      </c>
      <c r="E27" s="151"/>
      <c r="F27" s="62">
        <v>0.1</v>
      </c>
      <c r="G27" s="174" t="s">
        <v>48</v>
      </c>
      <c r="H27" s="32"/>
      <c r="J27" s="36"/>
      <c r="K27" s="163" t="s">
        <v>44</v>
      </c>
      <c r="L27" s="158"/>
      <c r="M27" s="160"/>
      <c r="N27" s="158"/>
      <c r="O27" s="160"/>
      <c r="P27" s="158"/>
      <c r="Q27" s="158"/>
      <c r="R27" s="160"/>
    </row>
    <row r="28" spans="1:18" ht="21.6" thickBot="1" x14ac:dyDescent="0.45">
      <c r="A28" s="149" t="s">
        <v>89</v>
      </c>
      <c r="B28" s="62">
        <v>0</v>
      </c>
      <c r="D28" s="152" t="s">
        <v>88</v>
      </c>
      <c r="E28" s="151"/>
      <c r="F28" s="62">
        <v>0</v>
      </c>
      <c r="G28" s="171" t="s">
        <v>49</v>
      </c>
      <c r="H28" s="35"/>
      <c r="J28" s="33"/>
      <c r="K28" s="161" t="s">
        <v>38</v>
      </c>
      <c r="L28" s="156"/>
      <c r="M28" s="156"/>
      <c r="N28" s="156"/>
      <c r="O28" s="156"/>
      <c r="P28" s="156"/>
      <c r="Q28" s="156"/>
      <c r="R28" s="156"/>
    </row>
    <row r="29" spans="1:18" ht="21.6" thickBot="1" x14ac:dyDescent="0.45">
      <c r="A29" s="149" t="s">
        <v>91</v>
      </c>
      <c r="B29" s="139">
        <v>0</v>
      </c>
      <c r="C29" s="9"/>
      <c r="D29" s="150" t="s">
        <v>89</v>
      </c>
      <c r="E29" s="151"/>
      <c r="F29" s="61">
        <v>0</v>
      </c>
      <c r="G29" s="170" t="s">
        <v>2</v>
      </c>
      <c r="H29" s="169">
        <v>0.8</v>
      </c>
      <c r="J29" s="37"/>
      <c r="K29" s="162" t="s">
        <v>42</v>
      </c>
      <c r="L29" s="157"/>
      <c r="M29" s="157"/>
      <c r="N29" s="157"/>
      <c r="O29" s="157"/>
      <c r="P29" s="157"/>
      <c r="Q29" s="157"/>
      <c r="R29" s="157"/>
    </row>
    <row r="30" spans="1:18" ht="21.6" thickBot="1" x14ac:dyDescent="0.45">
      <c r="F30" s="38"/>
      <c r="G30" s="172" t="s">
        <v>4</v>
      </c>
      <c r="H30" s="173">
        <v>0.2</v>
      </c>
      <c r="J30" s="56" t="s">
        <v>41</v>
      </c>
      <c r="K30" s="163" t="s">
        <v>43</v>
      </c>
      <c r="L30" s="158"/>
      <c r="M30" s="160"/>
      <c r="N30" s="158"/>
      <c r="O30" s="160"/>
      <c r="P30" s="158"/>
      <c r="Q30" s="160"/>
      <c r="R30" s="158"/>
    </row>
    <row r="31" spans="1:18" ht="21.6" thickBot="1" x14ac:dyDescent="0.45">
      <c r="A31" s="9"/>
      <c r="B31" s="64"/>
      <c r="C31" s="68" t="s">
        <v>45</v>
      </c>
      <c r="D31" s="64"/>
      <c r="E31" s="63"/>
      <c r="F31" s="64"/>
      <c r="G31" s="69" t="s">
        <v>46</v>
      </c>
      <c r="H31" s="64"/>
      <c r="J31" s="36"/>
      <c r="K31" s="163" t="s">
        <v>44</v>
      </c>
      <c r="L31" s="158"/>
      <c r="M31" s="160"/>
      <c r="N31" s="158"/>
      <c r="O31" s="160"/>
      <c r="P31" s="158"/>
      <c r="Q31" s="160"/>
      <c r="R31" s="158"/>
    </row>
    <row r="32" spans="1:18" ht="21.6" thickBot="1" x14ac:dyDescent="0.45">
      <c r="B32" s="65" t="s">
        <v>5</v>
      </c>
      <c r="C32" s="66" t="s">
        <v>6</v>
      </c>
      <c r="D32" s="67" t="s">
        <v>7</v>
      </c>
      <c r="E32" s="34"/>
      <c r="F32" s="65" t="s">
        <v>5</v>
      </c>
      <c r="G32" s="66" t="s">
        <v>6</v>
      </c>
      <c r="H32" s="67" t="s">
        <v>7</v>
      </c>
      <c r="J32" s="33"/>
      <c r="K32" s="161" t="s">
        <v>38</v>
      </c>
      <c r="L32" s="156"/>
      <c r="M32" s="156"/>
      <c r="N32" s="156"/>
      <c r="O32" s="156"/>
      <c r="P32" s="156"/>
      <c r="Q32" s="156"/>
      <c r="R32" s="156"/>
    </row>
    <row r="33" spans="2:8" ht="21" customHeight="1" thickBot="1" x14ac:dyDescent="0.4">
      <c r="B33" s="75">
        <v>0.8</v>
      </c>
      <c r="C33" s="76">
        <v>0.15</v>
      </c>
      <c r="D33" s="77">
        <v>0.05</v>
      </c>
      <c r="E33" s="34"/>
      <c r="F33" s="75">
        <v>0.8</v>
      </c>
      <c r="G33" s="76">
        <v>0.15</v>
      </c>
      <c r="H33" s="76">
        <v>0.05</v>
      </c>
    </row>
    <row r="34" spans="2:8" x14ac:dyDescent="0.3">
      <c r="B34" s="9"/>
    </row>
    <row r="35" spans="2:8" ht="18" x14ac:dyDescent="0.35">
      <c r="B35" s="71"/>
      <c r="C35" s="34"/>
    </row>
    <row r="36" spans="2:8" ht="18" x14ac:dyDescent="0.35">
      <c r="B36" s="71"/>
      <c r="C36" s="34"/>
    </row>
    <row r="37" spans="2:8" ht="18" x14ac:dyDescent="0.35">
      <c r="B37" s="72"/>
      <c r="C37" s="73"/>
    </row>
    <row r="38" spans="2:8" ht="18" x14ac:dyDescent="0.35">
      <c r="B38" s="74"/>
      <c r="C38" s="73"/>
      <c r="G38" s="9"/>
    </row>
  </sheetData>
  <sheetProtection algorithmName="SHA-512" hashValue="QeuyiPFPBHeFPnGUp25DcNqPgZ2JhnjaKGYt2OxmKdxdkhnTVl9HdQpE3RHjXxckCBMCSkNAgSC+mlNPpyqkvQ==" saltValue="8EK77y+wR8uXypmOSA0UGg==" spinCount="100000" sheet="1" objects="1" scenarios="1"/>
  <pageMargins left="0.7" right="0.7" top="0.75" bottom="0.75" header="0.3" footer="0.3"/>
  <pageSetup scale="9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1"/>
  <sheetViews>
    <sheetView topLeftCell="A13" zoomScale="89" zoomScaleNormal="100" workbookViewId="0">
      <selection activeCell="D21" sqref="D21"/>
    </sheetView>
  </sheetViews>
  <sheetFormatPr defaultRowHeight="14.4" x14ac:dyDescent="0.3"/>
  <cols>
    <col min="2" max="2" width="16" customWidth="1"/>
    <col min="3" max="3" width="9.109375" customWidth="1"/>
    <col min="4" max="4" width="14.109375" customWidth="1"/>
    <col min="5" max="5" width="12.6640625" customWidth="1"/>
    <col min="6" max="6" width="11.44140625" customWidth="1"/>
    <col min="7" max="7" width="6.33203125" customWidth="1"/>
    <col min="8" max="8" width="9.6640625" customWidth="1"/>
    <col min="9" max="10" width="10.109375" customWidth="1"/>
    <col min="11" max="11" width="13.44140625" customWidth="1"/>
    <col min="12" max="12" width="8.44140625" customWidth="1"/>
  </cols>
  <sheetData>
    <row r="1" spans="1:17" ht="26.4" thickBot="1" x14ac:dyDescent="0.55000000000000004">
      <c r="A1" s="107" t="s">
        <v>26</v>
      </c>
      <c r="B1" s="208">
        <f>'4WAV'!G3</f>
        <v>1</v>
      </c>
      <c r="C1" s="219">
        <f>'4WAV'!H3</f>
        <v>44167</v>
      </c>
      <c r="D1" s="219"/>
      <c r="E1" s="78" t="s">
        <v>50</v>
      </c>
      <c r="F1" s="48"/>
      <c r="K1" s="79"/>
    </row>
    <row r="2" spans="1:17" ht="21" x14ac:dyDescent="0.4">
      <c r="B2" s="14"/>
      <c r="D2" s="14"/>
      <c r="E2" s="14"/>
      <c r="F2" s="48"/>
      <c r="K2" s="79"/>
    </row>
    <row r="3" spans="1:17" x14ac:dyDescent="0.3">
      <c r="E3" s="9"/>
      <c r="J3" s="9"/>
      <c r="M3" s="9"/>
    </row>
    <row r="4" spans="1:17" ht="20.100000000000001" customHeight="1" x14ac:dyDescent="0.35">
      <c r="A4" s="176" t="s">
        <v>102</v>
      </c>
      <c r="B4" s="7"/>
      <c r="C4" s="7"/>
      <c r="D4" s="8"/>
      <c r="E4" s="80"/>
      <c r="F4" s="176" t="s">
        <v>51</v>
      </c>
      <c r="G4" s="81"/>
      <c r="H4" s="81"/>
      <c r="I4" s="2"/>
      <c r="J4" s="176" t="s">
        <v>52</v>
      </c>
      <c r="K4" s="7"/>
      <c r="L4" s="82"/>
      <c r="M4" s="9"/>
    </row>
    <row r="5" spans="1:17" ht="20.100000000000001" customHeight="1" x14ac:dyDescent="0.3">
      <c r="A5" s="83">
        <f>C15</f>
        <v>0.05</v>
      </c>
      <c r="B5" s="145">
        <f>'4WAV'!H29</f>
        <v>0.8</v>
      </c>
      <c r="C5" s="84" t="s">
        <v>53</v>
      </c>
      <c r="D5" s="85">
        <f>MROUND(E5,5)</f>
        <v>10</v>
      </c>
      <c r="E5" s="207">
        <f>SUM(B5*A6)</f>
        <v>8.15</v>
      </c>
      <c r="F5" s="11" t="s">
        <v>54</v>
      </c>
      <c r="G5" s="11" t="s">
        <v>55</v>
      </c>
      <c r="H5" s="11" t="s">
        <v>53</v>
      </c>
      <c r="I5" s="84" t="s">
        <v>56</v>
      </c>
      <c r="J5" s="87" t="s">
        <v>54</v>
      </c>
      <c r="K5" s="88" t="s">
        <v>55</v>
      </c>
      <c r="L5" s="89"/>
      <c r="M5" s="9"/>
    </row>
    <row r="6" spans="1:17" ht="20.100000000000001" customHeight="1" x14ac:dyDescent="0.3">
      <c r="A6" s="90">
        <f>E15</f>
        <v>10.1875</v>
      </c>
      <c r="B6" s="146">
        <f>'4WAV'!H30</f>
        <v>0.2</v>
      </c>
      <c r="C6" s="91" t="s">
        <v>56</v>
      </c>
      <c r="D6" s="92">
        <f>MROUND(E6,5)</f>
        <v>0</v>
      </c>
      <c r="E6" s="86">
        <f>SUM(B6*A6)</f>
        <v>2.0375000000000001</v>
      </c>
      <c r="F6" s="87" t="s">
        <v>57</v>
      </c>
      <c r="G6" s="143">
        <f>'4WAV'!B33</f>
        <v>0.8</v>
      </c>
      <c r="H6" s="93">
        <f>SUM(C17*G6)</f>
        <v>120</v>
      </c>
      <c r="I6" s="94">
        <f>SUM(C18*G6)</f>
        <v>52</v>
      </c>
      <c r="J6" s="95" t="s">
        <v>57</v>
      </c>
      <c r="K6" s="140">
        <f>'4WAV'!F33</f>
        <v>0.8</v>
      </c>
      <c r="L6" s="96">
        <f>SUM(K17*K6)</f>
        <v>0</v>
      </c>
      <c r="M6" s="13"/>
    </row>
    <row r="7" spans="1:17" ht="20.100000000000001" customHeight="1" x14ac:dyDescent="0.3">
      <c r="F7" s="95" t="s">
        <v>58</v>
      </c>
      <c r="G7" s="140">
        <f>'4WAV'!C33</f>
        <v>0.15</v>
      </c>
      <c r="H7" s="92">
        <f>SUM(C17*G7)</f>
        <v>22.5</v>
      </c>
      <c r="I7" s="85">
        <f>SUM(C18*G7)</f>
        <v>9.75</v>
      </c>
      <c r="J7" s="87" t="s">
        <v>58</v>
      </c>
      <c r="K7" s="144">
        <f>'4WAV'!G33</f>
        <v>0.15</v>
      </c>
      <c r="L7" s="97">
        <f>SUM(K17*K7)</f>
        <v>0</v>
      </c>
      <c r="M7" s="13"/>
    </row>
    <row r="8" spans="1:17" ht="20.100000000000001" customHeight="1" x14ac:dyDescent="0.3">
      <c r="F8" s="98" t="s">
        <v>59</v>
      </c>
      <c r="G8" s="99">
        <f>'4WAV'!D33</f>
        <v>0.05</v>
      </c>
      <c r="H8" s="100">
        <f>SUM(C17*G8)</f>
        <v>7.5</v>
      </c>
      <c r="I8" s="101">
        <f>SUM(C18*G8)</f>
        <v>3.25</v>
      </c>
      <c r="J8" s="95" t="s">
        <v>59</v>
      </c>
      <c r="K8" s="140">
        <f>'4WAV'!H33</f>
        <v>0.05</v>
      </c>
      <c r="L8" s="96">
        <f>SUM(K17*K8)</f>
        <v>0</v>
      </c>
      <c r="M8" s="13"/>
    </row>
    <row r="9" spans="1:17" ht="20.100000000000001" customHeight="1" x14ac:dyDescent="0.3">
      <c r="H9" s="4"/>
      <c r="I9" s="4"/>
      <c r="J9" s="4"/>
      <c r="K9" s="4"/>
      <c r="M9" s="9"/>
    </row>
    <row r="10" spans="1:17" ht="20.100000000000001" customHeight="1" x14ac:dyDescent="0.35">
      <c r="A10" s="177" t="s">
        <v>97</v>
      </c>
      <c r="B10" s="7"/>
      <c r="C10" s="7"/>
      <c r="D10" s="7"/>
      <c r="E10" s="8"/>
      <c r="G10" s="178" t="s">
        <v>106</v>
      </c>
      <c r="H10" s="7"/>
      <c r="I10" s="7"/>
      <c r="J10" s="7"/>
      <c r="K10" s="8"/>
      <c r="Q10" s="9"/>
    </row>
    <row r="11" spans="1:17" ht="20.100000000000001" customHeight="1" x14ac:dyDescent="0.3">
      <c r="A11" s="13" t="s">
        <v>60</v>
      </c>
      <c r="B11" s="9"/>
      <c r="C11" s="9"/>
      <c r="D11" s="141">
        <f>'4WAV'!B5</f>
        <v>203.75</v>
      </c>
      <c r="E11" s="94">
        <f>D11</f>
        <v>203.75</v>
      </c>
      <c r="G11" s="6" t="s">
        <v>61</v>
      </c>
      <c r="H11" s="7"/>
      <c r="I11" s="8"/>
      <c r="J11" s="142">
        <f>'4WAV'!B15</f>
        <v>0</v>
      </c>
      <c r="K11" s="84">
        <f>J11</f>
        <v>0</v>
      </c>
    </row>
    <row r="12" spans="1:17" ht="20.100000000000001" customHeight="1" x14ac:dyDescent="0.3">
      <c r="A12" s="6" t="s">
        <v>62</v>
      </c>
      <c r="B12" s="7"/>
      <c r="C12" s="7"/>
      <c r="D12" s="142">
        <f>'4WAV'!B6</f>
        <v>0</v>
      </c>
      <c r="E12" s="85">
        <f>SUM(D12/2)</f>
        <v>0</v>
      </c>
      <c r="G12" s="13" t="s">
        <v>63</v>
      </c>
      <c r="H12" s="9"/>
      <c r="I12" s="12"/>
      <c r="J12" s="195">
        <f>'4WAV'!B16</f>
        <v>0</v>
      </c>
      <c r="K12" s="179">
        <f>(J12*3)</f>
        <v>0</v>
      </c>
      <c r="N12" s="9"/>
    </row>
    <row r="13" spans="1:17" ht="20.100000000000001" customHeight="1" x14ac:dyDescent="0.3">
      <c r="A13" s="13" t="s">
        <v>13</v>
      </c>
      <c r="B13" s="9"/>
      <c r="C13" s="9"/>
      <c r="D13" s="142">
        <f>'4WAV'!B8</f>
        <v>0</v>
      </c>
      <c r="E13" s="94">
        <f>D13</f>
        <v>0</v>
      </c>
      <c r="G13" s="6" t="s">
        <v>64</v>
      </c>
      <c r="H13" s="7"/>
      <c r="I13" s="8"/>
      <c r="J13" s="142">
        <f>'4WAV'!B18</f>
        <v>0</v>
      </c>
      <c r="K13" s="84">
        <f>SUM(J13*12)</f>
        <v>0</v>
      </c>
      <c r="N13" s="9"/>
    </row>
    <row r="14" spans="1:17" ht="20.100000000000001" customHeight="1" x14ac:dyDescent="0.3">
      <c r="A14" s="6" t="s">
        <v>65</v>
      </c>
      <c r="B14" s="7"/>
      <c r="C14" s="8"/>
      <c r="D14" s="12"/>
      <c r="E14" s="85">
        <f>SUM(E11:E13)</f>
        <v>203.75</v>
      </c>
      <c r="G14" s="13" t="s">
        <v>66</v>
      </c>
      <c r="H14" s="9"/>
      <c r="I14" s="12"/>
      <c r="J14" s="195">
        <f>'4WAV'!B20</f>
        <v>0</v>
      </c>
      <c r="K14" s="179">
        <f>J14</f>
        <v>0</v>
      </c>
    </row>
    <row r="15" spans="1:17" ht="20.100000000000001" customHeight="1" x14ac:dyDescent="0.3">
      <c r="A15" s="6" t="s">
        <v>67</v>
      </c>
      <c r="B15" s="102"/>
      <c r="C15" s="140">
        <f>'4WAV'!A3</f>
        <v>0.05</v>
      </c>
      <c r="D15" s="85"/>
      <c r="E15" s="92">
        <f>SUM(E14*C15)</f>
        <v>10.1875</v>
      </c>
      <c r="G15" s="6" t="s">
        <v>68</v>
      </c>
      <c r="H15" s="7"/>
      <c r="I15" s="7"/>
      <c r="J15" s="8"/>
      <c r="K15" s="84">
        <f>SUM(K11:K14)</f>
        <v>0</v>
      </c>
    </row>
    <row r="16" spans="1:17" ht="20.100000000000001" customHeight="1" x14ac:dyDescent="0.35">
      <c r="A16" s="103" t="s">
        <v>69</v>
      </c>
      <c r="B16" s="4"/>
      <c r="C16" s="8"/>
      <c r="D16" s="5"/>
      <c r="E16" s="104">
        <f>SUM(E14:E15)</f>
        <v>213.9375</v>
      </c>
      <c r="F16" s="202"/>
      <c r="G16" s="6" t="s">
        <v>67</v>
      </c>
      <c r="H16" s="7"/>
      <c r="I16" s="8"/>
      <c r="J16" s="140">
        <f>'4WAV'!A13</f>
        <v>0.05</v>
      </c>
      <c r="K16" s="85">
        <f>SUM(K15*J16)</f>
        <v>0</v>
      </c>
    </row>
    <row r="17" spans="1:17" ht="20.100000000000001" customHeight="1" x14ac:dyDescent="0.35">
      <c r="A17" s="200">
        <f>'4WAV'!H25</f>
        <v>0.7</v>
      </c>
      <c r="B17" s="84" t="s">
        <v>53</v>
      </c>
      <c r="C17" s="205">
        <f>MROUND(F17,5)</f>
        <v>150</v>
      </c>
      <c r="F17" s="181">
        <f>SUM(A17*E16)</f>
        <v>149.75624999999999</v>
      </c>
      <c r="G17" s="199" t="s">
        <v>70</v>
      </c>
      <c r="H17" s="4"/>
      <c r="I17" s="7"/>
      <c r="J17" s="5"/>
      <c r="K17" s="104">
        <f>SUM(K15:K16)</f>
        <v>0</v>
      </c>
    </row>
    <row r="18" spans="1:17" ht="19.5" customHeight="1" x14ac:dyDescent="0.35">
      <c r="A18" s="201">
        <f>'4WAV'!H26</f>
        <v>0.3</v>
      </c>
      <c r="B18" s="91" t="s">
        <v>56</v>
      </c>
      <c r="C18" s="206">
        <f>MROUND(F18,5)</f>
        <v>65</v>
      </c>
      <c r="F18" s="181">
        <f>SUM(A18*E16)</f>
        <v>64.181249999999991</v>
      </c>
      <c r="G18" s="9"/>
      <c r="H18" s="9"/>
      <c r="I18" s="9"/>
      <c r="J18" s="9"/>
      <c r="K18" s="9"/>
    </row>
    <row r="19" spans="1:17" ht="26.25" customHeight="1" x14ac:dyDescent="0.45">
      <c r="A19" s="180" t="s">
        <v>107</v>
      </c>
      <c r="B19" s="81"/>
      <c r="C19" s="81"/>
      <c r="D19" s="81"/>
      <c r="E19" s="8"/>
      <c r="F19" s="203"/>
      <c r="G19" s="9"/>
      <c r="H19" s="9"/>
      <c r="I19" s="9"/>
      <c r="J19" s="9"/>
      <c r="K19" s="9"/>
    </row>
    <row r="20" spans="1:17" ht="20.100000000000001" customHeight="1" x14ac:dyDescent="0.3">
      <c r="A20" s="92">
        <f>Thursday!E16</f>
        <v>215.25</v>
      </c>
      <c r="B20" s="84" t="s">
        <v>71</v>
      </c>
      <c r="C20" s="84" t="s">
        <v>72</v>
      </c>
      <c r="D20" s="84" t="s">
        <v>110</v>
      </c>
      <c r="E20" s="11" t="s">
        <v>93</v>
      </c>
      <c r="F20" s="204"/>
      <c r="G20" s="9"/>
      <c r="H20" s="9"/>
      <c r="I20" s="9"/>
      <c r="J20" s="9"/>
      <c r="K20" s="9"/>
    </row>
    <row r="21" spans="1:17" ht="20.100000000000001" customHeight="1" x14ac:dyDescent="0.4">
      <c r="A21" s="140">
        <f>'4WAV'!H25</f>
        <v>0.7</v>
      </c>
      <c r="B21" s="105" t="s">
        <v>53</v>
      </c>
      <c r="C21" s="205">
        <f>MROUND(F21,5)</f>
        <v>150</v>
      </c>
      <c r="D21" s="210"/>
      <c r="E21" s="209">
        <f>SUM(C21-D21)</f>
        <v>150</v>
      </c>
      <c r="F21" s="181">
        <f>SUM(A21*A20)</f>
        <v>150.67499999999998</v>
      </c>
      <c r="G21" s="9"/>
      <c r="H21" s="9"/>
      <c r="I21" s="9"/>
      <c r="J21" s="9"/>
      <c r="K21" s="9"/>
    </row>
    <row r="22" spans="1:17" ht="20.100000000000001" customHeight="1" x14ac:dyDescent="0.4">
      <c r="A22" s="99">
        <f>'4WAV'!H26</f>
        <v>0.3</v>
      </c>
      <c r="B22" s="106" t="s">
        <v>56</v>
      </c>
      <c r="C22" s="206">
        <f>MROUND(F22,5)</f>
        <v>65</v>
      </c>
      <c r="D22" s="211"/>
      <c r="E22" s="209">
        <f>SUM(C22-D22)</f>
        <v>65</v>
      </c>
      <c r="F22" s="181">
        <f>SUM(A22*A20)</f>
        <v>64.575000000000003</v>
      </c>
      <c r="G22" s="9"/>
      <c r="H22" s="9"/>
      <c r="I22" s="9"/>
      <c r="J22" s="9"/>
      <c r="K22" s="9"/>
    </row>
    <row r="23" spans="1:17" ht="20.100000000000001" customHeight="1" x14ac:dyDescent="0.35">
      <c r="A23" s="31" t="s">
        <v>111</v>
      </c>
      <c r="B23" s="31"/>
      <c r="C23" s="31"/>
      <c r="D23" s="31"/>
      <c r="F23" s="202"/>
      <c r="G23" s="9"/>
      <c r="H23" s="9"/>
      <c r="I23" s="9"/>
      <c r="J23" s="9"/>
      <c r="K23" s="9"/>
      <c r="O23" s="9"/>
      <c r="P23" s="9"/>
      <c r="Q23" s="107"/>
    </row>
    <row r="24" spans="1:17" ht="20.100000000000001" customHeight="1" x14ac:dyDescent="0.3">
      <c r="E24" s="108" t="s">
        <v>73</v>
      </c>
      <c r="J24" s="109">
        <f>'4WAV'!F33</f>
        <v>0.8</v>
      </c>
      <c r="K24" s="108" t="s">
        <v>74</v>
      </c>
      <c r="L24" s="13"/>
      <c r="M24" s="9"/>
      <c r="O24" s="9"/>
    </row>
    <row r="25" spans="1:17" ht="20.100000000000001" customHeight="1" x14ac:dyDescent="0.3">
      <c r="A25" s="110" t="s">
        <v>75</v>
      </c>
      <c r="B25" s="111"/>
      <c r="C25" s="112">
        <f>'4WAV'!B33</f>
        <v>0.8</v>
      </c>
      <c r="D25" s="113" t="s">
        <v>76</v>
      </c>
      <c r="E25" s="114" t="s">
        <v>77</v>
      </c>
      <c r="F25" s="218" t="s">
        <v>114</v>
      </c>
      <c r="G25" s="50"/>
      <c r="H25" s="110" t="s">
        <v>78</v>
      </c>
      <c r="I25" s="115"/>
      <c r="J25" s="116"/>
      <c r="K25" s="117" t="s">
        <v>77</v>
      </c>
      <c r="L25" s="13"/>
      <c r="M25" s="9"/>
    </row>
    <row r="26" spans="1:17" ht="20.100000000000001" customHeight="1" x14ac:dyDescent="0.4">
      <c r="A26" s="182" t="str">
        <f>'4WAV'!A24</f>
        <v>WHITE</v>
      </c>
      <c r="B26" s="183"/>
      <c r="C26" s="147">
        <f>'4WAV'!B24</f>
        <v>0.53</v>
      </c>
      <c r="D26" s="212"/>
      <c r="E26" s="118">
        <f>SUM(H6*C26)</f>
        <v>63.6</v>
      </c>
      <c r="F26" s="214">
        <f>SUM(D26-E26)</f>
        <v>-63.6</v>
      </c>
      <c r="H26" s="184" t="s">
        <v>95</v>
      </c>
      <c r="I26" s="185"/>
      <c r="J26" s="140">
        <f>'4WAV'!F24</f>
        <v>0.45</v>
      </c>
      <c r="K26" s="216">
        <f>MROUND(L26,6)</f>
        <v>0</v>
      </c>
      <c r="L26" s="120">
        <f>SUM(L6*J26)</f>
        <v>0</v>
      </c>
      <c r="M26" s="9"/>
    </row>
    <row r="27" spans="1:17" ht="20.100000000000001" customHeight="1" x14ac:dyDescent="0.4">
      <c r="A27" s="184" t="str">
        <f>'4WAV'!A25</f>
        <v>ITALIAN HERB &amp; CHEE</v>
      </c>
      <c r="B27" s="186"/>
      <c r="C27" s="145">
        <f>'4WAV'!B25</f>
        <v>0.47</v>
      </c>
      <c r="D27" s="212"/>
      <c r="E27" s="118">
        <f>SUM(H6*C27)</f>
        <v>56.4</v>
      </c>
      <c r="F27" s="214">
        <f t="shared" ref="F27:F31" si="0">SUM(D27-E27)</f>
        <v>-56.4</v>
      </c>
      <c r="H27" s="187" t="s">
        <v>86</v>
      </c>
      <c r="I27" s="188"/>
      <c r="J27" s="144">
        <f>'4WAV'!F25</f>
        <v>0.25</v>
      </c>
      <c r="K27" s="209">
        <f t="shared" ref="K27:K31" si="1">MROUND(L27,6)</f>
        <v>0</v>
      </c>
      <c r="L27" s="120">
        <f>SUM(L6*J27)</f>
        <v>0</v>
      </c>
      <c r="M27" s="9"/>
    </row>
    <row r="28" spans="1:17" ht="20.100000000000001" customHeight="1" x14ac:dyDescent="0.4">
      <c r="A28" s="184" t="str">
        <f>'4WAV'!A26</f>
        <v xml:space="preserve">WHITE OPTIONAL  </v>
      </c>
      <c r="B28" s="186"/>
      <c r="C28" s="146">
        <f>'4WAV'!B26</f>
        <v>0</v>
      </c>
      <c r="D28" s="212"/>
      <c r="E28" s="118">
        <f>SUM(H6*C28)</f>
        <v>0</v>
      </c>
      <c r="F28" s="214">
        <f t="shared" si="0"/>
        <v>0</v>
      </c>
      <c r="H28" s="184" t="s">
        <v>96</v>
      </c>
      <c r="I28" s="185"/>
      <c r="J28" s="140">
        <f>'4WAV'!F26</f>
        <v>0.2</v>
      </c>
      <c r="K28" s="209">
        <f t="shared" si="1"/>
        <v>0</v>
      </c>
      <c r="L28" s="120">
        <f>SUM(L6*J28)</f>
        <v>0</v>
      </c>
      <c r="M28" s="9"/>
    </row>
    <row r="29" spans="1:17" ht="20.100000000000001" customHeight="1" x14ac:dyDescent="0.4">
      <c r="A29" s="184" t="str">
        <f>'4WAV'!A27</f>
        <v>WHEAT</v>
      </c>
      <c r="B29" s="186"/>
      <c r="C29" s="146">
        <f>'4WAV'!B27</f>
        <v>1</v>
      </c>
      <c r="D29" s="212"/>
      <c r="E29" s="121">
        <f>SUM(I6*C29)</f>
        <v>52</v>
      </c>
      <c r="F29" s="214">
        <f t="shared" si="0"/>
        <v>-52</v>
      </c>
      <c r="H29" s="184" t="s">
        <v>87</v>
      </c>
      <c r="I29" s="185"/>
      <c r="J29" s="140">
        <f>'4WAV'!F27</f>
        <v>0.1</v>
      </c>
      <c r="K29" s="209">
        <f t="shared" si="1"/>
        <v>0</v>
      </c>
      <c r="L29" s="120">
        <f>SUM(L6*J29)</f>
        <v>0</v>
      </c>
      <c r="M29" s="9"/>
      <c r="N29" s="9"/>
    </row>
    <row r="30" spans="1:17" ht="20.100000000000001" customHeight="1" x14ac:dyDescent="0.4">
      <c r="A30" s="189" t="str">
        <f>'4WAV'!A28</f>
        <v>OPTIONAL</v>
      </c>
      <c r="B30" s="190"/>
      <c r="C30" s="145">
        <f>'4WAV'!B28</f>
        <v>0</v>
      </c>
      <c r="D30" s="212"/>
      <c r="E30" s="121">
        <f>SUM(I6*C30)</f>
        <v>0</v>
      </c>
      <c r="F30" s="214">
        <f t="shared" si="0"/>
        <v>0</v>
      </c>
      <c r="H30" s="189" t="s">
        <v>88</v>
      </c>
      <c r="I30" s="191"/>
      <c r="J30" s="99">
        <f>'4WAV'!F28</f>
        <v>0</v>
      </c>
      <c r="K30" s="209">
        <f t="shared" si="1"/>
        <v>0</v>
      </c>
      <c r="L30" s="120">
        <f>SUM(L6*J30)</f>
        <v>0</v>
      </c>
      <c r="M30" s="9"/>
      <c r="O30" s="9"/>
    </row>
    <row r="31" spans="1:17" ht="20.100000000000001" customHeight="1" x14ac:dyDescent="0.4">
      <c r="A31" s="189" t="str">
        <f>'4WAV'!A29</f>
        <v xml:space="preserve"> OPTIONAL</v>
      </c>
      <c r="B31" s="190"/>
      <c r="C31" s="146">
        <f>'4WAV'!B29</f>
        <v>0</v>
      </c>
      <c r="D31" s="212"/>
      <c r="E31" s="121">
        <f>SUM(I6*C31)</f>
        <v>0</v>
      </c>
      <c r="F31" s="214">
        <f t="shared" si="0"/>
        <v>0</v>
      </c>
      <c r="H31" s="189" t="s">
        <v>89</v>
      </c>
      <c r="I31" s="191"/>
      <c r="J31" s="99">
        <f>'4WAV'!F29</f>
        <v>0</v>
      </c>
      <c r="K31" s="209">
        <f t="shared" si="1"/>
        <v>0</v>
      </c>
      <c r="L31" s="120">
        <f>SUM(L6*J31)</f>
        <v>0</v>
      </c>
      <c r="M31" s="9"/>
    </row>
    <row r="32" spans="1:17" ht="20.100000000000001" customHeight="1" x14ac:dyDescent="0.3">
      <c r="E32" s="10"/>
      <c r="F32" s="81"/>
      <c r="K32" s="122"/>
      <c r="L32" s="123"/>
      <c r="M32" s="9"/>
    </row>
    <row r="33" spans="1:19" ht="20.100000000000001" customHeight="1" x14ac:dyDescent="0.3">
      <c r="B33" s="9"/>
      <c r="C33" s="9"/>
      <c r="E33" s="108" t="s">
        <v>73</v>
      </c>
      <c r="J33" s="109">
        <f>'4WAV'!G33</f>
        <v>0.15</v>
      </c>
      <c r="K33" s="108" t="s">
        <v>74</v>
      </c>
      <c r="L33" s="123"/>
    </row>
    <row r="34" spans="1:19" ht="20.100000000000001" customHeight="1" x14ac:dyDescent="0.3">
      <c r="A34" s="110" t="s">
        <v>79</v>
      </c>
      <c r="B34" s="115"/>
      <c r="C34" s="124">
        <f>'4WAV'!C33</f>
        <v>0.15</v>
      </c>
      <c r="D34" s="192" t="s">
        <v>76</v>
      </c>
      <c r="E34" s="117" t="s">
        <v>77</v>
      </c>
      <c r="F34" s="218" t="s">
        <v>114</v>
      </c>
      <c r="G34" s="50"/>
      <c r="H34" s="125" t="s">
        <v>80</v>
      </c>
      <c r="I34" s="126"/>
      <c r="J34" s="127"/>
      <c r="K34" s="128" t="s">
        <v>77</v>
      </c>
      <c r="L34" s="123"/>
    </row>
    <row r="35" spans="1:19" ht="20.100000000000001" customHeight="1" x14ac:dyDescent="0.4">
      <c r="A35" s="1" t="str">
        <f t="shared" ref="A35:A40" si="2">A26</f>
        <v>WHITE</v>
      </c>
      <c r="B35" s="81"/>
      <c r="C35" s="129">
        <f>C26</f>
        <v>0.53</v>
      </c>
      <c r="D35" s="212"/>
      <c r="E35" s="130">
        <f>SUM(H7*C35)</f>
        <v>11.925000000000001</v>
      </c>
      <c r="F35" s="214">
        <f>SUM(D35-E35)</f>
        <v>-11.925000000000001</v>
      </c>
      <c r="H35" s="13" t="str">
        <f t="shared" ref="H35:H40" si="3">H26</f>
        <v>CHOCOLATE CHIPS</v>
      </c>
      <c r="I35" s="9"/>
      <c r="J35" s="83">
        <f>J26</f>
        <v>0.45</v>
      </c>
      <c r="K35" s="209">
        <f>MROUND(L35,6)</f>
        <v>0</v>
      </c>
      <c r="L35" s="131">
        <f>SUM(L7*J35)</f>
        <v>0</v>
      </c>
    </row>
    <row r="36" spans="1:19" ht="20.100000000000001" customHeight="1" x14ac:dyDescent="0.4">
      <c r="A36" s="6" t="str">
        <f t="shared" si="2"/>
        <v>ITALIAN HERB &amp; CHEE</v>
      </c>
      <c r="B36" s="7"/>
      <c r="C36" s="129">
        <f t="shared" ref="C36:C38" si="4">C27</f>
        <v>0.47</v>
      </c>
      <c r="D36" s="212"/>
      <c r="E36" s="130">
        <f>SUM(H7*C36)</f>
        <v>10.574999999999999</v>
      </c>
      <c r="F36" s="214">
        <f t="shared" ref="F36:F40" si="5">SUM(D36-E36)</f>
        <v>-10.574999999999999</v>
      </c>
      <c r="H36" s="6" t="str">
        <f t="shared" si="3"/>
        <v>MACADAMIAN NUTS</v>
      </c>
      <c r="I36" s="7"/>
      <c r="J36" s="83">
        <f t="shared" ref="J36:J40" si="6">J27</f>
        <v>0.25</v>
      </c>
      <c r="K36" s="209">
        <f>MROUND(L36,6)</f>
        <v>0</v>
      </c>
      <c r="L36" s="131">
        <f>SUM(L7*J36)</f>
        <v>0</v>
      </c>
    </row>
    <row r="37" spans="1:19" ht="20.100000000000001" customHeight="1" x14ac:dyDescent="0.4">
      <c r="A37" s="6" t="str">
        <f t="shared" si="2"/>
        <v xml:space="preserve">WHITE OPTIONAL  </v>
      </c>
      <c r="B37" s="8"/>
      <c r="C37" s="129">
        <f t="shared" si="4"/>
        <v>0</v>
      </c>
      <c r="D37" s="212"/>
      <c r="E37" s="130">
        <f>SUM(H7*C37)</f>
        <v>0</v>
      </c>
      <c r="F37" s="214">
        <f t="shared" si="5"/>
        <v>0</v>
      </c>
      <c r="H37" s="13" t="str">
        <f t="shared" si="3"/>
        <v>DOUBLE CHOCOLATE</v>
      </c>
      <c r="I37" s="9"/>
      <c r="J37" s="83">
        <f t="shared" si="6"/>
        <v>0.2</v>
      </c>
      <c r="K37" s="209">
        <f>MROUND(L37,6)</f>
        <v>0</v>
      </c>
      <c r="L37" s="131">
        <f>SUM(L7*J37)</f>
        <v>0</v>
      </c>
    </row>
    <row r="38" spans="1:19" ht="20.100000000000001" customHeight="1" x14ac:dyDescent="0.4">
      <c r="A38" s="6" t="str">
        <f t="shared" si="2"/>
        <v>WHEAT</v>
      </c>
      <c r="B38" s="8"/>
      <c r="C38" s="129">
        <f t="shared" si="4"/>
        <v>1</v>
      </c>
      <c r="D38" s="212"/>
      <c r="E38" s="119">
        <f>SUM(I7*C38)</f>
        <v>9.75</v>
      </c>
      <c r="F38" s="214">
        <f t="shared" si="5"/>
        <v>-9.75</v>
      </c>
      <c r="H38" s="6" t="str">
        <f t="shared" si="3"/>
        <v>OATMEAL RAISIN</v>
      </c>
      <c r="I38" s="7"/>
      <c r="J38" s="83">
        <f t="shared" si="6"/>
        <v>0.1</v>
      </c>
      <c r="K38" s="209">
        <f t="shared" ref="K38:K40" si="7">MROUND(L38,6)</f>
        <v>0</v>
      </c>
      <c r="L38" s="131">
        <f>SUM(L7*J38)</f>
        <v>0</v>
      </c>
    </row>
    <row r="39" spans="1:19" ht="20.100000000000001" customHeight="1" x14ac:dyDescent="0.4">
      <c r="A39" s="3" t="str">
        <f t="shared" si="2"/>
        <v>OPTIONAL</v>
      </c>
      <c r="B39" s="5"/>
      <c r="C39" s="132">
        <f>C30</f>
        <v>0</v>
      </c>
      <c r="D39" s="212"/>
      <c r="E39" s="119">
        <f>SUM(I7*C39)</f>
        <v>0</v>
      </c>
      <c r="F39" s="214">
        <f t="shared" si="5"/>
        <v>0</v>
      </c>
      <c r="H39" s="6" t="str">
        <f t="shared" si="3"/>
        <v>PEANUT BUTTER</v>
      </c>
      <c r="I39" s="7"/>
      <c r="J39" s="83">
        <f t="shared" si="6"/>
        <v>0</v>
      </c>
      <c r="K39" s="209">
        <f t="shared" si="7"/>
        <v>0</v>
      </c>
      <c r="L39" s="131">
        <f>SUM(L7*J39)</f>
        <v>0</v>
      </c>
    </row>
    <row r="40" spans="1:19" ht="20.100000000000001" customHeight="1" x14ac:dyDescent="0.4">
      <c r="A40" s="3" t="str">
        <f t="shared" si="2"/>
        <v xml:space="preserve"> OPTIONAL</v>
      </c>
      <c r="B40" s="5"/>
      <c r="C40" s="133">
        <f>C31</f>
        <v>0</v>
      </c>
      <c r="D40" s="212"/>
      <c r="E40" s="119">
        <f>SUM(I7*C40)</f>
        <v>0</v>
      </c>
      <c r="F40" s="215">
        <f t="shared" si="5"/>
        <v>0</v>
      </c>
      <c r="H40" s="3" t="str">
        <f t="shared" si="3"/>
        <v>OPTIONAL</v>
      </c>
      <c r="I40" s="4"/>
      <c r="J40" s="83">
        <f t="shared" si="6"/>
        <v>0</v>
      </c>
      <c r="K40" s="209">
        <f t="shared" si="7"/>
        <v>0</v>
      </c>
      <c r="L40" s="131">
        <f>SUM(L7*J40)</f>
        <v>0</v>
      </c>
    </row>
    <row r="41" spans="1:19" ht="20.100000000000001" customHeight="1" x14ac:dyDescent="0.3">
      <c r="E41" s="10"/>
      <c r="K41" s="122"/>
      <c r="L41" s="123"/>
    </row>
    <row r="42" spans="1:19" ht="20.100000000000001" customHeight="1" x14ac:dyDescent="0.3">
      <c r="E42" s="108" t="s">
        <v>73</v>
      </c>
      <c r="J42" s="109">
        <f>'4WAV'!H33</f>
        <v>0.05</v>
      </c>
      <c r="K42" s="108" t="s">
        <v>74</v>
      </c>
      <c r="L42" s="123"/>
    </row>
    <row r="43" spans="1:19" ht="20.100000000000001" customHeight="1" x14ac:dyDescent="0.4">
      <c r="A43" s="125" t="s">
        <v>81</v>
      </c>
      <c r="B43" s="15"/>
      <c r="C43" s="134">
        <f>'4WAV'!D33</f>
        <v>0.05</v>
      </c>
      <c r="D43" s="193" t="s">
        <v>76</v>
      </c>
      <c r="E43" s="135" t="s">
        <v>77</v>
      </c>
      <c r="F43" s="84" t="s">
        <v>94</v>
      </c>
      <c r="G43" s="50"/>
      <c r="H43" s="110" t="s">
        <v>82</v>
      </c>
      <c r="I43" s="115"/>
      <c r="J43" s="136"/>
      <c r="K43" s="114" t="s">
        <v>77</v>
      </c>
      <c r="L43" s="123"/>
      <c r="N43" s="137"/>
      <c r="O43" s="9"/>
      <c r="P43" s="9"/>
      <c r="Q43" s="9"/>
      <c r="R43" s="9"/>
      <c r="S43" s="9"/>
    </row>
    <row r="44" spans="1:19" ht="20.100000000000001" customHeight="1" x14ac:dyDescent="0.4">
      <c r="A44" s="3" t="str">
        <f t="shared" ref="A44:A49" si="8">A26</f>
        <v>WHITE</v>
      </c>
      <c r="B44" s="5"/>
      <c r="C44" s="129">
        <f>C26</f>
        <v>0.53</v>
      </c>
      <c r="D44" s="212"/>
      <c r="E44" s="90">
        <f>SUM(H8*C44)</f>
        <v>3.9750000000000001</v>
      </c>
      <c r="F44" s="214">
        <f>SUM(D44-E44)</f>
        <v>-3.9750000000000001</v>
      </c>
      <c r="H44" s="6" t="str">
        <f t="shared" ref="H44:H49" si="9">H26</f>
        <v>CHOCOLATE CHIPS</v>
      </c>
      <c r="I44" s="7"/>
      <c r="J44" s="83">
        <f>J26</f>
        <v>0.45</v>
      </c>
      <c r="K44" s="217">
        <f>MROUND(L44,6)</f>
        <v>0</v>
      </c>
      <c r="L44" s="131">
        <f>SUM(L8*J44)</f>
        <v>0</v>
      </c>
      <c r="N44" s="9"/>
      <c r="O44" s="9"/>
      <c r="P44" s="9"/>
      <c r="Q44" s="9"/>
      <c r="R44" s="9"/>
      <c r="S44" s="9"/>
    </row>
    <row r="45" spans="1:19" ht="20.100000000000001" customHeight="1" x14ac:dyDescent="0.4">
      <c r="A45" s="3" t="str">
        <f t="shared" si="8"/>
        <v>ITALIAN HERB &amp; CHEE</v>
      </c>
      <c r="B45" s="5"/>
      <c r="C45" s="129">
        <f t="shared" ref="C45:C48" si="10">C27</f>
        <v>0.47</v>
      </c>
      <c r="D45" s="212"/>
      <c r="E45" s="90">
        <f>SUM(H8*C45)</f>
        <v>3.5249999999999999</v>
      </c>
      <c r="F45" s="214">
        <f t="shared" ref="F45:F49" si="11">SUM(D45-E45)</f>
        <v>-3.5249999999999999</v>
      </c>
      <c r="H45" s="6" t="str">
        <f t="shared" si="9"/>
        <v>MACADAMIAN NUTS</v>
      </c>
      <c r="I45" s="7"/>
      <c r="J45" s="83">
        <f t="shared" ref="J45:J48" si="12">J27</f>
        <v>0.25</v>
      </c>
      <c r="K45" s="217">
        <f t="shared" ref="K45:K48" si="13">MROUND(L45,6)</f>
        <v>0</v>
      </c>
      <c r="L45" s="131">
        <f>SUM(L8*J45)</f>
        <v>0</v>
      </c>
      <c r="N45" s="9"/>
      <c r="O45" s="138"/>
      <c r="P45" s="9"/>
      <c r="Q45" s="9"/>
      <c r="R45" s="9"/>
      <c r="S45" s="9"/>
    </row>
    <row r="46" spans="1:19" ht="20.100000000000001" customHeight="1" x14ac:dyDescent="0.4">
      <c r="A46" s="6" t="str">
        <f t="shared" si="8"/>
        <v xml:space="preserve">WHITE OPTIONAL  </v>
      </c>
      <c r="B46" s="8"/>
      <c r="C46" s="129">
        <f t="shared" si="10"/>
        <v>0</v>
      </c>
      <c r="D46" s="212"/>
      <c r="E46" s="90">
        <f>SUM(H8*C46)</f>
        <v>0</v>
      </c>
      <c r="F46" s="214">
        <f t="shared" si="11"/>
        <v>0</v>
      </c>
      <c r="H46" s="6" t="str">
        <f t="shared" si="9"/>
        <v>DOUBLE CHOCOLATE</v>
      </c>
      <c r="I46" s="7"/>
      <c r="J46" s="83">
        <f t="shared" si="12"/>
        <v>0.2</v>
      </c>
      <c r="K46" s="217">
        <f t="shared" si="13"/>
        <v>0</v>
      </c>
      <c r="L46" s="131">
        <f>SUM(L8*J46)</f>
        <v>0</v>
      </c>
      <c r="N46" s="9"/>
      <c r="O46" s="138"/>
      <c r="P46" s="9"/>
      <c r="Q46" s="9"/>
      <c r="R46" s="9"/>
      <c r="S46" s="9"/>
    </row>
    <row r="47" spans="1:19" ht="20.100000000000001" customHeight="1" x14ac:dyDescent="0.4">
      <c r="A47" s="6" t="str">
        <f t="shared" si="8"/>
        <v>WHEAT</v>
      </c>
      <c r="B47" s="8"/>
      <c r="C47" s="129">
        <f t="shared" si="10"/>
        <v>1</v>
      </c>
      <c r="D47" s="212"/>
      <c r="E47" s="119">
        <f>SUM(I8*C47)</f>
        <v>3.25</v>
      </c>
      <c r="F47" s="214">
        <f t="shared" si="11"/>
        <v>-3.25</v>
      </c>
      <c r="H47" s="6" t="str">
        <f t="shared" si="9"/>
        <v>OATMEAL RAISIN</v>
      </c>
      <c r="I47" s="7"/>
      <c r="J47" s="83">
        <f t="shared" si="12"/>
        <v>0.1</v>
      </c>
      <c r="K47" s="217">
        <f t="shared" si="13"/>
        <v>0</v>
      </c>
      <c r="L47" s="131">
        <f>SUM(L8*J47)</f>
        <v>0</v>
      </c>
    </row>
    <row r="48" spans="1:19" ht="20.100000000000001" customHeight="1" x14ac:dyDescent="0.4">
      <c r="A48" s="3" t="str">
        <f t="shared" si="8"/>
        <v>OPTIONAL</v>
      </c>
      <c r="B48" s="5"/>
      <c r="C48" s="132">
        <f t="shared" si="10"/>
        <v>0</v>
      </c>
      <c r="D48" s="212"/>
      <c r="E48" s="119">
        <f>SUM(I8*C48)</f>
        <v>0</v>
      </c>
      <c r="F48" s="214">
        <f t="shared" si="11"/>
        <v>0</v>
      </c>
      <c r="H48" s="6" t="str">
        <f t="shared" si="9"/>
        <v>PEANUT BUTTER</v>
      </c>
      <c r="I48" s="7"/>
      <c r="J48" s="83">
        <f t="shared" si="12"/>
        <v>0</v>
      </c>
      <c r="K48" s="217">
        <f t="shared" si="13"/>
        <v>0</v>
      </c>
      <c r="L48" s="131">
        <f>SUM(L8*J48)</f>
        <v>0</v>
      </c>
    </row>
    <row r="49" spans="1:18" ht="20.100000000000001" customHeight="1" x14ac:dyDescent="0.4">
      <c r="A49" s="3" t="str">
        <f t="shared" si="8"/>
        <v xml:space="preserve"> OPTIONAL</v>
      </c>
      <c r="B49" s="5"/>
      <c r="C49" s="133">
        <f>C31</f>
        <v>0</v>
      </c>
      <c r="D49" s="212"/>
      <c r="E49" s="213">
        <f>SUM(I8*C49)</f>
        <v>0</v>
      </c>
      <c r="F49" s="215">
        <f t="shared" si="11"/>
        <v>0</v>
      </c>
      <c r="H49" s="6" t="str">
        <f t="shared" si="9"/>
        <v>OPTIONAL</v>
      </c>
      <c r="I49" s="7"/>
      <c r="J49" s="83">
        <f>J31</f>
        <v>0</v>
      </c>
      <c r="K49" s="217">
        <f>MROUND(L49,6)</f>
        <v>0</v>
      </c>
      <c r="L49" s="131">
        <f>SUM(L8*J49)</f>
        <v>0</v>
      </c>
    </row>
    <row r="50" spans="1:18" x14ac:dyDescent="0.3">
      <c r="L50" s="123"/>
    </row>
    <row r="51" spans="1:18" x14ac:dyDescent="0.3">
      <c r="L51" s="123"/>
      <c r="R51" s="9"/>
    </row>
  </sheetData>
  <sheetProtection algorithmName="SHA-512" hashValue="5mHUtd5vJD5/RX3qTUaLCPoU5b7S4RDonufx8o9BVgWC7jE3rA3ie70UDWMniPPas4XPv916IeiYXxk283SoHQ==" saltValue="aV/C0QJS2Vr28sfcPp0IEg==" spinCount="100000" sheet="1" objects="1" scenarios="1"/>
  <mergeCells count="1">
    <mergeCell ref="C1:D1"/>
  </mergeCells>
  <conditionalFormatting sqref="F26:F31">
    <cfRule type="cellIs" dxfId="20" priority="5" operator="lessThan">
      <formula>0</formula>
    </cfRule>
  </conditionalFormatting>
  <conditionalFormatting sqref="F35:F40">
    <cfRule type="cellIs" dxfId="19" priority="4" operator="lessThan">
      <formula>0</formula>
    </cfRule>
  </conditionalFormatting>
  <conditionalFormatting sqref="F44:F49">
    <cfRule type="cellIs" dxfId="18" priority="1" operator="lessThan">
      <formula>0</formula>
    </cfRule>
  </conditionalFormatting>
  <pageMargins left="0.7" right="0.7" top="0.75" bottom="0.75" header="0.3" footer="0.3"/>
  <pageSetup scale="6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51"/>
  <sheetViews>
    <sheetView topLeftCell="A20" zoomScaleNormal="100" workbookViewId="0">
      <selection activeCell="D21" sqref="D21"/>
    </sheetView>
  </sheetViews>
  <sheetFormatPr defaultRowHeight="14.4" x14ac:dyDescent="0.3"/>
  <cols>
    <col min="2" max="2" width="16" customWidth="1"/>
    <col min="3" max="3" width="9.109375" customWidth="1"/>
    <col min="4" max="4" width="14.109375" customWidth="1"/>
    <col min="5" max="5" width="12.6640625" customWidth="1"/>
    <col min="6" max="6" width="11.44140625" customWidth="1"/>
    <col min="7" max="7" width="6.33203125" customWidth="1"/>
    <col min="8" max="8" width="9.6640625" customWidth="1"/>
    <col min="9" max="10" width="10.109375" customWidth="1"/>
    <col min="11" max="11" width="13.44140625" customWidth="1"/>
    <col min="12" max="12" width="8.44140625" customWidth="1"/>
  </cols>
  <sheetData>
    <row r="1" spans="1:17" ht="26.4" thickBot="1" x14ac:dyDescent="0.55000000000000004">
      <c r="A1" s="107" t="s">
        <v>26</v>
      </c>
      <c r="B1" s="208">
        <f>'4WAV'!G3</f>
        <v>1</v>
      </c>
      <c r="C1" s="219">
        <f>Wednesday!C1:D1+1</f>
        <v>44168</v>
      </c>
      <c r="D1" s="219"/>
      <c r="E1" s="78" t="s">
        <v>50</v>
      </c>
      <c r="F1" s="48"/>
      <c r="K1" s="79"/>
    </row>
    <row r="2" spans="1:17" ht="21" x14ac:dyDescent="0.4">
      <c r="B2" s="14"/>
      <c r="D2" s="14"/>
      <c r="E2" s="14"/>
      <c r="F2" s="48"/>
      <c r="K2" s="79"/>
    </row>
    <row r="3" spans="1:17" x14ac:dyDescent="0.3">
      <c r="E3" s="9"/>
      <c r="J3" s="9"/>
      <c r="M3" s="9"/>
    </row>
    <row r="4" spans="1:17" ht="20.100000000000001" customHeight="1" x14ac:dyDescent="0.35">
      <c r="A4" s="176" t="s">
        <v>102</v>
      </c>
      <c r="B4" s="7"/>
      <c r="C4" s="7"/>
      <c r="D4" s="8"/>
      <c r="E4" s="80"/>
      <c r="F4" s="176" t="s">
        <v>51</v>
      </c>
      <c r="G4" s="81"/>
      <c r="H4" s="81"/>
      <c r="I4" s="2"/>
      <c r="J4" s="176" t="s">
        <v>52</v>
      </c>
      <c r="K4" s="7"/>
      <c r="L4" s="82"/>
      <c r="M4" s="9"/>
    </row>
    <row r="5" spans="1:17" ht="20.100000000000001" customHeight="1" x14ac:dyDescent="0.3">
      <c r="A5" s="83">
        <f>C15</f>
        <v>0.05</v>
      </c>
      <c r="B5" s="145">
        <f>'4WAV'!H29</f>
        <v>0.8</v>
      </c>
      <c r="C5" s="84" t="s">
        <v>53</v>
      </c>
      <c r="D5" s="85">
        <f>MROUND(E5,5)</f>
        <v>10</v>
      </c>
      <c r="E5" s="207">
        <f>SUM(B5*A6)</f>
        <v>8.2000000000000011</v>
      </c>
      <c r="F5" s="11" t="s">
        <v>54</v>
      </c>
      <c r="G5" s="11" t="s">
        <v>55</v>
      </c>
      <c r="H5" s="11" t="s">
        <v>53</v>
      </c>
      <c r="I5" s="84" t="s">
        <v>56</v>
      </c>
      <c r="J5" s="87" t="s">
        <v>54</v>
      </c>
      <c r="K5" s="88" t="s">
        <v>55</v>
      </c>
      <c r="L5" s="89"/>
      <c r="M5" s="9"/>
    </row>
    <row r="6" spans="1:17" ht="20.100000000000001" customHeight="1" x14ac:dyDescent="0.3">
      <c r="A6" s="90">
        <f>E15</f>
        <v>10.25</v>
      </c>
      <c r="B6" s="146">
        <f>'4WAV'!H30</f>
        <v>0.2</v>
      </c>
      <c r="C6" s="91" t="s">
        <v>56</v>
      </c>
      <c r="D6" s="92">
        <f>MROUND(E6,5)</f>
        <v>0</v>
      </c>
      <c r="E6" s="86">
        <f>SUM(B6*A6)</f>
        <v>2.0500000000000003</v>
      </c>
      <c r="F6" s="87" t="s">
        <v>57</v>
      </c>
      <c r="G6" s="143">
        <f>'4WAV'!B33</f>
        <v>0.8</v>
      </c>
      <c r="H6" s="93">
        <f>SUM(C17*G6)</f>
        <v>120</v>
      </c>
      <c r="I6" s="94">
        <f>SUM(C18*G6)</f>
        <v>52</v>
      </c>
      <c r="J6" s="95" t="s">
        <v>57</v>
      </c>
      <c r="K6" s="140">
        <f>'4WAV'!F33</f>
        <v>0.8</v>
      </c>
      <c r="L6" s="96">
        <f>SUM(K17*K6)</f>
        <v>0</v>
      </c>
      <c r="M6" s="13"/>
    </row>
    <row r="7" spans="1:17" ht="20.100000000000001" customHeight="1" x14ac:dyDescent="0.3">
      <c r="F7" s="95" t="s">
        <v>58</v>
      </c>
      <c r="G7" s="140">
        <f>'4WAV'!C33</f>
        <v>0.15</v>
      </c>
      <c r="H7" s="92">
        <f>SUM(C17*G7)</f>
        <v>22.5</v>
      </c>
      <c r="I7" s="85">
        <f>SUM(C18*G7)</f>
        <v>9.75</v>
      </c>
      <c r="J7" s="87" t="s">
        <v>58</v>
      </c>
      <c r="K7" s="144">
        <f>'4WAV'!G33</f>
        <v>0.15</v>
      </c>
      <c r="L7" s="97">
        <f>SUM(K17*K7)</f>
        <v>0</v>
      </c>
      <c r="M7" s="13"/>
    </row>
    <row r="8" spans="1:17" ht="20.100000000000001" customHeight="1" x14ac:dyDescent="0.3">
      <c r="F8" s="98" t="s">
        <v>59</v>
      </c>
      <c r="G8" s="99">
        <f>'4WAV'!D33</f>
        <v>0.05</v>
      </c>
      <c r="H8" s="100">
        <f>SUM(C17*G8)</f>
        <v>7.5</v>
      </c>
      <c r="I8" s="101">
        <f>SUM(C18*G8)</f>
        <v>3.25</v>
      </c>
      <c r="J8" s="95" t="s">
        <v>59</v>
      </c>
      <c r="K8" s="140">
        <f>'4WAV'!H33</f>
        <v>0.05</v>
      </c>
      <c r="L8" s="96">
        <f>SUM(K17*K8)</f>
        <v>0</v>
      </c>
      <c r="M8" s="13"/>
    </row>
    <row r="9" spans="1:17" ht="20.100000000000001" customHeight="1" x14ac:dyDescent="0.3">
      <c r="H9" s="4"/>
      <c r="I9" s="4"/>
      <c r="J9" s="4"/>
      <c r="K9" s="4"/>
      <c r="M9" s="9"/>
    </row>
    <row r="10" spans="1:17" ht="20.100000000000001" customHeight="1" x14ac:dyDescent="0.35">
      <c r="A10" s="177" t="s">
        <v>98</v>
      </c>
      <c r="B10" s="7"/>
      <c r="C10" s="7"/>
      <c r="D10" s="7"/>
      <c r="E10" s="8"/>
      <c r="G10" s="178" t="s">
        <v>106</v>
      </c>
      <c r="H10" s="7"/>
      <c r="I10" s="7"/>
      <c r="J10" s="7"/>
      <c r="K10" s="8"/>
      <c r="Q10" s="9"/>
    </row>
    <row r="11" spans="1:17" ht="20.100000000000001" customHeight="1" x14ac:dyDescent="0.3">
      <c r="A11" s="13" t="s">
        <v>60</v>
      </c>
      <c r="B11" s="9"/>
      <c r="C11" s="9"/>
      <c r="D11" s="141">
        <f>'4WAV'!C5</f>
        <v>205</v>
      </c>
      <c r="E11" s="94">
        <f>D11</f>
        <v>205</v>
      </c>
      <c r="G11" s="6" t="s">
        <v>61</v>
      </c>
      <c r="H11" s="7"/>
      <c r="I11" s="8"/>
      <c r="J11" s="142">
        <f>'4WAV'!B15</f>
        <v>0</v>
      </c>
      <c r="K11" s="84">
        <f>J11</f>
        <v>0</v>
      </c>
    </row>
    <row r="12" spans="1:17" ht="20.100000000000001" customHeight="1" x14ac:dyDescent="0.3">
      <c r="A12" s="6" t="s">
        <v>62</v>
      </c>
      <c r="B12" s="7"/>
      <c r="C12" s="7"/>
      <c r="D12" s="142">
        <f>'4WAV'!C6</f>
        <v>0</v>
      </c>
      <c r="E12" s="85">
        <f>SUM(D12/2)</f>
        <v>0</v>
      </c>
      <c r="G12" s="13" t="s">
        <v>63</v>
      </c>
      <c r="H12" s="9"/>
      <c r="I12" s="12"/>
      <c r="J12" s="195">
        <f>'4WAV'!B16</f>
        <v>0</v>
      </c>
      <c r="K12" s="179">
        <f>(J12*3)</f>
        <v>0</v>
      </c>
      <c r="N12" s="9"/>
    </row>
    <row r="13" spans="1:17" ht="20.100000000000001" customHeight="1" x14ac:dyDescent="0.3">
      <c r="A13" s="13" t="s">
        <v>13</v>
      </c>
      <c r="B13" s="9"/>
      <c r="C13" s="9"/>
      <c r="D13" s="142">
        <f>'4WAV'!C8</f>
        <v>0</v>
      </c>
      <c r="E13" s="94">
        <f>D13</f>
        <v>0</v>
      </c>
      <c r="G13" s="6" t="s">
        <v>64</v>
      </c>
      <c r="H13" s="7"/>
      <c r="I13" s="8"/>
      <c r="J13" s="142">
        <f>'4WAV'!B18</f>
        <v>0</v>
      </c>
      <c r="K13" s="84">
        <f>SUM(J13*12)</f>
        <v>0</v>
      </c>
      <c r="N13" s="9"/>
    </row>
    <row r="14" spans="1:17" ht="20.100000000000001" customHeight="1" x14ac:dyDescent="0.3">
      <c r="A14" s="6" t="s">
        <v>65</v>
      </c>
      <c r="B14" s="7"/>
      <c r="C14" s="8"/>
      <c r="D14" s="12"/>
      <c r="E14" s="85">
        <f>SUM(E11:E13)</f>
        <v>205</v>
      </c>
      <c r="G14" s="13" t="s">
        <v>66</v>
      </c>
      <c r="H14" s="9"/>
      <c r="I14" s="12"/>
      <c r="J14" s="195">
        <f>'4WAV'!B20</f>
        <v>0</v>
      </c>
      <c r="K14" s="179">
        <f>J14</f>
        <v>0</v>
      </c>
    </row>
    <row r="15" spans="1:17" ht="20.100000000000001" customHeight="1" x14ac:dyDescent="0.3">
      <c r="A15" s="6" t="s">
        <v>67</v>
      </c>
      <c r="B15" s="102"/>
      <c r="C15" s="140">
        <f>'4WAV'!A3</f>
        <v>0.05</v>
      </c>
      <c r="D15" s="85"/>
      <c r="E15" s="92">
        <f>SUM(E14*C15)</f>
        <v>10.25</v>
      </c>
      <c r="G15" s="6" t="s">
        <v>68</v>
      </c>
      <c r="H15" s="7"/>
      <c r="I15" s="7"/>
      <c r="J15" s="8"/>
      <c r="K15" s="84">
        <f>SUM(K11:K14)</f>
        <v>0</v>
      </c>
    </row>
    <row r="16" spans="1:17" ht="20.100000000000001" customHeight="1" x14ac:dyDescent="0.35">
      <c r="A16" s="103" t="s">
        <v>69</v>
      </c>
      <c r="B16" s="4"/>
      <c r="C16" s="8"/>
      <c r="D16" s="5"/>
      <c r="E16" s="104">
        <f>SUM(E14:E15)</f>
        <v>215.25</v>
      </c>
      <c r="F16" s="202"/>
      <c r="G16" s="6" t="s">
        <v>67</v>
      </c>
      <c r="H16" s="7"/>
      <c r="I16" s="8"/>
      <c r="J16" s="140">
        <f>'4WAV'!A13</f>
        <v>0.05</v>
      </c>
      <c r="K16" s="85">
        <f>SUM(K15*J16)</f>
        <v>0</v>
      </c>
    </row>
    <row r="17" spans="1:17" ht="20.100000000000001" customHeight="1" x14ac:dyDescent="0.35">
      <c r="A17" s="200">
        <f>'4WAV'!H25</f>
        <v>0.7</v>
      </c>
      <c r="B17" s="84" t="s">
        <v>53</v>
      </c>
      <c r="C17" s="205">
        <f>MROUND(F17,5)</f>
        <v>150</v>
      </c>
      <c r="F17" s="181">
        <f>SUM(A17*E16)</f>
        <v>150.67499999999998</v>
      </c>
      <c r="G17" s="199" t="s">
        <v>70</v>
      </c>
      <c r="H17" s="4"/>
      <c r="I17" s="7"/>
      <c r="J17" s="5"/>
      <c r="K17" s="104">
        <f>SUM(K15:K16)</f>
        <v>0</v>
      </c>
    </row>
    <row r="18" spans="1:17" ht="19.5" customHeight="1" x14ac:dyDescent="0.35">
      <c r="A18" s="201">
        <f>'4WAV'!H26</f>
        <v>0.3</v>
      </c>
      <c r="B18" s="91" t="s">
        <v>56</v>
      </c>
      <c r="C18" s="206">
        <f>MROUND(F18,5)</f>
        <v>65</v>
      </c>
      <c r="F18" s="181">
        <f>SUM(A18*E16)</f>
        <v>64.575000000000003</v>
      </c>
      <c r="G18" s="9"/>
      <c r="H18" s="9"/>
      <c r="I18" s="9"/>
      <c r="J18" s="9"/>
      <c r="K18" s="9"/>
    </row>
    <row r="19" spans="1:17" ht="26.25" customHeight="1" x14ac:dyDescent="0.45">
      <c r="A19" s="180" t="s">
        <v>108</v>
      </c>
      <c r="B19" s="81"/>
      <c r="C19" s="81"/>
      <c r="D19" s="81"/>
      <c r="E19" s="8"/>
      <c r="F19" s="203"/>
      <c r="G19" s="9"/>
      <c r="H19" s="9"/>
      <c r="I19" s="9"/>
      <c r="J19" s="9"/>
      <c r="K19" s="9"/>
    </row>
    <row r="20" spans="1:17" ht="20.100000000000001" customHeight="1" x14ac:dyDescent="0.3">
      <c r="A20" s="92">
        <f>Friday!E16</f>
        <v>213.9375</v>
      </c>
      <c r="B20" s="84" t="s">
        <v>71</v>
      </c>
      <c r="C20" s="84" t="s">
        <v>72</v>
      </c>
      <c r="D20" s="84" t="s">
        <v>110</v>
      </c>
      <c r="E20" s="11" t="s">
        <v>93</v>
      </c>
      <c r="F20" s="204"/>
      <c r="G20" s="9"/>
      <c r="H20" s="9"/>
      <c r="I20" s="9"/>
      <c r="J20" s="9"/>
      <c r="K20" s="9"/>
    </row>
    <row r="21" spans="1:17" ht="20.100000000000001" customHeight="1" x14ac:dyDescent="0.4">
      <c r="A21" s="140">
        <f>'4WAV'!H25</f>
        <v>0.7</v>
      </c>
      <c r="B21" s="105" t="s">
        <v>53</v>
      </c>
      <c r="C21" s="205">
        <f>MROUND(F21,5)</f>
        <v>150</v>
      </c>
      <c r="D21" s="210"/>
      <c r="E21" s="209">
        <f>SUM(C21-D21)</f>
        <v>150</v>
      </c>
      <c r="F21" s="181">
        <f>SUM(A21*A20)</f>
        <v>149.75624999999999</v>
      </c>
      <c r="G21" s="9"/>
      <c r="H21" s="9"/>
      <c r="I21" s="9"/>
      <c r="J21" s="9"/>
      <c r="K21" s="9"/>
    </row>
    <row r="22" spans="1:17" ht="20.100000000000001" customHeight="1" x14ac:dyDescent="0.4">
      <c r="A22" s="99">
        <f>'4WAV'!H26</f>
        <v>0.3</v>
      </c>
      <c r="B22" s="106" t="s">
        <v>56</v>
      </c>
      <c r="C22" s="206">
        <f>MROUND(F22,5)</f>
        <v>65</v>
      </c>
      <c r="D22" s="211"/>
      <c r="E22" s="209">
        <f>SUM(C22-D22)</f>
        <v>65</v>
      </c>
      <c r="F22" s="181">
        <f>SUM(A22*A20)</f>
        <v>64.181249999999991</v>
      </c>
      <c r="G22" s="9"/>
      <c r="H22" s="9"/>
      <c r="I22" s="9"/>
      <c r="J22" s="9"/>
      <c r="K22" s="9"/>
    </row>
    <row r="23" spans="1:17" ht="20.100000000000001" customHeight="1" x14ac:dyDescent="0.35">
      <c r="A23" s="31" t="s">
        <v>111</v>
      </c>
      <c r="B23" s="31"/>
      <c r="C23" s="31"/>
      <c r="D23" s="31"/>
      <c r="F23" s="202"/>
      <c r="G23" s="9"/>
      <c r="H23" s="9"/>
      <c r="I23" s="9"/>
      <c r="J23" s="9"/>
      <c r="K23" s="9"/>
      <c r="O23" s="9"/>
      <c r="P23" s="9"/>
      <c r="Q23" s="107"/>
    </row>
    <row r="24" spans="1:17" ht="20.100000000000001" customHeight="1" x14ac:dyDescent="0.3">
      <c r="E24" s="108" t="s">
        <v>73</v>
      </c>
      <c r="J24" s="109">
        <f>'4WAV'!F33</f>
        <v>0.8</v>
      </c>
      <c r="K24" s="108" t="s">
        <v>74</v>
      </c>
      <c r="L24" s="13"/>
      <c r="M24" s="9"/>
      <c r="O24" s="9"/>
    </row>
    <row r="25" spans="1:17" ht="20.100000000000001" customHeight="1" x14ac:dyDescent="0.3">
      <c r="A25" s="110" t="s">
        <v>75</v>
      </c>
      <c r="B25" s="111"/>
      <c r="C25" s="112">
        <f>'4WAV'!B33</f>
        <v>0.8</v>
      </c>
      <c r="D25" s="113" t="s">
        <v>76</v>
      </c>
      <c r="E25" s="114" t="s">
        <v>77</v>
      </c>
      <c r="F25" s="218" t="s">
        <v>114</v>
      </c>
      <c r="G25" s="50"/>
      <c r="H25" s="110" t="s">
        <v>78</v>
      </c>
      <c r="I25" s="115"/>
      <c r="J25" s="116"/>
      <c r="K25" s="117" t="s">
        <v>77</v>
      </c>
      <c r="L25" s="13"/>
      <c r="M25" s="9"/>
    </row>
    <row r="26" spans="1:17" ht="20.100000000000001" customHeight="1" x14ac:dyDescent="0.4">
      <c r="A26" s="182" t="str">
        <f>'4WAV'!A24</f>
        <v>WHITE</v>
      </c>
      <c r="B26" s="183"/>
      <c r="C26" s="147">
        <f>'4WAV'!B24</f>
        <v>0.53</v>
      </c>
      <c r="D26" s="212"/>
      <c r="E26" s="118">
        <f>SUM(H6*C26)</f>
        <v>63.6</v>
      </c>
      <c r="F26" s="214">
        <f>SUM(D26-E26)</f>
        <v>-63.6</v>
      </c>
      <c r="H26" s="184" t="s">
        <v>95</v>
      </c>
      <c r="I26" s="185"/>
      <c r="J26" s="140">
        <f>'4WAV'!F24</f>
        <v>0.45</v>
      </c>
      <c r="K26" s="216">
        <f>MROUND(L26,6)</f>
        <v>0</v>
      </c>
      <c r="L26" s="120">
        <f>SUM(L6*J26)</f>
        <v>0</v>
      </c>
      <c r="M26" s="9"/>
    </row>
    <row r="27" spans="1:17" ht="20.100000000000001" customHeight="1" x14ac:dyDescent="0.4">
      <c r="A27" s="184" t="str">
        <f>'4WAV'!A25</f>
        <v>ITALIAN HERB &amp; CHEE</v>
      </c>
      <c r="B27" s="186"/>
      <c r="C27" s="145">
        <f>'4WAV'!B25</f>
        <v>0.47</v>
      </c>
      <c r="D27" s="212"/>
      <c r="E27" s="118">
        <f>SUM(H6*C27)</f>
        <v>56.4</v>
      </c>
      <c r="F27" s="214">
        <f t="shared" ref="F27:F31" si="0">SUM(D27-E27)</f>
        <v>-56.4</v>
      </c>
      <c r="H27" s="187" t="s">
        <v>86</v>
      </c>
      <c r="I27" s="188"/>
      <c r="J27" s="144">
        <f>'4WAV'!F25</f>
        <v>0.25</v>
      </c>
      <c r="K27" s="209">
        <f t="shared" ref="K27:K31" si="1">MROUND(L27,6)</f>
        <v>0</v>
      </c>
      <c r="L27" s="120">
        <f>SUM(L6*J27)</f>
        <v>0</v>
      </c>
      <c r="M27" s="9"/>
    </row>
    <row r="28" spans="1:17" ht="20.100000000000001" customHeight="1" x14ac:dyDescent="0.4">
      <c r="A28" s="184" t="str">
        <f>'4WAV'!A26</f>
        <v xml:space="preserve">WHITE OPTIONAL  </v>
      </c>
      <c r="B28" s="186"/>
      <c r="C28" s="146">
        <f>'4WAV'!B26</f>
        <v>0</v>
      </c>
      <c r="D28" s="212"/>
      <c r="E28" s="118">
        <f>SUM(H6*C28)</f>
        <v>0</v>
      </c>
      <c r="F28" s="214">
        <f t="shared" si="0"/>
        <v>0</v>
      </c>
      <c r="H28" s="184" t="s">
        <v>96</v>
      </c>
      <c r="I28" s="185"/>
      <c r="J28" s="140">
        <f>'4WAV'!F26</f>
        <v>0.2</v>
      </c>
      <c r="K28" s="209">
        <f t="shared" si="1"/>
        <v>0</v>
      </c>
      <c r="L28" s="120">
        <f>SUM(L6*J28)</f>
        <v>0</v>
      </c>
      <c r="M28" s="9"/>
    </row>
    <row r="29" spans="1:17" ht="20.100000000000001" customHeight="1" x14ac:dyDescent="0.4">
      <c r="A29" s="184" t="str">
        <f>'4WAV'!A27</f>
        <v>WHEAT</v>
      </c>
      <c r="B29" s="186"/>
      <c r="C29" s="146">
        <f>'4WAV'!B27</f>
        <v>1</v>
      </c>
      <c r="D29" s="212"/>
      <c r="E29" s="121">
        <f>SUM(I6*C29)</f>
        <v>52</v>
      </c>
      <c r="F29" s="214">
        <f t="shared" si="0"/>
        <v>-52</v>
      </c>
      <c r="H29" s="184" t="s">
        <v>87</v>
      </c>
      <c r="I29" s="185"/>
      <c r="J29" s="140">
        <f>'4WAV'!F27</f>
        <v>0.1</v>
      </c>
      <c r="K29" s="209">
        <f t="shared" si="1"/>
        <v>0</v>
      </c>
      <c r="L29" s="120">
        <f>SUM(L6*J29)</f>
        <v>0</v>
      </c>
      <c r="M29" s="9"/>
      <c r="N29" s="9"/>
    </row>
    <row r="30" spans="1:17" ht="20.100000000000001" customHeight="1" x14ac:dyDescent="0.4">
      <c r="A30" s="189" t="str">
        <f>'4WAV'!A28</f>
        <v>OPTIONAL</v>
      </c>
      <c r="B30" s="190"/>
      <c r="C30" s="145">
        <f>'4WAV'!B28</f>
        <v>0</v>
      </c>
      <c r="D30" s="212"/>
      <c r="E30" s="121">
        <f>SUM(I6*C30)</f>
        <v>0</v>
      </c>
      <c r="F30" s="214">
        <f t="shared" si="0"/>
        <v>0</v>
      </c>
      <c r="H30" s="189" t="s">
        <v>88</v>
      </c>
      <c r="I30" s="191"/>
      <c r="J30" s="99">
        <f>'4WAV'!F28</f>
        <v>0</v>
      </c>
      <c r="K30" s="209">
        <f t="shared" si="1"/>
        <v>0</v>
      </c>
      <c r="L30" s="120">
        <f>SUM(L6*J30)</f>
        <v>0</v>
      </c>
      <c r="M30" s="9"/>
      <c r="O30" s="9"/>
    </row>
    <row r="31" spans="1:17" ht="20.100000000000001" customHeight="1" x14ac:dyDescent="0.4">
      <c r="A31" s="189" t="str">
        <f>'4WAV'!A29</f>
        <v xml:space="preserve"> OPTIONAL</v>
      </c>
      <c r="B31" s="190"/>
      <c r="C31" s="146">
        <f>'4WAV'!B29</f>
        <v>0</v>
      </c>
      <c r="D31" s="212"/>
      <c r="E31" s="121">
        <f>SUM(I6*C31)</f>
        <v>0</v>
      </c>
      <c r="F31" s="214">
        <f t="shared" si="0"/>
        <v>0</v>
      </c>
      <c r="H31" s="189" t="s">
        <v>89</v>
      </c>
      <c r="I31" s="191"/>
      <c r="J31" s="99">
        <f>'4WAV'!F29</f>
        <v>0</v>
      </c>
      <c r="K31" s="209">
        <f t="shared" si="1"/>
        <v>0</v>
      </c>
      <c r="L31" s="120">
        <f>SUM(L6*J31)</f>
        <v>0</v>
      </c>
      <c r="M31" s="9"/>
    </row>
    <row r="32" spans="1:17" ht="20.100000000000001" customHeight="1" x14ac:dyDescent="0.3">
      <c r="E32" s="10"/>
      <c r="F32" s="81"/>
      <c r="K32" s="122"/>
      <c r="L32" s="123"/>
      <c r="M32" s="9"/>
    </row>
    <row r="33" spans="1:19" ht="20.100000000000001" customHeight="1" x14ac:dyDescent="0.3">
      <c r="B33" s="9"/>
      <c r="C33" s="9"/>
      <c r="E33" s="108" t="s">
        <v>73</v>
      </c>
      <c r="J33" s="109">
        <f>'4WAV'!G33</f>
        <v>0.15</v>
      </c>
      <c r="K33" s="108" t="s">
        <v>74</v>
      </c>
      <c r="L33" s="123"/>
    </row>
    <row r="34" spans="1:19" ht="20.100000000000001" customHeight="1" x14ac:dyDescent="0.3">
      <c r="A34" s="110" t="s">
        <v>79</v>
      </c>
      <c r="B34" s="115"/>
      <c r="C34" s="124">
        <f>'4WAV'!C33</f>
        <v>0.15</v>
      </c>
      <c r="D34" s="192" t="s">
        <v>76</v>
      </c>
      <c r="E34" s="117" t="s">
        <v>77</v>
      </c>
      <c r="F34" s="218" t="s">
        <v>114</v>
      </c>
      <c r="G34" s="50"/>
      <c r="H34" s="125" t="s">
        <v>80</v>
      </c>
      <c r="I34" s="126"/>
      <c r="J34" s="127"/>
      <c r="K34" s="128" t="s">
        <v>77</v>
      </c>
      <c r="L34" s="123"/>
    </row>
    <row r="35" spans="1:19" ht="20.100000000000001" customHeight="1" x14ac:dyDescent="0.4">
      <c r="A35" s="1" t="str">
        <f t="shared" ref="A35:A40" si="2">A26</f>
        <v>WHITE</v>
      </c>
      <c r="B35" s="81"/>
      <c r="C35" s="129">
        <f>C26</f>
        <v>0.53</v>
      </c>
      <c r="D35" s="212"/>
      <c r="E35" s="130">
        <f>SUM(H7*C35)</f>
        <v>11.925000000000001</v>
      </c>
      <c r="F35" s="214">
        <f>SUM(D35-E35)</f>
        <v>-11.925000000000001</v>
      </c>
      <c r="H35" s="13" t="str">
        <f t="shared" ref="H35:H40" si="3">H26</f>
        <v>CHOCOLATE CHIPS</v>
      </c>
      <c r="I35" s="9"/>
      <c r="J35" s="83">
        <f>J26</f>
        <v>0.45</v>
      </c>
      <c r="K35" s="209">
        <f>MROUND(L35,6)</f>
        <v>0</v>
      </c>
      <c r="L35" s="131">
        <f>SUM(L7*J35)</f>
        <v>0</v>
      </c>
    </row>
    <row r="36" spans="1:19" ht="20.100000000000001" customHeight="1" x14ac:dyDescent="0.4">
      <c r="A36" s="6" t="str">
        <f t="shared" si="2"/>
        <v>ITALIAN HERB &amp; CHEE</v>
      </c>
      <c r="B36" s="7"/>
      <c r="C36" s="129">
        <f t="shared" ref="C36:C38" si="4">C27</f>
        <v>0.47</v>
      </c>
      <c r="D36" s="212"/>
      <c r="E36" s="130">
        <f>SUM(H7*C36)</f>
        <v>10.574999999999999</v>
      </c>
      <c r="F36" s="214">
        <f t="shared" ref="F36:F40" si="5">SUM(D36-E36)</f>
        <v>-10.574999999999999</v>
      </c>
      <c r="H36" s="6" t="str">
        <f t="shared" si="3"/>
        <v>MACADAMIAN NUTS</v>
      </c>
      <c r="I36" s="7"/>
      <c r="J36" s="83">
        <f t="shared" ref="J36:J40" si="6">J27</f>
        <v>0.25</v>
      </c>
      <c r="K36" s="209">
        <f>MROUND(L36,6)</f>
        <v>0</v>
      </c>
      <c r="L36" s="131">
        <f>SUM(L7*J36)</f>
        <v>0</v>
      </c>
    </row>
    <row r="37" spans="1:19" ht="20.100000000000001" customHeight="1" x14ac:dyDescent="0.4">
      <c r="A37" s="6" t="str">
        <f t="shared" si="2"/>
        <v xml:space="preserve">WHITE OPTIONAL  </v>
      </c>
      <c r="B37" s="8"/>
      <c r="C37" s="129">
        <f t="shared" si="4"/>
        <v>0</v>
      </c>
      <c r="D37" s="212"/>
      <c r="E37" s="130">
        <f>SUM(H7*C37)</f>
        <v>0</v>
      </c>
      <c r="F37" s="214">
        <f t="shared" si="5"/>
        <v>0</v>
      </c>
      <c r="H37" s="13" t="str">
        <f t="shared" si="3"/>
        <v>DOUBLE CHOCOLATE</v>
      </c>
      <c r="I37" s="9"/>
      <c r="J37" s="83">
        <f t="shared" si="6"/>
        <v>0.2</v>
      </c>
      <c r="K37" s="209">
        <f>MROUND(L37,6)</f>
        <v>0</v>
      </c>
      <c r="L37" s="131">
        <f>SUM(L7*J37)</f>
        <v>0</v>
      </c>
    </row>
    <row r="38" spans="1:19" ht="20.100000000000001" customHeight="1" x14ac:dyDescent="0.4">
      <c r="A38" s="6" t="str">
        <f t="shared" si="2"/>
        <v>WHEAT</v>
      </c>
      <c r="B38" s="8"/>
      <c r="C38" s="129">
        <f t="shared" si="4"/>
        <v>1</v>
      </c>
      <c r="D38" s="212"/>
      <c r="E38" s="119">
        <f>SUM(I7*C38)</f>
        <v>9.75</v>
      </c>
      <c r="F38" s="214">
        <f t="shared" si="5"/>
        <v>-9.75</v>
      </c>
      <c r="H38" s="6" t="str">
        <f t="shared" si="3"/>
        <v>OATMEAL RAISIN</v>
      </c>
      <c r="I38" s="7"/>
      <c r="J38" s="83">
        <f t="shared" si="6"/>
        <v>0.1</v>
      </c>
      <c r="K38" s="209">
        <f t="shared" ref="K38:K40" si="7">MROUND(L38,6)</f>
        <v>0</v>
      </c>
      <c r="L38" s="131">
        <f>SUM(L7*J38)</f>
        <v>0</v>
      </c>
    </row>
    <row r="39" spans="1:19" ht="20.100000000000001" customHeight="1" x14ac:dyDescent="0.4">
      <c r="A39" s="3" t="str">
        <f t="shared" si="2"/>
        <v>OPTIONAL</v>
      </c>
      <c r="B39" s="5"/>
      <c r="C39" s="132">
        <f>C30</f>
        <v>0</v>
      </c>
      <c r="D39" s="212"/>
      <c r="E39" s="119">
        <f>SUM(I7*C39)</f>
        <v>0</v>
      </c>
      <c r="F39" s="214">
        <f t="shared" si="5"/>
        <v>0</v>
      </c>
      <c r="H39" s="6" t="str">
        <f t="shared" si="3"/>
        <v>PEANUT BUTTER</v>
      </c>
      <c r="I39" s="7"/>
      <c r="J39" s="83">
        <f t="shared" si="6"/>
        <v>0</v>
      </c>
      <c r="K39" s="209">
        <f t="shared" si="7"/>
        <v>0</v>
      </c>
      <c r="L39" s="131">
        <f>SUM(L7*J39)</f>
        <v>0</v>
      </c>
    </row>
    <row r="40" spans="1:19" ht="20.100000000000001" customHeight="1" x14ac:dyDescent="0.4">
      <c r="A40" s="3" t="str">
        <f t="shared" si="2"/>
        <v xml:space="preserve"> OPTIONAL</v>
      </c>
      <c r="B40" s="5"/>
      <c r="C40" s="133">
        <f>C31</f>
        <v>0</v>
      </c>
      <c r="D40" s="212"/>
      <c r="E40" s="119">
        <f>SUM(I7*C40)</f>
        <v>0</v>
      </c>
      <c r="F40" s="215">
        <f t="shared" si="5"/>
        <v>0</v>
      </c>
      <c r="H40" s="3" t="str">
        <f t="shared" si="3"/>
        <v>OPTIONAL</v>
      </c>
      <c r="I40" s="4"/>
      <c r="J40" s="83">
        <f t="shared" si="6"/>
        <v>0</v>
      </c>
      <c r="K40" s="209">
        <f t="shared" si="7"/>
        <v>0</v>
      </c>
      <c r="L40" s="131">
        <f>SUM(L7*J40)</f>
        <v>0</v>
      </c>
    </row>
    <row r="41" spans="1:19" ht="20.100000000000001" customHeight="1" x14ac:dyDescent="0.3">
      <c r="E41" s="10"/>
      <c r="K41" s="122"/>
      <c r="L41" s="123"/>
    </row>
    <row r="42" spans="1:19" ht="20.100000000000001" customHeight="1" x14ac:dyDescent="0.3">
      <c r="E42" s="108" t="s">
        <v>73</v>
      </c>
      <c r="J42" s="109">
        <f>'4WAV'!H33</f>
        <v>0.05</v>
      </c>
      <c r="K42" s="108" t="s">
        <v>74</v>
      </c>
      <c r="L42" s="123"/>
    </row>
    <row r="43" spans="1:19" ht="20.100000000000001" customHeight="1" x14ac:dyDescent="0.4">
      <c r="A43" s="125" t="s">
        <v>81</v>
      </c>
      <c r="B43" s="15"/>
      <c r="C43" s="134">
        <f>'4WAV'!D33</f>
        <v>0.05</v>
      </c>
      <c r="D43" s="193" t="s">
        <v>76</v>
      </c>
      <c r="E43" s="135" t="s">
        <v>77</v>
      </c>
      <c r="F43" s="84" t="s">
        <v>94</v>
      </c>
      <c r="G43" s="50"/>
      <c r="H43" s="110" t="s">
        <v>82</v>
      </c>
      <c r="I43" s="115"/>
      <c r="J43" s="136"/>
      <c r="K43" s="114" t="s">
        <v>77</v>
      </c>
      <c r="L43" s="123"/>
      <c r="N43" s="137"/>
      <c r="O43" s="9"/>
      <c r="P43" s="9"/>
      <c r="Q43" s="9"/>
      <c r="R43" s="9"/>
      <c r="S43" s="9"/>
    </row>
    <row r="44" spans="1:19" ht="20.100000000000001" customHeight="1" x14ac:dyDescent="0.4">
      <c r="A44" s="3" t="str">
        <f t="shared" ref="A44:A49" si="8">A26</f>
        <v>WHITE</v>
      </c>
      <c r="B44" s="5"/>
      <c r="C44" s="129">
        <f>C26</f>
        <v>0.53</v>
      </c>
      <c r="D44" s="212"/>
      <c r="E44" s="90">
        <f>SUM(H8*C44)</f>
        <v>3.9750000000000001</v>
      </c>
      <c r="F44" s="214">
        <f>SUM(D44-E44)</f>
        <v>-3.9750000000000001</v>
      </c>
      <c r="H44" s="6" t="str">
        <f t="shared" ref="H44:H49" si="9">H26</f>
        <v>CHOCOLATE CHIPS</v>
      </c>
      <c r="I44" s="7"/>
      <c r="J44" s="83">
        <f>J26</f>
        <v>0.45</v>
      </c>
      <c r="K44" s="217">
        <f>MROUND(L44,6)</f>
        <v>0</v>
      </c>
      <c r="L44" s="131">
        <f>SUM(L8*J44)</f>
        <v>0</v>
      </c>
      <c r="N44" s="9"/>
      <c r="O44" s="9"/>
      <c r="P44" s="9"/>
      <c r="Q44" s="9"/>
      <c r="R44" s="9"/>
      <c r="S44" s="9"/>
    </row>
    <row r="45" spans="1:19" ht="20.100000000000001" customHeight="1" x14ac:dyDescent="0.4">
      <c r="A45" s="3" t="str">
        <f t="shared" si="8"/>
        <v>ITALIAN HERB &amp; CHEE</v>
      </c>
      <c r="B45" s="5"/>
      <c r="C45" s="129">
        <f t="shared" ref="C45:C48" si="10">C27</f>
        <v>0.47</v>
      </c>
      <c r="D45" s="212"/>
      <c r="E45" s="90">
        <f>SUM(H8*C45)</f>
        <v>3.5249999999999999</v>
      </c>
      <c r="F45" s="214">
        <f t="shared" ref="F45:F49" si="11">SUM(D45-E45)</f>
        <v>-3.5249999999999999</v>
      </c>
      <c r="H45" s="6" t="str">
        <f t="shared" si="9"/>
        <v>MACADAMIAN NUTS</v>
      </c>
      <c r="I45" s="7"/>
      <c r="J45" s="83">
        <f t="shared" ref="J45:J48" si="12">J27</f>
        <v>0.25</v>
      </c>
      <c r="K45" s="217">
        <f t="shared" ref="K45:K48" si="13">MROUND(L45,6)</f>
        <v>0</v>
      </c>
      <c r="L45" s="131">
        <f>SUM(L8*J45)</f>
        <v>0</v>
      </c>
      <c r="N45" s="9"/>
      <c r="O45" s="138"/>
      <c r="P45" s="9"/>
      <c r="Q45" s="9"/>
      <c r="R45" s="9"/>
      <c r="S45" s="9"/>
    </row>
    <row r="46" spans="1:19" ht="20.100000000000001" customHeight="1" x14ac:dyDescent="0.4">
      <c r="A46" s="6" t="str">
        <f t="shared" si="8"/>
        <v xml:space="preserve">WHITE OPTIONAL  </v>
      </c>
      <c r="B46" s="8"/>
      <c r="C46" s="129">
        <f t="shared" si="10"/>
        <v>0</v>
      </c>
      <c r="D46" s="212"/>
      <c r="E46" s="90">
        <f>SUM(H8*C46)</f>
        <v>0</v>
      </c>
      <c r="F46" s="214">
        <f t="shared" si="11"/>
        <v>0</v>
      </c>
      <c r="H46" s="6" t="str">
        <f t="shared" si="9"/>
        <v>DOUBLE CHOCOLATE</v>
      </c>
      <c r="I46" s="7"/>
      <c r="J46" s="83">
        <f t="shared" si="12"/>
        <v>0.2</v>
      </c>
      <c r="K46" s="217">
        <f t="shared" si="13"/>
        <v>0</v>
      </c>
      <c r="L46" s="131">
        <f>SUM(L8*J46)</f>
        <v>0</v>
      </c>
      <c r="N46" s="9"/>
      <c r="O46" s="138"/>
      <c r="P46" s="9"/>
      <c r="Q46" s="9"/>
      <c r="R46" s="9"/>
      <c r="S46" s="9"/>
    </row>
    <row r="47" spans="1:19" ht="20.100000000000001" customHeight="1" x14ac:dyDescent="0.4">
      <c r="A47" s="6" t="str">
        <f t="shared" si="8"/>
        <v>WHEAT</v>
      </c>
      <c r="B47" s="8"/>
      <c r="C47" s="129">
        <f t="shared" si="10"/>
        <v>1</v>
      </c>
      <c r="D47" s="212"/>
      <c r="E47" s="119">
        <f>SUM(I8*C47)</f>
        <v>3.25</v>
      </c>
      <c r="F47" s="214">
        <f t="shared" si="11"/>
        <v>-3.25</v>
      </c>
      <c r="H47" s="6" t="str">
        <f t="shared" si="9"/>
        <v>OATMEAL RAISIN</v>
      </c>
      <c r="I47" s="7"/>
      <c r="J47" s="83">
        <f t="shared" si="12"/>
        <v>0.1</v>
      </c>
      <c r="K47" s="217">
        <f t="shared" si="13"/>
        <v>0</v>
      </c>
      <c r="L47" s="131">
        <f>SUM(L8*J47)</f>
        <v>0</v>
      </c>
    </row>
    <row r="48" spans="1:19" ht="20.100000000000001" customHeight="1" x14ac:dyDescent="0.4">
      <c r="A48" s="3" t="str">
        <f t="shared" si="8"/>
        <v>OPTIONAL</v>
      </c>
      <c r="B48" s="5"/>
      <c r="C48" s="132">
        <f t="shared" si="10"/>
        <v>0</v>
      </c>
      <c r="D48" s="212"/>
      <c r="E48" s="119">
        <f>SUM(I8*C48)</f>
        <v>0</v>
      </c>
      <c r="F48" s="214">
        <f t="shared" si="11"/>
        <v>0</v>
      </c>
      <c r="H48" s="6" t="str">
        <f t="shared" si="9"/>
        <v>PEANUT BUTTER</v>
      </c>
      <c r="I48" s="7"/>
      <c r="J48" s="83">
        <f t="shared" si="12"/>
        <v>0</v>
      </c>
      <c r="K48" s="217">
        <f t="shared" si="13"/>
        <v>0</v>
      </c>
      <c r="L48" s="131">
        <f>SUM(L8*J48)</f>
        <v>0</v>
      </c>
    </row>
    <row r="49" spans="1:18" ht="20.100000000000001" customHeight="1" x14ac:dyDescent="0.4">
      <c r="A49" s="3" t="str">
        <f t="shared" si="8"/>
        <v xml:space="preserve"> OPTIONAL</v>
      </c>
      <c r="B49" s="5"/>
      <c r="C49" s="133">
        <f>C31</f>
        <v>0</v>
      </c>
      <c r="D49" s="212"/>
      <c r="E49" s="213">
        <f>SUM(I8*C49)</f>
        <v>0</v>
      </c>
      <c r="F49" s="215">
        <f t="shared" si="11"/>
        <v>0</v>
      </c>
      <c r="H49" s="6" t="str">
        <f t="shared" si="9"/>
        <v>OPTIONAL</v>
      </c>
      <c r="I49" s="7"/>
      <c r="J49" s="83">
        <f>J31</f>
        <v>0</v>
      </c>
      <c r="K49" s="217">
        <f>MROUND(L49,6)</f>
        <v>0</v>
      </c>
      <c r="L49" s="131">
        <f>SUM(L8*J49)</f>
        <v>0</v>
      </c>
    </row>
    <row r="50" spans="1:18" x14ac:dyDescent="0.3">
      <c r="L50" s="123"/>
    </row>
    <row r="51" spans="1:18" x14ac:dyDescent="0.3">
      <c r="L51" s="123"/>
      <c r="R51" s="9"/>
    </row>
  </sheetData>
  <sheetProtection algorithmName="SHA-512" hashValue="btF2HM4XBccIoTSlx9BqedvNdPnXK/RR49nNd8cTyvC3z38RY8vJa2Pgq869L0oSPDFKwdFxk4IVLGE8cnETWA==" saltValue="VyXd5gPR+cRx3oSX1e5hUQ==" spinCount="100000" sheet="1" objects="1" scenarios="1"/>
  <mergeCells count="1">
    <mergeCell ref="C1:D1"/>
  </mergeCells>
  <conditionalFormatting sqref="F26:F31">
    <cfRule type="cellIs" dxfId="17" priority="3" operator="lessThan">
      <formula>0</formula>
    </cfRule>
  </conditionalFormatting>
  <conditionalFormatting sqref="F35:F40">
    <cfRule type="cellIs" dxfId="16" priority="2" operator="lessThan">
      <formula>0</formula>
    </cfRule>
  </conditionalFormatting>
  <conditionalFormatting sqref="F44:F49">
    <cfRule type="cellIs" dxfId="15" priority="1" operator="lessThan">
      <formula>0</formula>
    </cfRule>
  </conditionalFormatting>
  <pageMargins left="0.7" right="0.7" top="0.75" bottom="0.75" header="0.3" footer="0.3"/>
  <pageSetup scale="68" orientation="portrait" r:id="rId1"/>
  <colBreaks count="1" manualBreakCount="1">
    <brk id="12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1"/>
  <sheetViews>
    <sheetView topLeftCell="A15" zoomScaleNormal="100" workbookViewId="0">
      <selection activeCell="D21" sqref="D21"/>
    </sheetView>
  </sheetViews>
  <sheetFormatPr defaultRowHeight="14.4" x14ac:dyDescent="0.3"/>
  <cols>
    <col min="2" max="2" width="16" customWidth="1"/>
    <col min="3" max="3" width="9.109375" customWidth="1"/>
    <col min="4" max="4" width="14.109375" customWidth="1"/>
    <col min="5" max="5" width="12.6640625" customWidth="1"/>
    <col min="6" max="6" width="11.44140625" customWidth="1"/>
    <col min="7" max="7" width="6.33203125" customWidth="1"/>
    <col min="8" max="8" width="9.6640625" customWidth="1"/>
    <col min="9" max="10" width="10.109375" customWidth="1"/>
    <col min="11" max="11" width="13.44140625" customWidth="1"/>
    <col min="12" max="12" width="8.44140625" customWidth="1"/>
  </cols>
  <sheetData>
    <row r="1" spans="1:17" ht="26.4" thickBot="1" x14ac:dyDescent="0.55000000000000004">
      <c r="A1" s="107" t="s">
        <v>26</v>
      </c>
      <c r="B1" s="208">
        <f>'4WAV'!G3</f>
        <v>1</v>
      </c>
      <c r="C1" s="219">
        <f>Thursday!C1:D1+1</f>
        <v>44169</v>
      </c>
      <c r="D1" s="219"/>
      <c r="E1" s="78" t="s">
        <v>50</v>
      </c>
      <c r="F1" s="48"/>
      <c r="K1" s="79"/>
    </row>
    <row r="2" spans="1:17" ht="21" x14ac:dyDescent="0.4">
      <c r="B2" s="14"/>
      <c r="D2" s="14"/>
      <c r="E2" s="14"/>
      <c r="F2" s="48"/>
      <c r="K2" s="79"/>
    </row>
    <row r="3" spans="1:17" x14ac:dyDescent="0.3">
      <c r="E3" s="9"/>
      <c r="J3" s="9"/>
      <c r="M3" s="9"/>
    </row>
    <row r="4" spans="1:17" ht="20.100000000000001" customHeight="1" x14ac:dyDescent="0.35">
      <c r="A4" s="176" t="s">
        <v>102</v>
      </c>
      <c r="B4" s="7"/>
      <c r="C4" s="7"/>
      <c r="D4" s="8"/>
      <c r="E4" s="80"/>
      <c r="F4" s="176" t="s">
        <v>51</v>
      </c>
      <c r="G4" s="81"/>
      <c r="H4" s="81"/>
      <c r="I4" s="2"/>
      <c r="J4" s="176" t="s">
        <v>52</v>
      </c>
      <c r="K4" s="7"/>
      <c r="L4" s="82"/>
      <c r="M4" s="9"/>
    </row>
    <row r="5" spans="1:17" ht="20.100000000000001" customHeight="1" x14ac:dyDescent="0.3">
      <c r="A5" s="83">
        <f>C15</f>
        <v>0.05</v>
      </c>
      <c r="B5" s="145">
        <f>'4WAV'!H29</f>
        <v>0.8</v>
      </c>
      <c r="C5" s="84" t="s">
        <v>53</v>
      </c>
      <c r="D5" s="85">
        <f>MROUND(E5,5)</f>
        <v>10</v>
      </c>
      <c r="E5" s="207">
        <f>SUM(B5*A6)</f>
        <v>8.15</v>
      </c>
      <c r="F5" s="11" t="s">
        <v>54</v>
      </c>
      <c r="G5" s="11" t="s">
        <v>55</v>
      </c>
      <c r="H5" s="11" t="s">
        <v>53</v>
      </c>
      <c r="I5" s="84" t="s">
        <v>56</v>
      </c>
      <c r="J5" s="87" t="s">
        <v>54</v>
      </c>
      <c r="K5" s="88" t="s">
        <v>55</v>
      </c>
      <c r="L5" s="89"/>
      <c r="M5" s="9"/>
    </row>
    <row r="6" spans="1:17" ht="20.100000000000001" customHeight="1" x14ac:dyDescent="0.3">
      <c r="A6" s="90">
        <f>E15</f>
        <v>10.1875</v>
      </c>
      <c r="B6" s="146">
        <f>'4WAV'!H30</f>
        <v>0.2</v>
      </c>
      <c r="C6" s="91" t="s">
        <v>56</v>
      </c>
      <c r="D6" s="92">
        <f>MROUND(E6,5)</f>
        <v>0</v>
      </c>
      <c r="E6" s="86">
        <f>SUM(B6*A6)</f>
        <v>2.0375000000000001</v>
      </c>
      <c r="F6" s="87" t="s">
        <v>57</v>
      </c>
      <c r="G6" s="143">
        <f>'4WAV'!B33</f>
        <v>0.8</v>
      </c>
      <c r="H6" s="93">
        <f>SUM(C17*G6)</f>
        <v>120</v>
      </c>
      <c r="I6" s="94">
        <f>SUM(C18*G6)</f>
        <v>52</v>
      </c>
      <c r="J6" s="95" t="s">
        <v>57</v>
      </c>
      <c r="K6" s="140">
        <f>'4WAV'!F33</f>
        <v>0.8</v>
      </c>
      <c r="L6" s="96">
        <f>SUM(K17*K6)</f>
        <v>0</v>
      </c>
      <c r="M6" s="13"/>
    </row>
    <row r="7" spans="1:17" ht="20.100000000000001" customHeight="1" x14ac:dyDescent="0.3">
      <c r="F7" s="95" t="s">
        <v>58</v>
      </c>
      <c r="G7" s="140">
        <f>'4WAV'!C33</f>
        <v>0.15</v>
      </c>
      <c r="H7" s="92">
        <f>SUM(C17*G7)</f>
        <v>22.5</v>
      </c>
      <c r="I7" s="85">
        <f>SUM(C18*G7)</f>
        <v>9.75</v>
      </c>
      <c r="J7" s="87" t="s">
        <v>58</v>
      </c>
      <c r="K7" s="144">
        <f>'4WAV'!G33</f>
        <v>0.15</v>
      </c>
      <c r="L7" s="97">
        <f>SUM(K17*K7)</f>
        <v>0</v>
      </c>
      <c r="M7" s="13"/>
    </row>
    <row r="8" spans="1:17" ht="20.100000000000001" customHeight="1" x14ac:dyDescent="0.3">
      <c r="F8" s="98" t="s">
        <v>59</v>
      </c>
      <c r="G8" s="99">
        <f>'4WAV'!D33</f>
        <v>0.05</v>
      </c>
      <c r="H8" s="100">
        <f>SUM(C17*G8)</f>
        <v>7.5</v>
      </c>
      <c r="I8" s="101">
        <f>SUM(C18*G8)</f>
        <v>3.25</v>
      </c>
      <c r="J8" s="95" t="s">
        <v>59</v>
      </c>
      <c r="K8" s="140">
        <f>'4WAV'!H33</f>
        <v>0.05</v>
      </c>
      <c r="L8" s="96">
        <f>SUM(K17*K8)</f>
        <v>0</v>
      </c>
      <c r="M8" s="13"/>
    </row>
    <row r="9" spans="1:17" ht="20.100000000000001" customHeight="1" x14ac:dyDescent="0.3">
      <c r="H9" s="4"/>
      <c r="I9" s="4"/>
      <c r="J9" s="4"/>
      <c r="K9" s="4"/>
      <c r="M9" s="9"/>
    </row>
    <row r="10" spans="1:17" ht="20.100000000000001" customHeight="1" x14ac:dyDescent="0.35">
      <c r="A10" s="177" t="s">
        <v>99</v>
      </c>
      <c r="B10" s="7"/>
      <c r="C10" s="7"/>
      <c r="D10" s="7"/>
      <c r="E10" s="8"/>
      <c r="G10" s="178" t="s">
        <v>106</v>
      </c>
      <c r="H10" s="7"/>
      <c r="I10" s="7"/>
      <c r="J10" s="7"/>
      <c r="K10" s="8"/>
      <c r="Q10" s="9"/>
    </row>
    <row r="11" spans="1:17" ht="20.100000000000001" customHeight="1" x14ac:dyDescent="0.3">
      <c r="A11" s="13" t="s">
        <v>60</v>
      </c>
      <c r="B11" s="9"/>
      <c r="C11" s="9"/>
      <c r="D11" s="141">
        <f>'4WAV'!D5</f>
        <v>203.75</v>
      </c>
      <c r="E11" s="94">
        <f>D11</f>
        <v>203.75</v>
      </c>
      <c r="G11" s="6" t="s">
        <v>61</v>
      </c>
      <c r="H11" s="7"/>
      <c r="I11" s="8"/>
      <c r="J11" s="142">
        <f>'4WAV'!B15</f>
        <v>0</v>
      </c>
      <c r="K11" s="84">
        <f>J11</f>
        <v>0</v>
      </c>
    </row>
    <row r="12" spans="1:17" ht="20.100000000000001" customHeight="1" x14ac:dyDescent="0.3">
      <c r="A12" s="6" t="s">
        <v>62</v>
      </c>
      <c r="B12" s="7"/>
      <c r="C12" s="7"/>
      <c r="D12" s="142">
        <f>'4WAV'!D6</f>
        <v>0</v>
      </c>
      <c r="E12" s="85">
        <f>SUM(D12/2)</f>
        <v>0</v>
      </c>
      <c r="G12" s="13" t="s">
        <v>63</v>
      </c>
      <c r="H12" s="9"/>
      <c r="I12" s="12"/>
      <c r="J12" s="195">
        <f>'4WAV'!B16</f>
        <v>0</v>
      </c>
      <c r="K12" s="179">
        <f>(J12*3)</f>
        <v>0</v>
      </c>
      <c r="N12" s="9"/>
    </row>
    <row r="13" spans="1:17" ht="20.100000000000001" customHeight="1" x14ac:dyDescent="0.3">
      <c r="A13" s="13" t="s">
        <v>13</v>
      </c>
      <c r="B13" s="9"/>
      <c r="C13" s="9"/>
      <c r="D13" s="142">
        <f>'4WAV'!D8</f>
        <v>0</v>
      </c>
      <c r="E13" s="94">
        <f>D13</f>
        <v>0</v>
      </c>
      <c r="G13" s="6" t="s">
        <v>64</v>
      </c>
      <c r="H13" s="7"/>
      <c r="I13" s="8"/>
      <c r="J13" s="142">
        <f>'4WAV'!B18</f>
        <v>0</v>
      </c>
      <c r="K13" s="84">
        <f>SUM(J13*12)</f>
        <v>0</v>
      </c>
      <c r="N13" s="9"/>
    </row>
    <row r="14" spans="1:17" ht="20.100000000000001" customHeight="1" x14ac:dyDescent="0.3">
      <c r="A14" s="6" t="s">
        <v>65</v>
      </c>
      <c r="B14" s="7"/>
      <c r="C14" s="8"/>
      <c r="D14" s="12"/>
      <c r="E14" s="85">
        <f>SUM(E11:E13)</f>
        <v>203.75</v>
      </c>
      <c r="G14" s="13" t="s">
        <v>66</v>
      </c>
      <c r="H14" s="9"/>
      <c r="I14" s="12"/>
      <c r="J14" s="195">
        <f>'4WAV'!B20</f>
        <v>0</v>
      </c>
      <c r="K14" s="179">
        <f>J14</f>
        <v>0</v>
      </c>
    </row>
    <row r="15" spans="1:17" ht="20.100000000000001" customHeight="1" x14ac:dyDescent="0.3">
      <c r="A15" s="6" t="s">
        <v>67</v>
      </c>
      <c r="B15" s="102"/>
      <c r="C15" s="140">
        <f>'4WAV'!A3</f>
        <v>0.05</v>
      </c>
      <c r="D15" s="85"/>
      <c r="E15" s="92">
        <f>SUM(E14*C15)</f>
        <v>10.1875</v>
      </c>
      <c r="G15" s="6" t="s">
        <v>68</v>
      </c>
      <c r="H15" s="7"/>
      <c r="I15" s="7"/>
      <c r="J15" s="8"/>
      <c r="K15" s="84">
        <f>SUM(K11:K14)</f>
        <v>0</v>
      </c>
    </row>
    <row r="16" spans="1:17" ht="20.100000000000001" customHeight="1" x14ac:dyDescent="0.35">
      <c r="A16" s="103" t="s">
        <v>69</v>
      </c>
      <c r="B16" s="4"/>
      <c r="C16" s="8"/>
      <c r="D16" s="5"/>
      <c r="E16" s="104">
        <f>SUM(E14:E15)</f>
        <v>213.9375</v>
      </c>
      <c r="F16" s="202"/>
      <c r="G16" s="6" t="s">
        <v>67</v>
      </c>
      <c r="H16" s="7"/>
      <c r="I16" s="8"/>
      <c r="J16" s="140">
        <f>'4WAV'!A13</f>
        <v>0.05</v>
      </c>
      <c r="K16" s="85">
        <f>SUM(K15*J16)</f>
        <v>0</v>
      </c>
    </row>
    <row r="17" spans="1:17" ht="20.100000000000001" customHeight="1" x14ac:dyDescent="0.35">
      <c r="A17" s="200">
        <f>'4WAV'!H25</f>
        <v>0.7</v>
      </c>
      <c r="B17" s="84" t="s">
        <v>53</v>
      </c>
      <c r="C17" s="205">
        <f>MROUND(F17,5)</f>
        <v>150</v>
      </c>
      <c r="F17" s="181">
        <f>SUM(A17*E16)</f>
        <v>149.75624999999999</v>
      </c>
      <c r="G17" s="199" t="s">
        <v>70</v>
      </c>
      <c r="H17" s="4"/>
      <c r="I17" s="7"/>
      <c r="J17" s="5"/>
      <c r="K17" s="104">
        <f>SUM(K15:K16)</f>
        <v>0</v>
      </c>
    </row>
    <row r="18" spans="1:17" ht="19.5" customHeight="1" x14ac:dyDescent="0.35">
      <c r="A18" s="201">
        <f>'4WAV'!H26</f>
        <v>0.3</v>
      </c>
      <c r="B18" s="91" t="s">
        <v>56</v>
      </c>
      <c r="C18" s="206">
        <f>MROUND(F18,5)</f>
        <v>65</v>
      </c>
      <c r="F18" s="181">
        <f>SUM(A18*E16)</f>
        <v>64.181249999999991</v>
      </c>
      <c r="G18" s="9"/>
      <c r="H18" s="9"/>
      <c r="I18" s="9"/>
      <c r="J18" s="9"/>
      <c r="K18" s="9"/>
    </row>
    <row r="19" spans="1:17" ht="26.25" customHeight="1" x14ac:dyDescent="0.45">
      <c r="A19" s="180" t="s">
        <v>109</v>
      </c>
      <c r="B19" s="81"/>
      <c r="C19" s="81"/>
      <c r="D19" s="81"/>
      <c r="E19" s="8"/>
      <c r="F19" s="203"/>
      <c r="G19" s="9"/>
      <c r="H19" s="9"/>
      <c r="I19" s="9"/>
      <c r="J19" s="9"/>
      <c r="K19" s="9"/>
    </row>
    <row r="20" spans="1:17" ht="20.100000000000001" customHeight="1" x14ac:dyDescent="0.3">
      <c r="A20" s="92">
        <f>Saturday!E16</f>
        <v>164.0625</v>
      </c>
      <c r="B20" s="84" t="s">
        <v>71</v>
      </c>
      <c r="C20" s="84" t="s">
        <v>72</v>
      </c>
      <c r="D20" s="84" t="s">
        <v>110</v>
      </c>
      <c r="E20" s="11" t="s">
        <v>93</v>
      </c>
      <c r="F20" s="204"/>
      <c r="G20" s="9"/>
      <c r="H20" s="9"/>
      <c r="I20" s="9"/>
      <c r="J20" s="9"/>
      <c r="K20" s="9"/>
    </row>
    <row r="21" spans="1:17" ht="20.100000000000001" customHeight="1" x14ac:dyDescent="0.4">
      <c r="A21" s="140">
        <f>'4WAV'!H25</f>
        <v>0.7</v>
      </c>
      <c r="B21" s="105" t="s">
        <v>53</v>
      </c>
      <c r="C21" s="205">
        <f>MROUND(F21,5)</f>
        <v>115</v>
      </c>
      <c r="D21" s="210"/>
      <c r="E21" s="209">
        <f>SUM(C21-D21)</f>
        <v>115</v>
      </c>
      <c r="F21" s="181">
        <f>SUM(A21*A20)</f>
        <v>114.84374999999999</v>
      </c>
      <c r="G21" s="9"/>
      <c r="H21" s="9"/>
      <c r="I21" s="9"/>
      <c r="J21" s="9"/>
      <c r="K21" s="9"/>
    </row>
    <row r="22" spans="1:17" ht="20.100000000000001" customHeight="1" x14ac:dyDescent="0.4">
      <c r="A22" s="99">
        <f>'4WAV'!H26</f>
        <v>0.3</v>
      </c>
      <c r="B22" s="106" t="s">
        <v>56</v>
      </c>
      <c r="C22" s="206">
        <f>MROUND(F22,5)</f>
        <v>50</v>
      </c>
      <c r="D22" s="211"/>
      <c r="E22" s="209">
        <f>SUM(C22-D22)</f>
        <v>50</v>
      </c>
      <c r="F22" s="181">
        <f>SUM(A22*A20)</f>
        <v>49.21875</v>
      </c>
      <c r="G22" s="9"/>
      <c r="H22" s="9"/>
      <c r="I22" s="9"/>
      <c r="J22" s="9"/>
      <c r="K22" s="9"/>
    </row>
    <row r="23" spans="1:17" ht="20.100000000000001" customHeight="1" x14ac:dyDescent="0.35">
      <c r="A23" s="31" t="s">
        <v>111</v>
      </c>
      <c r="B23" s="31"/>
      <c r="C23" s="31"/>
      <c r="D23" s="31"/>
      <c r="F23" s="202"/>
      <c r="G23" s="9"/>
      <c r="H23" s="9"/>
      <c r="I23" s="9"/>
      <c r="J23" s="9"/>
      <c r="K23" s="9"/>
      <c r="O23" s="9"/>
      <c r="P23" s="9"/>
      <c r="Q23" s="107"/>
    </row>
    <row r="24" spans="1:17" ht="20.100000000000001" customHeight="1" x14ac:dyDescent="0.3">
      <c r="E24" s="108" t="s">
        <v>73</v>
      </c>
      <c r="J24" s="109">
        <f>'4WAV'!F33</f>
        <v>0.8</v>
      </c>
      <c r="K24" s="108" t="s">
        <v>74</v>
      </c>
      <c r="L24" s="13"/>
      <c r="M24" s="9"/>
      <c r="O24" s="9"/>
    </row>
    <row r="25" spans="1:17" ht="20.100000000000001" customHeight="1" x14ac:dyDescent="0.3">
      <c r="A25" s="110" t="s">
        <v>75</v>
      </c>
      <c r="B25" s="111"/>
      <c r="C25" s="112">
        <f>'4WAV'!B33</f>
        <v>0.8</v>
      </c>
      <c r="D25" s="113" t="s">
        <v>76</v>
      </c>
      <c r="E25" s="114" t="s">
        <v>77</v>
      </c>
      <c r="F25" s="218" t="s">
        <v>114</v>
      </c>
      <c r="G25" s="50"/>
      <c r="H25" s="110" t="s">
        <v>78</v>
      </c>
      <c r="I25" s="115"/>
      <c r="J25" s="116"/>
      <c r="K25" s="117" t="s">
        <v>77</v>
      </c>
      <c r="L25" s="13"/>
      <c r="M25" s="9"/>
    </row>
    <row r="26" spans="1:17" ht="20.100000000000001" customHeight="1" x14ac:dyDescent="0.4">
      <c r="A26" s="182" t="str">
        <f>'4WAV'!A24</f>
        <v>WHITE</v>
      </c>
      <c r="B26" s="183"/>
      <c r="C26" s="147">
        <f>'4WAV'!B24</f>
        <v>0.53</v>
      </c>
      <c r="D26" s="212"/>
      <c r="E26" s="118">
        <f>SUM(H6*C26)</f>
        <v>63.6</v>
      </c>
      <c r="F26" s="214">
        <f>SUM(D26-E26)</f>
        <v>-63.6</v>
      </c>
      <c r="H26" s="184" t="s">
        <v>95</v>
      </c>
      <c r="I26" s="185"/>
      <c r="J26" s="140">
        <f>'4WAV'!F24</f>
        <v>0.45</v>
      </c>
      <c r="K26" s="216">
        <f>MROUND(L26,6)</f>
        <v>0</v>
      </c>
      <c r="L26" s="120">
        <f>SUM(L6*J26)</f>
        <v>0</v>
      </c>
      <c r="M26" s="9"/>
    </row>
    <row r="27" spans="1:17" ht="20.100000000000001" customHeight="1" x14ac:dyDescent="0.4">
      <c r="A27" s="184" t="str">
        <f>'4WAV'!A25</f>
        <v>ITALIAN HERB &amp; CHEE</v>
      </c>
      <c r="B27" s="186"/>
      <c r="C27" s="145">
        <f>'4WAV'!B25</f>
        <v>0.47</v>
      </c>
      <c r="D27" s="212"/>
      <c r="E27" s="118">
        <f>SUM(H6*C27)</f>
        <v>56.4</v>
      </c>
      <c r="F27" s="214">
        <f t="shared" ref="F27:F31" si="0">SUM(D27-E27)</f>
        <v>-56.4</v>
      </c>
      <c r="H27" s="187" t="s">
        <v>86</v>
      </c>
      <c r="I27" s="188"/>
      <c r="J27" s="144">
        <f>'4WAV'!F25</f>
        <v>0.25</v>
      </c>
      <c r="K27" s="209">
        <f t="shared" ref="K27:K31" si="1">MROUND(L27,6)</f>
        <v>0</v>
      </c>
      <c r="L27" s="120">
        <f>SUM(L6*J27)</f>
        <v>0</v>
      </c>
      <c r="M27" s="9"/>
    </row>
    <row r="28" spans="1:17" ht="20.100000000000001" customHeight="1" x14ac:dyDescent="0.4">
      <c r="A28" s="184" t="str">
        <f>'4WAV'!A26</f>
        <v xml:space="preserve">WHITE OPTIONAL  </v>
      </c>
      <c r="B28" s="186"/>
      <c r="C28" s="146">
        <f>'4WAV'!B26</f>
        <v>0</v>
      </c>
      <c r="D28" s="212"/>
      <c r="E28" s="118">
        <f>SUM(H6*C28)</f>
        <v>0</v>
      </c>
      <c r="F28" s="214">
        <f t="shared" si="0"/>
        <v>0</v>
      </c>
      <c r="H28" s="184" t="s">
        <v>96</v>
      </c>
      <c r="I28" s="185"/>
      <c r="J28" s="140">
        <f>'4WAV'!F26</f>
        <v>0.2</v>
      </c>
      <c r="K28" s="209">
        <f t="shared" si="1"/>
        <v>0</v>
      </c>
      <c r="L28" s="120">
        <f>SUM(L6*J28)</f>
        <v>0</v>
      </c>
      <c r="M28" s="9"/>
    </row>
    <row r="29" spans="1:17" ht="20.100000000000001" customHeight="1" x14ac:dyDescent="0.4">
      <c r="A29" s="184" t="str">
        <f>'4WAV'!A27</f>
        <v>WHEAT</v>
      </c>
      <c r="B29" s="186"/>
      <c r="C29" s="146">
        <f>'4WAV'!B27</f>
        <v>1</v>
      </c>
      <c r="D29" s="212"/>
      <c r="E29" s="121">
        <f>SUM(I6*C29)</f>
        <v>52</v>
      </c>
      <c r="F29" s="214">
        <f t="shared" si="0"/>
        <v>-52</v>
      </c>
      <c r="H29" s="184" t="s">
        <v>87</v>
      </c>
      <c r="I29" s="185"/>
      <c r="J29" s="140">
        <f>'4WAV'!F27</f>
        <v>0.1</v>
      </c>
      <c r="K29" s="209">
        <f t="shared" si="1"/>
        <v>0</v>
      </c>
      <c r="L29" s="120">
        <f>SUM(L6*J29)</f>
        <v>0</v>
      </c>
      <c r="M29" s="9"/>
      <c r="N29" s="9"/>
    </row>
    <row r="30" spans="1:17" ht="20.100000000000001" customHeight="1" x14ac:dyDescent="0.4">
      <c r="A30" s="189" t="str">
        <f>'4WAV'!A28</f>
        <v>OPTIONAL</v>
      </c>
      <c r="B30" s="190"/>
      <c r="C30" s="145">
        <f>'4WAV'!B28</f>
        <v>0</v>
      </c>
      <c r="D30" s="212"/>
      <c r="E30" s="121">
        <f>SUM(I6*C30)</f>
        <v>0</v>
      </c>
      <c r="F30" s="214">
        <f t="shared" si="0"/>
        <v>0</v>
      </c>
      <c r="H30" s="189" t="s">
        <v>88</v>
      </c>
      <c r="I30" s="191"/>
      <c r="J30" s="99">
        <f>'4WAV'!F28</f>
        <v>0</v>
      </c>
      <c r="K30" s="209">
        <f t="shared" si="1"/>
        <v>0</v>
      </c>
      <c r="L30" s="120">
        <f>SUM(L6*J30)</f>
        <v>0</v>
      </c>
      <c r="M30" s="9"/>
      <c r="O30" s="9"/>
    </row>
    <row r="31" spans="1:17" ht="20.100000000000001" customHeight="1" x14ac:dyDescent="0.4">
      <c r="A31" s="189" t="str">
        <f>'4WAV'!A29</f>
        <v xml:space="preserve"> OPTIONAL</v>
      </c>
      <c r="B31" s="190"/>
      <c r="C31" s="146">
        <f>'4WAV'!B29</f>
        <v>0</v>
      </c>
      <c r="D31" s="212"/>
      <c r="E31" s="121">
        <f>SUM(I6*C31)</f>
        <v>0</v>
      </c>
      <c r="F31" s="214">
        <f t="shared" si="0"/>
        <v>0</v>
      </c>
      <c r="H31" s="189" t="s">
        <v>89</v>
      </c>
      <c r="I31" s="191"/>
      <c r="J31" s="99">
        <f>'4WAV'!F29</f>
        <v>0</v>
      </c>
      <c r="K31" s="209">
        <f t="shared" si="1"/>
        <v>0</v>
      </c>
      <c r="L31" s="120">
        <f>SUM(L6*J31)</f>
        <v>0</v>
      </c>
      <c r="M31" s="9"/>
    </row>
    <row r="32" spans="1:17" ht="20.100000000000001" customHeight="1" x14ac:dyDescent="0.3">
      <c r="E32" s="10"/>
      <c r="F32" s="81"/>
      <c r="K32" s="122"/>
      <c r="L32" s="123"/>
      <c r="M32" s="9"/>
    </row>
    <row r="33" spans="1:19" ht="20.100000000000001" customHeight="1" x14ac:dyDescent="0.3">
      <c r="B33" s="9"/>
      <c r="C33" s="9"/>
      <c r="E33" s="108" t="s">
        <v>73</v>
      </c>
      <c r="J33" s="109">
        <f>'4WAV'!G33</f>
        <v>0.15</v>
      </c>
      <c r="K33" s="108" t="s">
        <v>74</v>
      </c>
      <c r="L33" s="123"/>
    </row>
    <row r="34" spans="1:19" ht="20.100000000000001" customHeight="1" x14ac:dyDescent="0.3">
      <c r="A34" s="110" t="s">
        <v>79</v>
      </c>
      <c r="B34" s="115"/>
      <c r="C34" s="124">
        <f>'4WAV'!C33</f>
        <v>0.15</v>
      </c>
      <c r="D34" s="192" t="s">
        <v>76</v>
      </c>
      <c r="E34" s="117" t="s">
        <v>77</v>
      </c>
      <c r="F34" s="218" t="s">
        <v>114</v>
      </c>
      <c r="G34" s="50"/>
      <c r="H34" s="125" t="s">
        <v>80</v>
      </c>
      <c r="I34" s="126"/>
      <c r="J34" s="127"/>
      <c r="K34" s="128" t="s">
        <v>77</v>
      </c>
      <c r="L34" s="123"/>
    </row>
    <row r="35" spans="1:19" ht="20.100000000000001" customHeight="1" x14ac:dyDescent="0.4">
      <c r="A35" s="1" t="str">
        <f t="shared" ref="A35:A40" si="2">A26</f>
        <v>WHITE</v>
      </c>
      <c r="B35" s="81"/>
      <c r="C35" s="129">
        <f>C26</f>
        <v>0.53</v>
      </c>
      <c r="D35" s="212"/>
      <c r="E35" s="130">
        <f>SUM(H7*C35)</f>
        <v>11.925000000000001</v>
      </c>
      <c r="F35" s="214">
        <f>SUM(D35-E35)</f>
        <v>-11.925000000000001</v>
      </c>
      <c r="H35" s="13" t="str">
        <f t="shared" ref="H35:H40" si="3">H26</f>
        <v>CHOCOLATE CHIPS</v>
      </c>
      <c r="I35" s="9"/>
      <c r="J35" s="83">
        <f>J26</f>
        <v>0.45</v>
      </c>
      <c r="K35" s="209">
        <f>MROUND(L35,6)</f>
        <v>0</v>
      </c>
      <c r="L35" s="131">
        <f>SUM(L7*J35)</f>
        <v>0</v>
      </c>
    </row>
    <row r="36" spans="1:19" ht="20.100000000000001" customHeight="1" x14ac:dyDescent="0.4">
      <c r="A36" s="6" t="str">
        <f t="shared" si="2"/>
        <v>ITALIAN HERB &amp; CHEE</v>
      </c>
      <c r="B36" s="7"/>
      <c r="C36" s="129">
        <f t="shared" ref="C36:C38" si="4">C27</f>
        <v>0.47</v>
      </c>
      <c r="D36" s="212"/>
      <c r="E36" s="130">
        <f>SUM(H7*C36)</f>
        <v>10.574999999999999</v>
      </c>
      <c r="F36" s="214">
        <f t="shared" ref="F36:F40" si="5">SUM(D36-E36)</f>
        <v>-10.574999999999999</v>
      </c>
      <c r="H36" s="6" t="str">
        <f t="shared" si="3"/>
        <v>MACADAMIAN NUTS</v>
      </c>
      <c r="I36" s="7"/>
      <c r="J36" s="83">
        <f t="shared" ref="J36:J40" si="6">J27</f>
        <v>0.25</v>
      </c>
      <c r="K36" s="209">
        <f>MROUND(L36,6)</f>
        <v>0</v>
      </c>
      <c r="L36" s="131">
        <f>SUM(L7*J36)</f>
        <v>0</v>
      </c>
    </row>
    <row r="37" spans="1:19" ht="20.100000000000001" customHeight="1" x14ac:dyDescent="0.4">
      <c r="A37" s="6" t="str">
        <f t="shared" si="2"/>
        <v xml:space="preserve">WHITE OPTIONAL  </v>
      </c>
      <c r="B37" s="8"/>
      <c r="C37" s="129">
        <f t="shared" si="4"/>
        <v>0</v>
      </c>
      <c r="D37" s="212"/>
      <c r="E37" s="130">
        <f>SUM(H7*C37)</f>
        <v>0</v>
      </c>
      <c r="F37" s="214">
        <f t="shared" si="5"/>
        <v>0</v>
      </c>
      <c r="H37" s="13" t="str">
        <f t="shared" si="3"/>
        <v>DOUBLE CHOCOLATE</v>
      </c>
      <c r="I37" s="9"/>
      <c r="J37" s="83">
        <f t="shared" si="6"/>
        <v>0.2</v>
      </c>
      <c r="K37" s="209">
        <f>MROUND(L37,6)</f>
        <v>0</v>
      </c>
      <c r="L37" s="131">
        <f>SUM(L7*J37)</f>
        <v>0</v>
      </c>
    </row>
    <row r="38" spans="1:19" ht="20.100000000000001" customHeight="1" x14ac:dyDescent="0.4">
      <c r="A38" s="6" t="str">
        <f t="shared" si="2"/>
        <v>WHEAT</v>
      </c>
      <c r="B38" s="8"/>
      <c r="C38" s="129">
        <f t="shared" si="4"/>
        <v>1</v>
      </c>
      <c r="D38" s="212"/>
      <c r="E38" s="119">
        <f>SUM(I7*C38)</f>
        <v>9.75</v>
      </c>
      <c r="F38" s="214">
        <f t="shared" si="5"/>
        <v>-9.75</v>
      </c>
      <c r="H38" s="6" t="str">
        <f t="shared" si="3"/>
        <v>OATMEAL RAISIN</v>
      </c>
      <c r="I38" s="7"/>
      <c r="J38" s="83">
        <f t="shared" si="6"/>
        <v>0.1</v>
      </c>
      <c r="K38" s="209">
        <f t="shared" ref="K38:K40" si="7">MROUND(L38,6)</f>
        <v>0</v>
      </c>
      <c r="L38" s="131">
        <f>SUM(L7*J38)</f>
        <v>0</v>
      </c>
    </row>
    <row r="39" spans="1:19" ht="20.100000000000001" customHeight="1" x14ac:dyDescent="0.4">
      <c r="A39" s="3" t="str">
        <f t="shared" si="2"/>
        <v>OPTIONAL</v>
      </c>
      <c r="B39" s="5"/>
      <c r="C39" s="132">
        <f>C30</f>
        <v>0</v>
      </c>
      <c r="D39" s="212"/>
      <c r="E39" s="119">
        <f>SUM(I7*C39)</f>
        <v>0</v>
      </c>
      <c r="F39" s="214">
        <f t="shared" si="5"/>
        <v>0</v>
      </c>
      <c r="H39" s="6" t="str">
        <f t="shared" si="3"/>
        <v>PEANUT BUTTER</v>
      </c>
      <c r="I39" s="7"/>
      <c r="J39" s="83">
        <f t="shared" si="6"/>
        <v>0</v>
      </c>
      <c r="K39" s="209">
        <f t="shared" si="7"/>
        <v>0</v>
      </c>
      <c r="L39" s="131">
        <f>SUM(L7*J39)</f>
        <v>0</v>
      </c>
    </row>
    <row r="40" spans="1:19" ht="20.100000000000001" customHeight="1" x14ac:dyDescent="0.4">
      <c r="A40" s="3" t="str">
        <f t="shared" si="2"/>
        <v xml:space="preserve"> OPTIONAL</v>
      </c>
      <c r="B40" s="5"/>
      <c r="C40" s="133">
        <f>C31</f>
        <v>0</v>
      </c>
      <c r="D40" s="212"/>
      <c r="E40" s="119">
        <f>SUM(I7*C40)</f>
        <v>0</v>
      </c>
      <c r="F40" s="215">
        <f t="shared" si="5"/>
        <v>0</v>
      </c>
      <c r="H40" s="3" t="str">
        <f t="shared" si="3"/>
        <v>OPTIONAL</v>
      </c>
      <c r="I40" s="4"/>
      <c r="J40" s="83">
        <f t="shared" si="6"/>
        <v>0</v>
      </c>
      <c r="K40" s="209">
        <f t="shared" si="7"/>
        <v>0</v>
      </c>
      <c r="L40" s="131">
        <f>SUM(L7*J40)</f>
        <v>0</v>
      </c>
    </row>
    <row r="41" spans="1:19" ht="20.100000000000001" customHeight="1" x14ac:dyDescent="0.3">
      <c r="E41" s="10"/>
      <c r="K41" s="122"/>
      <c r="L41" s="123"/>
    </row>
    <row r="42" spans="1:19" ht="20.100000000000001" customHeight="1" x14ac:dyDescent="0.3">
      <c r="E42" s="108" t="s">
        <v>73</v>
      </c>
      <c r="J42" s="109">
        <f>'4WAV'!H33</f>
        <v>0.05</v>
      </c>
      <c r="K42" s="108" t="s">
        <v>74</v>
      </c>
      <c r="L42" s="123"/>
    </row>
    <row r="43" spans="1:19" ht="20.100000000000001" customHeight="1" x14ac:dyDescent="0.4">
      <c r="A43" s="125" t="s">
        <v>81</v>
      </c>
      <c r="B43" s="15"/>
      <c r="C43" s="134">
        <f>'4WAV'!D33</f>
        <v>0.05</v>
      </c>
      <c r="D43" s="193" t="s">
        <v>76</v>
      </c>
      <c r="E43" s="135" t="s">
        <v>77</v>
      </c>
      <c r="F43" s="84" t="s">
        <v>94</v>
      </c>
      <c r="G43" s="50"/>
      <c r="H43" s="110" t="s">
        <v>82</v>
      </c>
      <c r="I43" s="115"/>
      <c r="J43" s="136"/>
      <c r="K43" s="114" t="s">
        <v>77</v>
      </c>
      <c r="L43" s="123"/>
      <c r="N43" s="137"/>
      <c r="O43" s="9"/>
      <c r="P43" s="9"/>
      <c r="Q43" s="9"/>
      <c r="R43" s="9"/>
      <c r="S43" s="9"/>
    </row>
    <row r="44" spans="1:19" ht="20.100000000000001" customHeight="1" x14ac:dyDescent="0.4">
      <c r="A44" s="3" t="str">
        <f t="shared" ref="A44:A49" si="8">A26</f>
        <v>WHITE</v>
      </c>
      <c r="B44" s="5"/>
      <c r="C44" s="129">
        <f>C26</f>
        <v>0.53</v>
      </c>
      <c r="D44" s="212"/>
      <c r="E44" s="90">
        <f>SUM(H8*C44)</f>
        <v>3.9750000000000001</v>
      </c>
      <c r="F44" s="214">
        <f>SUM(D44-E44)</f>
        <v>-3.9750000000000001</v>
      </c>
      <c r="H44" s="6" t="str">
        <f t="shared" ref="H44:H49" si="9">H26</f>
        <v>CHOCOLATE CHIPS</v>
      </c>
      <c r="I44" s="7"/>
      <c r="J44" s="83">
        <f>J26</f>
        <v>0.45</v>
      </c>
      <c r="K44" s="217">
        <f>MROUND(L44,6)</f>
        <v>0</v>
      </c>
      <c r="L44" s="131">
        <f>SUM(L8*J44)</f>
        <v>0</v>
      </c>
      <c r="N44" s="9"/>
      <c r="O44" s="9"/>
      <c r="P44" s="9"/>
      <c r="Q44" s="9"/>
      <c r="R44" s="9"/>
      <c r="S44" s="9"/>
    </row>
    <row r="45" spans="1:19" ht="20.100000000000001" customHeight="1" x14ac:dyDescent="0.4">
      <c r="A45" s="3" t="str">
        <f t="shared" si="8"/>
        <v>ITALIAN HERB &amp; CHEE</v>
      </c>
      <c r="B45" s="5"/>
      <c r="C45" s="129">
        <f t="shared" ref="C45:C48" si="10">C27</f>
        <v>0.47</v>
      </c>
      <c r="D45" s="212"/>
      <c r="E45" s="90">
        <f>SUM(H8*C45)</f>
        <v>3.5249999999999999</v>
      </c>
      <c r="F45" s="214">
        <f t="shared" ref="F45:F49" si="11">SUM(D45-E45)</f>
        <v>-3.5249999999999999</v>
      </c>
      <c r="H45" s="6" t="str">
        <f t="shared" si="9"/>
        <v>MACADAMIAN NUTS</v>
      </c>
      <c r="I45" s="7"/>
      <c r="J45" s="83">
        <f t="shared" ref="J45:J48" si="12">J27</f>
        <v>0.25</v>
      </c>
      <c r="K45" s="217">
        <f t="shared" ref="K45:K48" si="13">MROUND(L45,6)</f>
        <v>0</v>
      </c>
      <c r="L45" s="131">
        <f>SUM(L8*J45)</f>
        <v>0</v>
      </c>
      <c r="N45" s="9"/>
      <c r="O45" s="138"/>
      <c r="P45" s="9"/>
      <c r="Q45" s="9"/>
      <c r="R45" s="9"/>
      <c r="S45" s="9"/>
    </row>
    <row r="46" spans="1:19" ht="20.100000000000001" customHeight="1" x14ac:dyDescent="0.4">
      <c r="A46" s="6" t="str">
        <f t="shared" si="8"/>
        <v xml:space="preserve">WHITE OPTIONAL  </v>
      </c>
      <c r="B46" s="8"/>
      <c r="C46" s="129">
        <f t="shared" si="10"/>
        <v>0</v>
      </c>
      <c r="D46" s="212"/>
      <c r="E46" s="90">
        <f>SUM(H8*C46)</f>
        <v>0</v>
      </c>
      <c r="F46" s="214">
        <f t="shared" si="11"/>
        <v>0</v>
      </c>
      <c r="H46" s="6" t="str">
        <f t="shared" si="9"/>
        <v>DOUBLE CHOCOLATE</v>
      </c>
      <c r="I46" s="7"/>
      <c r="J46" s="83">
        <f t="shared" si="12"/>
        <v>0.2</v>
      </c>
      <c r="K46" s="217">
        <f t="shared" si="13"/>
        <v>0</v>
      </c>
      <c r="L46" s="131">
        <f>SUM(L8*J46)</f>
        <v>0</v>
      </c>
      <c r="N46" s="9"/>
      <c r="O46" s="138"/>
      <c r="P46" s="9"/>
      <c r="Q46" s="9"/>
      <c r="R46" s="9"/>
      <c r="S46" s="9"/>
    </row>
    <row r="47" spans="1:19" ht="20.100000000000001" customHeight="1" x14ac:dyDescent="0.4">
      <c r="A47" s="6" t="str">
        <f t="shared" si="8"/>
        <v>WHEAT</v>
      </c>
      <c r="B47" s="8"/>
      <c r="C47" s="129">
        <f t="shared" si="10"/>
        <v>1</v>
      </c>
      <c r="D47" s="212"/>
      <c r="E47" s="119">
        <f>SUM(I8*C47)</f>
        <v>3.25</v>
      </c>
      <c r="F47" s="214">
        <f t="shared" si="11"/>
        <v>-3.25</v>
      </c>
      <c r="H47" s="6" t="str">
        <f t="shared" si="9"/>
        <v>OATMEAL RAISIN</v>
      </c>
      <c r="I47" s="7"/>
      <c r="J47" s="83">
        <f t="shared" si="12"/>
        <v>0.1</v>
      </c>
      <c r="K47" s="217">
        <f t="shared" si="13"/>
        <v>0</v>
      </c>
      <c r="L47" s="131">
        <f>SUM(L8*J47)</f>
        <v>0</v>
      </c>
    </row>
    <row r="48" spans="1:19" ht="20.100000000000001" customHeight="1" x14ac:dyDescent="0.4">
      <c r="A48" s="3" t="str">
        <f t="shared" si="8"/>
        <v>OPTIONAL</v>
      </c>
      <c r="B48" s="5"/>
      <c r="C48" s="132">
        <f t="shared" si="10"/>
        <v>0</v>
      </c>
      <c r="D48" s="212"/>
      <c r="E48" s="119">
        <f>SUM(I8*C48)</f>
        <v>0</v>
      </c>
      <c r="F48" s="214">
        <f t="shared" si="11"/>
        <v>0</v>
      </c>
      <c r="H48" s="6" t="str">
        <f t="shared" si="9"/>
        <v>PEANUT BUTTER</v>
      </c>
      <c r="I48" s="7"/>
      <c r="J48" s="83">
        <f t="shared" si="12"/>
        <v>0</v>
      </c>
      <c r="K48" s="217">
        <f t="shared" si="13"/>
        <v>0</v>
      </c>
      <c r="L48" s="131">
        <f>SUM(L8*J48)</f>
        <v>0</v>
      </c>
    </row>
    <row r="49" spans="1:18" ht="20.100000000000001" customHeight="1" x14ac:dyDescent="0.4">
      <c r="A49" s="3" t="str">
        <f t="shared" si="8"/>
        <v xml:space="preserve"> OPTIONAL</v>
      </c>
      <c r="B49" s="5"/>
      <c r="C49" s="133">
        <f>C31</f>
        <v>0</v>
      </c>
      <c r="D49" s="212"/>
      <c r="E49" s="213">
        <f>SUM(I8*C49)</f>
        <v>0</v>
      </c>
      <c r="F49" s="215">
        <f t="shared" si="11"/>
        <v>0</v>
      </c>
      <c r="H49" s="6" t="str">
        <f t="shared" si="9"/>
        <v>OPTIONAL</v>
      </c>
      <c r="I49" s="7"/>
      <c r="J49" s="83">
        <f>J31</f>
        <v>0</v>
      </c>
      <c r="K49" s="217">
        <f>MROUND(L49,6)</f>
        <v>0</v>
      </c>
      <c r="L49" s="131">
        <f>SUM(L8*J49)</f>
        <v>0</v>
      </c>
    </row>
    <row r="50" spans="1:18" x14ac:dyDescent="0.3">
      <c r="L50" s="123"/>
    </row>
    <row r="51" spans="1:18" x14ac:dyDescent="0.3">
      <c r="L51" s="123"/>
      <c r="R51" s="9"/>
    </row>
  </sheetData>
  <sheetProtection algorithmName="SHA-512" hashValue="9seoBkkhT/0KJNguvjA3BPAlKQ4IvK3dozGiu/Ik2oS1l5hp0C9QJztwORwHff8vYAG+osn56CKpTP/gOGHvNw==" saltValue="+pxwYWzgRwCEfvWjgFs/eg==" spinCount="100000" sheet="1" objects="1" scenarios="1"/>
  <mergeCells count="1">
    <mergeCell ref="C1:D1"/>
  </mergeCells>
  <conditionalFormatting sqref="F26:F31">
    <cfRule type="cellIs" dxfId="14" priority="3" operator="lessThan">
      <formula>0</formula>
    </cfRule>
  </conditionalFormatting>
  <conditionalFormatting sqref="F35:F40">
    <cfRule type="cellIs" dxfId="13" priority="2" operator="lessThan">
      <formula>0</formula>
    </cfRule>
  </conditionalFormatting>
  <conditionalFormatting sqref="F44:F49">
    <cfRule type="cellIs" dxfId="12" priority="1" operator="lessThan">
      <formula>0</formula>
    </cfRule>
  </conditionalFormatting>
  <pageMargins left="0.7" right="0.7" top="0.75" bottom="0.75" header="0.3" footer="0.3"/>
  <pageSetup scale="68" orientation="portrait" r:id="rId1"/>
  <colBreaks count="1" manualBreakCount="1">
    <brk id="1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51"/>
  <sheetViews>
    <sheetView topLeftCell="A2" zoomScaleNormal="100" workbookViewId="0">
      <selection activeCell="D21" sqref="D21"/>
    </sheetView>
  </sheetViews>
  <sheetFormatPr defaultRowHeight="14.4" x14ac:dyDescent="0.3"/>
  <cols>
    <col min="2" max="2" width="16" customWidth="1"/>
    <col min="3" max="3" width="9.109375" customWidth="1"/>
    <col min="4" max="4" width="14.109375" customWidth="1"/>
    <col min="5" max="5" width="12.6640625" customWidth="1"/>
    <col min="6" max="6" width="11.44140625" customWidth="1"/>
    <col min="7" max="7" width="6.33203125" customWidth="1"/>
    <col min="8" max="8" width="9.6640625" customWidth="1"/>
    <col min="9" max="10" width="10.109375" customWidth="1"/>
    <col min="11" max="11" width="13.44140625" customWidth="1"/>
    <col min="12" max="12" width="8.44140625" customWidth="1"/>
  </cols>
  <sheetData>
    <row r="1" spans="1:17" ht="26.4" thickBot="1" x14ac:dyDescent="0.55000000000000004">
      <c r="A1" s="107" t="s">
        <v>26</v>
      </c>
      <c r="B1" s="208">
        <f>'4WAV'!G3</f>
        <v>1</v>
      </c>
      <c r="C1" s="219">
        <f>Friday!C1:D1+1</f>
        <v>44170</v>
      </c>
      <c r="D1" s="219"/>
      <c r="E1" s="78" t="s">
        <v>50</v>
      </c>
      <c r="F1" s="48"/>
      <c r="K1" s="79"/>
    </row>
    <row r="2" spans="1:17" ht="21" x14ac:dyDescent="0.4">
      <c r="B2" s="14"/>
      <c r="D2" s="14"/>
      <c r="E2" s="14"/>
      <c r="F2" s="48"/>
      <c r="K2" s="79"/>
    </row>
    <row r="3" spans="1:17" x14ac:dyDescent="0.3">
      <c r="E3" s="9"/>
      <c r="J3" s="9"/>
      <c r="M3" s="9"/>
    </row>
    <row r="4" spans="1:17" ht="20.100000000000001" customHeight="1" x14ac:dyDescent="0.35">
      <c r="A4" s="176" t="s">
        <v>102</v>
      </c>
      <c r="B4" s="7"/>
      <c r="C4" s="7"/>
      <c r="D4" s="8"/>
      <c r="E4" s="80"/>
      <c r="F4" s="176" t="s">
        <v>51</v>
      </c>
      <c r="G4" s="81"/>
      <c r="H4" s="81"/>
      <c r="I4" s="2"/>
      <c r="J4" s="176" t="s">
        <v>52</v>
      </c>
      <c r="K4" s="7"/>
      <c r="L4" s="82"/>
      <c r="M4" s="9"/>
    </row>
    <row r="5" spans="1:17" ht="20.100000000000001" customHeight="1" x14ac:dyDescent="0.3">
      <c r="A5" s="83">
        <f>C15</f>
        <v>0.05</v>
      </c>
      <c r="B5" s="145">
        <f>'4WAV'!H29</f>
        <v>0.8</v>
      </c>
      <c r="C5" s="84" t="s">
        <v>53</v>
      </c>
      <c r="D5" s="85">
        <f>MROUND(E5,5)</f>
        <v>5</v>
      </c>
      <c r="E5" s="207">
        <f>SUM(B5*A6)</f>
        <v>6.25</v>
      </c>
      <c r="F5" s="11" t="s">
        <v>54</v>
      </c>
      <c r="G5" s="11" t="s">
        <v>55</v>
      </c>
      <c r="H5" s="11" t="s">
        <v>53</v>
      </c>
      <c r="I5" s="84" t="s">
        <v>56</v>
      </c>
      <c r="J5" s="87" t="s">
        <v>54</v>
      </c>
      <c r="K5" s="88" t="s">
        <v>55</v>
      </c>
      <c r="L5" s="89"/>
      <c r="M5" s="9"/>
    </row>
    <row r="6" spans="1:17" ht="20.100000000000001" customHeight="1" x14ac:dyDescent="0.3">
      <c r="A6" s="90">
        <f>E15</f>
        <v>7.8125</v>
      </c>
      <c r="B6" s="146">
        <f>'4WAV'!H30</f>
        <v>0.2</v>
      </c>
      <c r="C6" s="91" t="s">
        <v>56</v>
      </c>
      <c r="D6" s="92">
        <f>MROUND(E6,5)</f>
        <v>0</v>
      </c>
      <c r="E6" s="86">
        <f>SUM(B6*A6)</f>
        <v>1.5625</v>
      </c>
      <c r="F6" s="87" t="s">
        <v>57</v>
      </c>
      <c r="G6" s="143">
        <f>'4WAV'!B33</f>
        <v>0.8</v>
      </c>
      <c r="H6" s="93">
        <f>SUM(C17*G6)</f>
        <v>92</v>
      </c>
      <c r="I6" s="94">
        <f>SUM(C18*G6)</f>
        <v>40</v>
      </c>
      <c r="J6" s="95" t="s">
        <v>57</v>
      </c>
      <c r="K6" s="140">
        <f>'4WAV'!F33</f>
        <v>0.8</v>
      </c>
      <c r="L6" s="96">
        <f>SUM(K17*K6)</f>
        <v>0</v>
      </c>
      <c r="M6" s="13"/>
    </row>
    <row r="7" spans="1:17" ht="20.100000000000001" customHeight="1" x14ac:dyDescent="0.3">
      <c r="F7" s="95" t="s">
        <v>58</v>
      </c>
      <c r="G7" s="140">
        <f>'4WAV'!C33</f>
        <v>0.15</v>
      </c>
      <c r="H7" s="92">
        <f>SUM(C17*G7)</f>
        <v>17.25</v>
      </c>
      <c r="I7" s="85">
        <f>SUM(C18*G7)</f>
        <v>7.5</v>
      </c>
      <c r="J7" s="87" t="s">
        <v>58</v>
      </c>
      <c r="K7" s="144">
        <f>'4WAV'!G33</f>
        <v>0.15</v>
      </c>
      <c r="L7" s="97">
        <f>SUM(K17*K7)</f>
        <v>0</v>
      </c>
      <c r="M7" s="13"/>
    </row>
    <row r="8" spans="1:17" ht="20.100000000000001" customHeight="1" x14ac:dyDescent="0.3">
      <c r="F8" s="98" t="s">
        <v>59</v>
      </c>
      <c r="G8" s="99">
        <f>'4WAV'!D33</f>
        <v>0.05</v>
      </c>
      <c r="H8" s="100">
        <f>SUM(C17*G8)</f>
        <v>5.75</v>
      </c>
      <c r="I8" s="101">
        <f>SUM(C18*G8)</f>
        <v>2.5</v>
      </c>
      <c r="J8" s="95" t="s">
        <v>59</v>
      </c>
      <c r="K8" s="140">
        <f>'4WAV'!H33</f>
        <v>0.05</v>
      </c>
      <c r="L8" s="96">
        <f>SUM(K17*K8)</f>
        <v>0</v>
      </c>
      <c r="M8" s="13"/>
    </row>
    <row r="9" spans="1:17" ht="20.100000000000001" customHeight="1" x14ac:dyDescent="0.3">
      <c r="H9" s="4"/>
      <c r="I9" s="4"/>
      <c r="J9" s="4"/>
      <c r="K9" s="4"/>
      <c r="M9" s="9"/>
    </row>
    <row r="10" spans="1:17" ht="20.100000000000001" customHeight="1" x14ac:dyDescent="0.35">
      <c r="A10" s="177" t="s">
        <v>100</v>
      </c>
      <c r="B10" s="7"/>
      <c r="C10" s="7"/>
      <c r="D10" s="7"/>
      <c r="E10" s="8"/>
      <c r="G10" s="178" t="s">
        <v>106</v>
      </c>
      <c r="H10" s="7"/>
      <c r="I10" s="7"/>
      <c r="J10" s="7"/>
      <c r="K10" s="8"/>
      <c r="Q10" s="9"/>
    </row>
    <row r="11" spans="1:17" ht="20.100000000000001" customHeight="1" x14ac:dyDescent="0.3">
      <c r="A11" s="13" t="s">
        <v>60</v>
      </c>
      <c r="B11" s="9"/>
      <c r="C11" s="9"/>
      <c r="D11" s="141">
        <f>'4WAV'!E5</f>
        <v>156.25</v>
      </c>
      <c r="E11" s="94">
        <f>D11</f>
        <v>156.25</v>
      </c>
      <c r="G11" s="6" t="s">
        <v>61</v>
      </c>
      <c r="H11" s="7"/>
      <c r="I11" s="8"/>
      <c r="J11" s="142">
        <f>'4WAV'!B15</f>
        <v>0</v>
      </c>
      <c r="K11" s="84">
        <f>J11</f>
        <v>0</v>
      </c>
    </row>
    <row r="12" spans="1:17" ht="20.100000000000001" customHeight="1" x14ac:dyDescent="0.3">
      <c r="A12" s="6" t="s">
        <v>62</v>
      </c>
      <c r="B12" s="7"/>
      <c r="C12" s="7"/>
      <c r="D12" s="142">
        <f>'4WAV'!E6</f>
        <v>0</v>
      </c>
      <c r="E12" s="85">
        <f>SUM(D12/2)</f>
        <v>0</v>
      </c>
      <c r="G12" s="13" t="s">
        <v>63</v>
      </c>
      <c r="H12" s="9"/>
      <c r="I12" s="12"/>
      <c r="J12" s="195">
        <f>'4WAV'!B16</f>
        <v>0</v>
      </c>
      <c r="K12" s="179">
        <f>(J12*3)</f>
        <v>0</v>
      </c>
      <c r="N12" s="9"/>
    </row>
    <row r="13" spans="1:17" ht="20.100000000000001" customHeight="1" x14ac:dyDescent="0.3">
      <c r="A13" s="13" t="s">
        <v>13</v>
      </c>
      <c r="B13" s="9"/>
      <c r="C13" s="9"/>
      <c r="D13" s="142">
        <f>'4WAV'!E8</f>
        <v>0</v>
      </c>
      <c r="E13" s="94">
        <f>D13</f>
        <v>0</v>
      </c>
      <c r="G13" s="6" t="s">
        <v>64</v>
      </c>
      <c r="H13" s="7"/>
      <c r="I13" s="8"/>
      <c r="J13" s="142">
        <f>'4WAV'!B18</f>
        <v>0</v>
      </c>
      <c r="K13" s="84">
        <f>SUM(J13*12)</f>
        <v>0</v>
      </c>
      <c r="N13" s="9"/>
    </row>
    <row r="14" spans="1:17" ht="20.100000000000001" customHeight="1" x14ac:dyDescent="0.3">
      <c r="A14" s="6" t="s">
        <v>65</v>
      </c>
      <c r="B14" s="7"/>
      <c r="C14" s="8"/>
      <c r="D14" s="12"/>
      <c r="E14" s="85">
        <f>SUM(E11:E13)</f>
        <v>156.25</v>
      </c>
      <c r="G14" s="13" t="s">
        <v>66</v>
      </c>
      <c r="H14" s="9"/>
      <c r="I14" s="12"/>
      <c r="J14" s="195">
        <f>'4WAV'!B20</f>
        <v>0</v>
      </c>
      <c r="K14" s="179">
        <f>J14</f>
        <v>0</v>
      </c>
    </row>
    <row r="15" spans="1:17" ht="20.100000000000001" customHeight="1" x14ac:dyDescent="0.3">
      <c r="A15" s="6" t="s">
        <v>67</v>
      </c>
      <c r="B15" s="102"/>
      <c r="C15" s="140">
        <f>'4WAV'!A3</f>
        <v>0.05</v>
      </c>
      <c r="D15" s="85"/>
      <c r="E15" s="92">
        <f>SUM(E14*C15)</f>
        <v>7.8125</v>
      </c>
      <c r="G15" s="6" t="s">
        <v>68</v>
      </c>
      <c r="H15" s="7"/>
      <c r="I15" s="7"/>
      <c r="J15" s="8"/>
      <c r="K15" s="84">
        <f>SUM(K11:K14)</f>
        <v>0</v>
      </c>
    </row>
    <row r="16" spans="1:17" ht="20.100000000000001" customHeight="1" x14ac:dyDescent="0.35">
      <c r="A16" s="103" t="s">
        <v>69</v>
      </c>
      <c r="B16" s="4"/>
      <c r="C16" s="8"/>
      <c r="D16" s="5"/>
      <c r="E16" s="104">
        <f>SUM(E14:E15)</f>
        <v>164.0625</v>
      </c>
      <c r="F16" s="202"/>
      <c r="G16" s="6" t="s">
        <v>67</v>
      </c>
      <c r="H16" s="7"/>
      <c r="I16" s="8"/>
      <c r="J16" s="140">
        <f>'4WAV'!A13</f>
        <v>0.05</v>
      </c>
      <c r="K16" s="85">
        <f>SUM(K15*J16)</f>
        <v>0</v>
      </c>
    </row>
    <row r="17" spans="1:17" ht="20.100000000000001" customHeight="1" x14ac:dyDescent="0.35">
      <c r="A17" s="200">
        <f>'4WAV'!H25</f>
        <v>0.7</v>
      </c>
      <c r="B17" s="84" t="s">
        <v>53</v>
      </c>
      <c r="C17" s="205">
        <f>MROUND(F17,5)</f>
        <v>115</v>
      </c>
      <c r="F17" s="181">
        <f>SUM(A17*E16)</f>
        <v>114.84374999999999</v>
      </c>
      <c r="G17" s="199" t="s">
        <v>70</v>
      </c>
      <c r="H17" s="4"/>
      <c r="I17" s="7"/>
      <c r="J17" s="5"/>
      <c r="K17" s="104">
        <f>SUM(K15:K16)</f>
        <v>0</v>
      </c>
    </row>
    <row r="18" spans="1:17" ht="19.5" customHeight="1" x14ac:dyDescent="0.35">
      <c r="A18" s="201">
        <f>'4WAV'!H26</f>
        <v>0.3</v>
      </c>
      <c r="B18" s="91" t="s">
        <v>56</v>
      </c>
      <c r="C18" s="206">
        <f>MROUND(F18,5)</f>
        <v>50</v>
      </c>
      <c r="F18" s="181">
        <f>SUM(A18*E16)</f>
        <v>49.21875</v>
      </c>
      <c r="G18" s="9"/>
      <c r="H18" s="9"/>
      <c r="I18" s="9"/>
      <c r="J18" s="9"/>
      <c r="K18" s="9"/>
    </row>
    <row r="19" spans="1:17" ht="26.25" customHeight="1" x14ac:dyDescent="0.45">
      <c r="A19" s="180" t="s">
        <v>103</v>
      </c>
      <c r="B19" s="81"/>
      <c r="C19" s="81"/>
      <c r="D19" s="81"/>
      <c r="E19" s="8"/>
      <c r="F19" s="203"/>
      <c r="G19" s="9"/>
      <c r="H19" s="9"/>
      <c r="I19" s="9"/>
      <c r="J19" s="9"/>
      <c r="K19" s="9"/>
    </row>
    <row r="20" spans="1:17" ht="20.100000000000001" customHeight="1" x14ac:dyDescent="0.3">
      <c r="A20" s="92">
        <f>Sunday!E16</f>
        <v>144.375</v>
      </c>
      <c r="B20" s="84" t="s">
        <v>71</v>
      </c>
      <c r="C20" s="84" t="s">
        <v>72</v>
      </c>
      <c r="D20" s="84" t="s">
        <v>110</v>
      </c>
      <c r="E20" s="11" t="s">
        <v>93</v>
      </c>
      <c r="F20" s="204"/>
      <c r="G20" s="9"/>
      <c r="H20" s="9"/>
      <c r="I20" s="9"/>
      <c r="J20" s="9"/>
      <c r="K20" s="9"/>
    </row>
    <row r="21" spans="1:17" ht="20.100000000000001" customHeight="1" x14ac:dyDescent="0.4">
      <c r="A21" s="140">
        <f>'4WAV'!H25</f>
        <v>0.7</v>
      </c>
      <c r="B21" s="105" t="s">
        <v>53</v>
      </c>
      <c r="C21" s="205">
        <f>MROUND(F21,5)</f>
        <v>100</v>
      </c>
      <c r="D21" s="210"/>
      <c r="E21" s="209">
        <f>SUM(C21-D21)</f>
        <v>100</v>
      </c>
      <c r="F21" s="181">
        <f>SUM(A21*A20)</f>
        <v>101.0625</v>
      </c>
      <c r="G21" s="9"/>
      <c r="H21" s="9"/>
      <c r="I21" s="9"/>
      <c r="J21" s="9"/>
      <c r="K21" s="9"/>
    </row>
    <row r="22" spans="1:17" ht="20.100000000000001" customHeight="1" x14ac:dyDescent="0.4">
      <c r="A22" s="99">
        <f>'4WAV'!H26</f>
        <v>0.3</v>
      </c>
      <c r="B22" s="106" t="s">
        <v>56</v>
      </c>
      <c r="C22" s="206">
        <f>MROUND(F22,5)</f>
        <v>45</v>
      </c>
      <c r="D22" s="211"/>
      <c r="E22" s="209">
        <f>SUM(C22-D22)</f>
        <v>45</v>
      </c>
      <c r="F22" s="181">
        <f>SUM(A22*A20)</f>
        <v>43.3125</v>
      </c>
      <c r="G22" s="9"/>
      <c r="H22" s="9"/>
      <c r="I22" s="9"/>
      <c r="J22" s="9"/>
      <c r="K22" s="9"/>
    </row>
    <row r="23" spans="1:17" ht="20.100000000000001" customHeight="1" x14ac:dyDescent="0.35">
      <c r="A23" s="31" t="s">
        <v>111</v>
      </c>
      <c r="B23" s="31"/>
      <c r="C23" s="31"/>
      <c r="D23" s="31"/>
      <c r="F23" s="202"/>
      <c r="G23" s="9"/>
      <c r="H23" s="9"/>
      <c r="I23" s="9"/>
      <c r="J23" s="9"/>
      <c r="K23" s="9"/>
      <c r="O23" s="9"/>
      <c r="P23" s="9"/>
      <c r="Q23" s="107"/>
    </row>
    <row r="24" spans="1:17" ht="20.100000000000001" customHeight="1" x14ac:dyDescent="0.3">
      <c r="E24" s="108" t="s">
        <v>73</v>
      </c>
      <c r="J24" s="109">
        <f>'4WAV'!F33</f>
        <v>0.8</v>
      </c>
      <c r="K24" s="108" t="s">
        <v>74</v>
      </c>
      <c r="L24" s="13"/>
      <c r="M24" s="9"/>
      <c r="O24" s="9"/>
    </row>
    <row r="25" spans="1:17" ht="20.100000000000001" customHeight="1" x14ac:dyDescent="0.3">
      <c r="A25" s="110" t="s">
        <v>75</v>
      </c>
      <c r="B25" s="111"/>
      <c r="C25" s="112">
        <f>'4WAV'!B33</f>
        <v>0.8</v>
      </c>
      <c r="D25" s="113" t="s">
        <v>76</v>
      </c>
      <c r="E25" s="114" t="s">
        <v>77</v>
      </c>
      <c r="F25" s="218" t="s">
        <v>114</v>
      </c>
      <c r="G25" s="50"/>
      <c r="H25" s="110" t="s">
        <v>78</v>
      </c>
      <c r="I25" s="115"/>
      <c r="J25" s="116"/>
      <c r="K25" s="117" t="s">
        <v>77</v>
      </c>
      <c r="L25" s="13"/>
      <c r="M25" s="9"/>
    </row>
    <row r="26" spans="1:17" ht="20.100000000000001" customHeight="1" x14ac:dyDescent="0.4">
      <c r="A26" s="182" t="str">
        <f>'4WAV'!A24</f>
        <v>WHITE</v>
      </c>
      <c r="B26" s="183"/>
      <c r="C26" s="147">
        <f>'4WAV'!B24</f>
        <v>0.53</v>
      </c>
      <c r="D26" s="212"/>
      <c r="E26" s="118">
        <f>SUM(H6*C26)</f>
        <v>48.760000000000005</v>
      </c>
      <c r="F26" s="214">
        <f>SUM(D26-E26)</f>
        <v>-48.760000000000005</v>
      </c>
      <c r="H26" s="184" t="s">
        <v>95</v>
      </c>
      <c r="I26" s="185"/>
      <c r="J26" s="140">
        <f>'4WAV'!F24</f>
        <v>0.45</v>
      </c>
      <c r="K26" s="216">
        <f>MROUND(L26,6)</f>
        <v>0</v>
      </c>
      <c r="L26" s="120">
        <f>SUM(L6*J26)</f>
        <v>0</v>
      </c>
      <c r="M26" s="9"/>
    </row>
    <row r="27" spans="1:17" ht="20.100000000000001" customHeight="1" x14ac:dyDescent="0.4">
      <c r="A27" s="184" t="str">
        <f>'4WAV'!A25</f>
        <v>ITALIAN HERB &amp; CHEE</v>
      </c>
      <c r="B27" s="186"/>
      <c r="C27" s="145">
        <f>'4WAV'!B25</f>
        <v>0.47</v>
      </c>
      <c r="D27" s="212"/>
      <c r="E27" s="118">
        <f>SUM(H6*C27)</f>
        <v>43.239999999999995</v>
      </c>
      <c r="F27" s="214">
        <f t="shared" ref="F27:F31" si="0">SUM(D27-E27)</f>
        <v>-43.239999999999995</v>
      </c>
      <c r="H27" s="187" t="s">
        <v>86</v>
      </c>
      <c r="I27" s="188"/>
      <c r="J27" s="144">
        <f>'4WAV'!F25</f>
        <v>0.25</v>
      </c>
      <c r="K27" s="209">
        <f t="shared" ref="K27:K31" si="1">MROUND(L27,6)</f>
        <v>0</v>
      </c>
      <c r="L27" s="120">
        <f>SUM(L6*J27)</f>
        <v>0</v>
      </c>
      <c r="M27" s="9"/>
    </row>
    <row r="28" spans="1:17" ht="20.100000000000001" customHeight="1" x14ac:dyDescent="0.4">
      <c r="A28" s="184" t="str">
        <f>'4WAV'!A26</f>
        <v xml:space="preserve">WHITE OPTIONAL  </v>
      </c>
      <c r="B28" s="186"/>
      <c r="C28" s="146">
        <f>'4WAV'!B26</f>
        <v>0</v>
      </c>
      <c r="D28" s="212"/>
      <c r="E28" s="118">
        <f>SUM(H6*C28)</f>
        <v>0</v>
      </c>
      <c r="F28" s="214">
        <f t="shared" si="0"/>
        <v>0</v>
      </c>
      <c r="H28" s="184" t="s">
        <v>96</v>
      </c>
      <c r="I28" s="185"/>
      <c r="J28" s="140">
        <f>'4WAV'!F26</f>
        <v>0.2</v>
      </c>
      <c r="K28" s="209">
        <f t="shared" si="1"/>
        <v>0</v>
      </c>
      <c r="L28" s="120">
        <f>SUM(L6*J28)</f>
        <v>0</v>
      </c>
      <c r="M28" s="9"/>
    </row>
    <row r="29" spans="1:17" ht="20.100000000000001" customHeight="1" x14ac:dyDescent="0.4">
      <c r="A29" s="184" t="str">
        <f>'4WAV'!A27</f>
        <v>WHEAT</v>
      </c>
      <c r="B29" s="186"/>
      <c r="C29" s="146">
        <f>'4WAV'!B27</f>
        <v>1</v>
      </c>
      <c r="D29" s="212"/>
      <c r="E29" s="121">
        <f>SUM(I6*C29)</f>
        <v>40</v>
      </c>
      <c r="F29" s="214">
        <f t="shared" si="0"/>
        <v>-40</v>
      </c>
      <c r="H29" s="184" t="s">
        <v>87</v>
      </c>
      <c r="I29" s="185"/>
      <c r="J29" s="140">
        <f>'4WAV'!F27</f>
        <v>0.1</v>
      </c>
      <c r="K29" s="209">
        <f t="shared" si="1"/>
        <v>0</v>
      </c>
      <c r="L29" s="120">
        <f>SUM(L6*J29)</f>
        <v>0</v>
      </c>
      <c r="M29" s="9"/>
      <c r="N29" s="9"/>
    </row>
    <row r="30" spans="1:17" ht="20.100000000000001" customHeight="1" x14ac:dyDescent="0.4">
      <c r="A30" s="189" t="str">
        <f>'4WAV'!A28</f>
        <v>OPTIONAL</v>
      </c>
      <c r="B30" s="190"/>
      <c r="C30" s="145">
        <f>'4WAV'!B28</f>
        <v>0</v>
      </c>
      <c r="D30" s="212"/>
      <c r="E30" s="121">
        <f>SUM(I6*C30)</f>
        <v>0</v>
      </c>
      <c r="F30" s="214">
        <f t="shared" si="0"/>
        <v>0</v>
      </c>
      <c r="H30" s="189" t="s">
        <v>88</v>
      </c>
      <c r="I30" s="191"/>
      <c r="J30" s="99">
        <f>'4WAV'!F28</f>
        <v>0</v>
      </c>
      <c r="K30" s="209">
        <f t="shared" si="1"/>
        <v>0</v>
      </c>
      <c r="L30" s="120">
        <f>SUM(L6*J30)</f>
        <v>0</v>
      </c>
      <c r="M30" s="9"/>
      <c r="O30" s="9"/>
    </row>
    <row r="31" spans="1:17" ht="20.100000000000001" customHeight="1" x14ac:dyDescent="0.4">
      <c r="A31" s="189" t="str">
        <f>'4WAV'!A29</f>
        <v xml:space="preserve"> OPTIONAL</v>
      </c>
      <c r="B31" s="190"/>
      <c r="C31" s="146">
        <f>'4WAV'!B29</f>
        <v>0</v>
      </c>
      <c r="D31" s="212"/>
      <c r="E31" s="121">
        <f>SUM(I6*C31)</f>
        <v>0</v>
      </c>
      <c r="F31" s="214">
        <f t="shared" si="0"/>
        <v>0</v>
      </c>
      <c r="H31" s="189" t="s">
        <v>89</v>
      </c>
      <c r="I31" s="191"/>
      <c r="J31" s="99">
        <f>'4WAV'!F29</f>
        <v>0</v>
      </c>
      <c r="K31" s="209">
        <f t="shared" si="1"/>
        <v>0</v>
      </c>
      <c r="L31" s="120">
        <f>SUM(L6*J31)</f>
        <v>0</v>
      </c>
      <c r="M31" s="9"/>
    </row>
    <row r="32" spans="1:17" ht="20.100000000000001" customHeight="1" x14ac:dyDescent="0.3">
      <c r="E32" s="10"/>
      <c r="F32" s="81"/>
      <c r="K32" s="122"/>
      <c r="L32" s="123"/>
      <c r="M32" s="9"/>
    </row>
    <row r="33" spans="1:19" ht="20.100000000000001" customHeight="1" x14ac:dyDescent="0.3">
      <c r="B33" s="9"/>
      <c r="C33" s="9"/>
      <c r="E33" s="108" t="s">
        <v>73</v>
      </c>
      <c r="J33" s="109">
        <f>'4WAV'!G33</f>
        <v>0.15</v>
      </c>
      <c r="K33" s="108" t="s">
        <v>74</v>
      </c>
      <c r="L33" s="123"/>
    </row>
    <row r="34" spans="1:19" ht="20.100000000000001" customHeight="1" x14ac:dyDescent="0.3">
      <c r="A34" s="110" t="s">
        <v>79</v>
      </c>
      <c r="B34" s="115"/>
      <c r="C34" s="124">
        <f>'4WAV'!C33</f>
        <v>0.15</v>
      </c>
      <c r="D34" s="192" t="s">
        <v>76</v>
      </c>
      <c r="E34" s="117" t="s">
        <v>77</v>
      </c>
      <c r="F34" s="218" t="s">
        <v>114</v>
      </c>
      <c r="G34" s="50"/>
      <c r="H34" s="125" t="s">
        <v>80</v>
      </c>
      <c r="I34" s="126"/>
      <c r="J34" s="127"/>
      <c r="K34" s="128" t="s">
        <v>77</v>
      </c>
      <c r="L34" s="123"/>
    </row>
    <row r="35" spans="1:19" ht="20.100000000000001" customHeight="1" x14ac:dyDescent="0.4">
      <c r="A35" s="1" t="str">
        <f t="shared" ref="A35:A40" si="2">A26</f>
        <v>WHITE</v>
      </c>
      <c r="B35" s="81"/>
      <c r="C35" s="129">
        <f>C26</f>
        <v>0.53</v>
      </c>
      <c r="D35" s="212"/>
      <c r="E35" s="130">
        <f>SUM(H7*C35)</f>
        <v>9.1425000000000001</v>
      </c>
      <c r="F35" s="214">
        <f>SUM(D35-E35)</f>
        <v>-9.1425000000000001</v>
      </c>
      <c r="H35" s="13" t="str">
        <f t="shared" ref="H35:H40" si="3">H26</f>
        <v>CHOCOLATE CHIPS</v>
      </c>
      <c r="I35" s="9"/>
      <c r="J35" s="83">
        <f>J26</f>
        <v>0.45</v>
      </c>
      <c r="K35" s="209">
        <f>MROUND(L35,6)</f>
        <v>0</v>
      </c>
      <c r="L35" s="131">
        <f>SUM(L7*J35)</f>
        <v>0</v>
      </c>
    </row>
    <row r="36" spans="1:19" ht="20.100000000000001" customHeight="1" x14ac:dyDescent="0.4">
      <c r="A36" s="6" t="str">
        <f t="shared" si="2"/>
        <v>ITALIAN HERB &amp; CHEE</v>
      </c>
      <c r="B36" s="7"/>
      <c r="C36" s="129">
        <f t="shared" ref="C36:C38" si="4">C27</f>
        <v>0.47</v>
      </c>
      <c r="D36" s="212"/>
      <c r="E36" s="130">
        <f>SUM(H7*C36)</f>
        <v>8.1074999999999999</v>
      </c>
      <c r="F36" s="214">
        <f t="shared" ref="F36:F40" si="5">SUM(D36-E36)</f>
        <v>-8.1074999999999999</v>
      </c>
      <c r="H36" s="6" t="str">
        <f t="shared" si="3"/>
        <v>MACADAMIAN NUTS</v>
      </c>
      <c r="I36" s="7"/>
      <c r="J36" s="83">
        <f t="shared" ref="J36:J40" si="6">J27</f>
        <v>0.25</v>
      </c>
      <c r="K36" s="209">
        <f>MROUND(L36,6)</f>
        <v>0</v>
      </c>
      <c r="L36" s="131">
        <f>SUM(L7*J36)</f>
        <v>0</v>
      </c>
    </row>
    <row r="37" spans="1:19" ht="20.100000000000001" customHeight="1" x14ac:dyDescent="0.4">
      <c r="A37" s="6" t="str">
        <f t="shared" si="2"/>
        <v xml:space="preserve">WHITE OPTIONAL  </v>
      </c>
      <c r="B37" s="8"/>
      <c r="C37" s="129">
        <f t="shared" si="4"/>
        <v>0</v>
      </c>
      <c r="D37" s="212"/>
      <c r="E37" s="130">
        <f>SUM(H7*C37)</f>
        <v>0</v>
      </c>
      <c r="F37" s="214">
        <f t="shared" si="5"/>
        <v>0</v>
      </c>
      <c r="H37" s="13" t="str">
        <f t="shared" si="3"/>
        <v>DOUBLE CHOCOLATE</v>
      </c>
      <c r="I37" s="9"/>
      <c r="J37" s="83">
        <f t="shared" si="6"/>
        <v>0.2</v>
      </c>
      <c r="K37" s="209">
        <f>MROUND(L37,6)</f>
        <v>0</v>
      </c>
      <c r="L37" s="131">
        <f>SUM(L7*J37)</f>
        <v>0</v>
      </c>
    </row>
    <row r="38" spans="1:19" ht="20.100000000000001" customHeight="1" x14ac:dyDescent="0.4">
      <c r="A38" s="6" t="str">
        <f t="shared" si="2"/>
        <v>WHEAT</v>
      </c>
      <c r="B38" s="8"/>
      <c r="C38" s="129">
        <f t="shared" si="4"/>
        <v>1</v>
      </c>
      <c r="D38" s="212"/>
      <c r="E38" s="119">
        <f>SUM(I7*C38)</f>
        <v>7.5</v>
      </c>
      <c r="F38" s="214">
        <f t="shared" si="5"/>
        <v>-7.5</v>
      </c>
      <c r="H38" s="6" t="str">
        <f t="shared" si="3"/>
        <v>OATMEAL RAISIN</v>
      </c>
      <c r="I38" s="7"/>
      <c r="J38" s="83">
        <f t="shared" si="6"/>
        <v>0.1</v>
      </c>
      <c r="K38" s="209">
        <f t="shared" ref="K38:K40" si="7">MROUND(L38,6)</f>
        <v>0</v>
      </c>
      <c r="L38" s="131">
        <f>SUM(L7*J38)</f>
        <v>0</v>
      </c>
    </row>
    <row r="39" spans="1:19" ht="20.100000000000001" customHeight="1" x14ac:dyDescent="0.4">
      <c r="A39" s="3" t="str">
        <f t="shared" si="2"/>
        <v>OPTIONAL</v>
      </c>
      <c r="B39" s="5"/>
      <c r="C39" s="132">
        <f>C30</f>
        <v>0</v>
      </c>
      <c r="D39" s="212"/>
      <c r="E39" s="119">
        <f>SUM(I7*C39)</f>
        <v>0</v>
      </c>
      <c r="F39" s="214">
        <f t="shared" si="5"/>
        <v>0</v>
      </c>
      <c r="H39" s="6" t="str">
        <f t="shared" si="3"/>
        <v>PEANUT BUTTER</v>
      </c>
      <c r="I39" s="7"/>
      <c r="J39" s="83">
        <f t="shared" si="6"/>
        <v>0</v>
      </c>
      <c r="K39" s="209">
        <f t="shared" si="7"/>
        <v>0</v>
      </c>
      <c r="L39" s="131">
        <f>SUM(L7*J39)</f>
        <v>0</v>
      </c>
    </row>
    <row r="40" spans="1:19" ht="20.100000000000001" customHeight="1" x14ac:dyDescent="0.4">
      <c r="A40" s="3" t="str">
        <f t="shared" si="2"/>
        <v xml:space="preserve"> OPTIONAL</v>
      </c>
      <c r="B40" s="5"/>
      <c r="C40" s="133">
        <f>C31</f>
        <v>0</v>
      </c>
      <c r="D40" s="212"/>
      <c r="E40" s="119">
        <f>SUM(I7*C40)</f>
        <v>0</v>
      </c>
      <c r="F40" s="215">
        <f t="shared" si="5"/>
        <v>0</v>
      </c>
      <c r="H40" s="3" t="str">
        <f t="shared" si="3"/>
        <v>OPTIONAL</v>
      </c>
      <c r="I40" s="4"/>
      <c r="J40" s="83">
        <f t="shared" si="6"/>
        <v>0</v>
      </c>
      <c r="K40" s="209">
        <f t="shared" si="7"/>
        <v>0</v>
      </c>
      <c r="L40" s="131">
        <f>SUM(L7*J40)</f>
        <v>0</v>
      </c>
    </row>
    <row r="41" spans="1:19" ht="20.100000000000001" customHeight="1" x14ac:dyDescent="0.3">
      <c r="E41" s="10"/>
      <c r="K41" s="122"/>
      <c r="L41" s="123"/>
    </row>
    <row r="42" spans="1:19" ht="20.100000000000001" customHeight="1" x14ac:dyDescent="0.3">
      <c r="E42" s="108" t="s">
        <v>73</v>
      </c>
      <c r="J42" s="109">
        <f>'4WAV'!H33</f>
        <v>0.05</v>
      </c>
      <c r="K42" s="108" t="s">
        <v>74</v>
      </c>
      <c r="L42" s="123"/>
    </row>
    <row r="43" spans="1:19" ht="20.100000000000001" customHeight="1" x14ac:dyDescent="0.4">
      <c r="A43" s="125" t="s">
        <v>81</v>
      </c>
      <c r="B43" s="15"/>
      <c r="C43" s="134">
        <f>'4WAV'!D33</f>
        <v>0.05</v>
      </c>
      <c r="D43" s="193" t="s">
        <v>76</v>
      </c>
      <c r="E43" s="135" t="s">
        <v>77</v>
      </c>
      <c r="F43" s="84" t="s">
        <v>94</v>
      </c>
      <c r="G43" s="50"/>
      <c r="H43" s="110" t="s">
        <v>82</v>
      </c>
      <c r="I43" s="115"/>
      <c r="J43" s="136"/>
      <c r="K43" s="114" t="s">
        <v>77</v>
      </c>
      <c r="L43" s="123"/>
      <c r="N43" s="137"/>
      <c r="O43" s="9"/>
      <c r="P43" s="9"/>
      <c r="Q43" s="9"/>
      <c r="R43" s="9"/>
      <c r="S43" s="9"/>
    </row>
    <row r="44" spans="1:19" ht="20.100000000000001" customHeight="1" x14ac:dyDescent="0.4">
      <c r="A44" s="3" t="str">
        <f t="shared" ref="A44:A49" si="8">A26</f>
        <v>WHITE</v>
      </c>
      <c r="B44" s="5"/>
      <c r="C44" s="129">
        <f>C26</f>
        <v>0.53</v>
      </c>
      <c r="D44" s="212"/>
      <c r="E44" s="90">
        <f>SUM(H8*C44)</f>
        <v>3.0475000000000003</v>
      </c>
      <c r="F44" s="214">
        <f>SUM(D44-E44)</f>
        <v>-3.0475000000000003</v>
      </c>
      <c r="H44" s="6" t="str">
        <f t="shared" ref="H44:H49" si="9">H26</f>
        <v>CHOCOLATE CHIPS</v>
      </c>
      <c r="I44" s="7"/>
      <c r="J44" s="83">
        <f>J26</f>
        <v>0.45</v>
      </c>
      <c r="K44" s="217">
        <f>MROUND(L44,6)</f>
        <v>0</v>
      </c>
      <c r="L44" s="131">
        <f>SUM(L8*J44)</f>
        <v>0</v>
      </c>
      <c r="N44" s="9"/>
      <c r="O44" s="9"/>
      <c r="P44" s="9"/>
      <c r="Q44" s="9"/>
      <c r="R44" s="9"/>
      <c r="S44" s="9"/>
    </row>
    <row r="45" spans="1:19" ht="20.100000000000001" customHeight="1" x14ac:dyDescent="0.4">
      <c r="A45" s="3" t="str">
        <f t="shared" si="8"/>
        <v>ITALIAN HERB &amp; CHEE</v>
      </c>
      <c r="B45" s="5"/>
      <c r="C45" s="129">
        <f t="shared" ref="C45:C48" si="10">C27</f>
        <v>0.47</v>
      </c>
      <c r="D45" s="212"/>
      <c r="E45" s="90">
        <f>SUM(H8*C45)</f>
        <v>2.7024999999999997</v>
      </c>
      <c r="F45" s="214">
        <f t="shared" ref="F45:F49" si="11">SUM(D45-E45)</f>
        <v>-2.7024999999999997</v>
      </c>
      <c r="H45" s="6" t="str">
        <f t="shared" si="9"/>
        <v>MACADAMIAN NUTS</v>
      </c>
      <c r="I45" s="7"/>
      <c r="J45" s="83">
        <f t="shared" ref="J45:J48" si="12">J27</f>
        <v>0.25</v>
      </c>
      <c r="K45" s="217">
        <f t="shared" ref="K45:K48" si="13">MROUND(L45,6)</f>
        <v>0</v>
      </c>
      <c r="L45" s="131">
        <f>SUM(L8*J45)</f>
        <v>0</v>
      </c>
      <c r="N45" s="9"/>
      <c r="O45" s="138"/>
      <c r="P45" s="9"/>
      <c r="Q45" s="9"/>
      <c r="R45" s="9"/>
      <c r="S45" s="9"/>
    </row>
    <row r="46" spans="1:19" ht="20.100000000000001" customHeight="1" x14ac:dyDescent="0.4">
      <c r="A46" s="6" t="str">
        <f t="shared" si="8"/>
        <v xml:space="preserve">WHITE OPTIONAL  </v>
      </c>
      <c r="B46" s="8"/>
      <c r="C46" s="129">
        <f t="shared" si="10"/>
        <v>0</v>
      </c>
      <c r="D46" s="212"/>
      <c r="E46" s="90">
        <f>SUM(H8*C46)</f>
        <v>0</v>
      </c>
      <c r="F46" s="214">
        <f t="shared" si="11"/>
        <v>0</v>
      </c>
      <c r="H46" s="6" t="str">
        <f t="shared" si="9"/>
        <v>DOUBLE CHOCOLATE</v>
      </c>
      <c r="I46" s="7"/>
      <c r="J46" s="83">
        <f t="shared" si="12"/>
        <v>0.2</v>
      </c>
      <c r="K46" s="217">
        <f t="shared" si="13"/>
        <v>0</v>
      </c>
      <c r="L46" s="131">
        <f>SUM(L8*J46)</f>
        <v>0</v>
      </c>
      <c r="N46" s="9"/>
      <c r="O46" s="138"/>
      <c r="P46" s="9"/>
      <c r="Q46" s="9"/>
      <c r="R46" s="9"/>
      <c r="S46" s="9"/>
    </row>
    <row r="47" spans="1:19" ht="20.100000000000001" customHeight="1" x14ac:dyDescent="0.4">
      <c r="A47" s="6" t="str">
        <f t="shared" si="8"/>
        <v>WHEAT</v>
      </c>
      <c r="B47" s="8"/>
      <c r="C47" s="129">
        <f t="shared" si="10"/>
        <v>1</v>
      </c>
      <c r="D47" s="212"/>
      <c r="E47" s="119">
        <f>SUM(I8*C47)</f>
        <v>2.5</v>
      </c>
      <c r="F47" s="214">
        <f t="shared" si="11"/>
        <v>-2.5</v>
      </c>
      <c r="H47" s="6" t="str">
        <f t="shared" si="9"/>
        <v>OATMEAL RAISIN</v>
      </c>
      <c r="I47" s="7"/>
      <c r="J47" s="83">
        <f t="shared" si="12"/>
        <v>0.1</v>
      </c>
      <c r="K47" s="217">
        <f t="shared" si="13"/>
        <v>0</v>
      </c>
      <c r="L47" s="131">
        <f>SUM(L8*J47)</f>
        <v>0</v>
      </c>
    </row>
    <row r="48" spans="1:19" ht="20.100000000000001" customHeight="1" x14ac:dyDescent="0.4">
      <c r="A48" s="3" t="str">
        <f t="shared" si="8"/>
        <v>OPTIONAL</v>
      </c>
      <c r="B48" s="5"/>
      <c r="C48" s="132">
        <f t="shared" si="10"/>
        <v>0</v>
      </c>
      <c r="D48" s="212"/>
      <c r="E48" s="119">
        <f>SUM(I8*C48)</f>
        <v>0</v>
      </c>
      <c r="F48" s="214">
        <f t="shared" si="11"/>
        <v>0</v>
      </c>
      <c r="H48" s="6" t="str">
        <f t="shared" si="9"/>
        <v>PEANUT BUTTER</v>
      </c>
      <c r="I48" s="7"/>
      <c r="J48" s="83">
        <f t="shared" si="12"/>
        <v>0</v>
      </c>
      <c r="K48" s="217">
        <f t="shared" si="13"/>
        <v>0</v>
      </c>
      <c r="L48" s="131">
        <f>SUM(L8*J48)</f>
        <v>0</v>
      </c>
    </row>
    <row r="49" spans="1:18" ht="20.100000000000001" customHeight="1" x14ac:dyDescent="0.4">
      <c r="A49" s="3" t="str">
        <f t="shared" si="8"/>
        <v xml:space="preserve"> OPTIONAL</v>
      </c>
      <c r="B49" s="5"/>
      <c r="C49" s="133">
        <f>C31</f>
        <v>0</v>
      </c>
      <c r="D49" s="212"/>
      <c r="E49" s="213">
        <f>SUM(I8*C49)</f>
        <v>0</v>
      </c>
      <c r="F49" s="215">
        <f t="shared" si="11"/>
        <v>0</v>
      </c>
      <c r="H49" s="6" t="str">
        <f t="shared" si="9"/>
        <v>OPTIONAL</v>
      </c>
      <c r="I49" s="7"/>
      <c r="J49" s="83">
        <f>J31</f>
        <v>0</v>
      </c>
      <c r="K49" s="217">
        <f>MROUND(L49,6)</f>
        <v>0</v>
      </c>
      <c r="L49" s="131">
        <f>SUM(L8*J49)</f>
        <v>0</v>
      </c>
    </row>
    <row r="50" spans="1:18" x14ac:dyDescent="0.3">
      <c r="L50" s="123"/>
    </row>
    <row r="51" spans="1:18" x14ac:dyDescent="0.3">
      <c r="L51" s="123"/>
      <c r="R51" s="9"/>
    </row>
  </sheetData>
  <sheetProtection algorithmName="SHA-512" hashValue="kNBIWvS1DrMNeyrYOKhOZsx5lZlJGdsmpbU3C7hDufMXOfkgqUpPKTQHZufl4g1r4luZdqjc74B2XsouvmXaMA==" saltValue="+zp1Z+M6m4Vt9EaW9UFf+g==" spinCount="100000" sheet="1" objects="1" scenarios="1"/>
  <mergeCells count="1">
    <mergeCell ref="C1:D1"/>
  </mergeCells>
  <conditionalFormatting sqref="F26:F31">
    <cfRule type="cellIs" dxfId="11" priority="3" operator="lessThan">
      <formula>0</formula>
    </cfRule>
  </conditionalFormatting>
  <conditionalFormatting sqref="F35:F40">
    <cfRule type="cellIs" dxfId="10" priority="2" operator="lessThan">
      <formula>0</formula>
    </cfRule>
  </conditionalFormatting>
  <conditionalFormatting sqref="F44:F49">
    <cfRule type="cellIs" dxfId="9" priority="1" operator="lessThan">
      <formula>0</formula>
    </cfRule>
  </conditionalFormatting>
  <pageMargins left="0.7" right="0.7" top="0.75" bottom="0.75" header="0.3" footer="0.3"/>
  <pageSetup scale="68" orientation="portrait" r:id="rId1"/>
  <colBreaks count="1" manualBreakCount="1">
    <brk id="12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51"/>
  <sheetViews>
    <sheetView topLeftCell="A16" zoomScaleNormal="100" workbookViewId="0">
      <selection activeCell="D21" sqref="D21"/>
    </sheetView>
  </sheetViews>
  <sheetFormatPr defaultRowHeight="14.4" x14ac:dyDescent="0.3"/>
  <cols>
    <col min="2" max="2" width="16" customWidth="1"/>
    <col min="3" max="3" width="9.109375" customWidth="1"/>
    <col min="4" max="4" width="14.109375" customWidth="1"/>
    <col min="5" max="5" width="12.6640625" customWidth="1"/>
    <col min="6" max="6" width="11.44140625" customWidth="1"/>
    <col min="7" max="7" width="6.33203125" customWidth="1"/>
    <col min="8" max="8" width="9.6640625" customWidth="1"/>
    <col min="9" max="10" width="10.109375" customWidth="1"/>
    <col min="11" max="11" width="13.44140625" customWidth="1"/>
    <col min="12" max="12" width="8.44140625" customWidth="1"/>
  </cols>
  <sheetData>
    <row r="1" spans="1:17" ht="26.4" thickBot="1" x14ac:dyDescent="0.55000000000000004">
      <c r="A1" s="107" t="s">
        <v>26</v>
      </c>
      <c r="B1" s="208">
        <f>'4WAV'!G3</f>
        <v>1</v>
      </c>
      <c r="C1" s="219">
        <f>Saturday!C1:D1+1</f>
        <v>44171</v>
      </c>
      <c r="D1" s="219"/>
      <c r="E1" s="78" t="s">
        <v>50</v>
      </c>
      <c r="F1" s="48"/>
      <c r="K1" s="79"/>
    </row>
    <row r="2" spans="1:17" ht="21" x14ac:dyDescent="0.4">
      <c r="B2" s="14"/>
      <c r="D2" s="14"/>
      <c r="E2" s="14"/>
      <c r="F2" s="48"/>
      <c r="K2" s="79"/>
    </row>
    <row r="3" spans="1:17" x14ac:dyDescent="0.3">
      <c r="E3" s="9"/>
      <c r="J3" s="9"/>
      <c r="M3" s="9"/>
    </row>
    <row r="4" spans="1:17" ht="20.100000000000001" customHeight="1" x14ac:dyDescent="0.35">
      <c r="A4" s="176" t="s">
        <v>102</v>
      </c>
      <c r="B4" s="7"/>
      <c r="C4" s="7"/>
      <c r="D4" s="8"/>
      <c r="E4" s="80"/>
      <c r="F4" s="176" t="s">
        <v>51</v>
      </c>
      <c r="G4" s="81"/>
      <c r="H4" s="81"/>
      <c r="I4" s="2"/>
      <c r="J4" s="176" t="s">
        <v>52</v>
      </c>
      <c r="K4" s="7"/>
      <c r="L4" s="82"/>
      <c r="M4" s="9"/>
    </row>
    <row r="5" spans="1:17" ht="20.100000000000001" customHeight="1" x14ac:dyDescent="0.3">
      <c r="A5" s="83">
        <f>C15</f>
        <v>0.05</v>
      </c>
      <c r="B5" s="145">
        <f>'4WAV'!H29</f>
        <v>0.8</v>
      </c>
      <c r="C5" s="84" t="s">
        <v>53</v>
      </c>
      <c r="D5" s="85">
        <f>MROUND(E5,5)</f>
        <v>5</v>
      </c>
      <c r="E5" s="207">
        <f>SUM(B5*A6)</f>
        <v>5.5</v>
      </c>
      <c r="F5" s="11" t="s">
        <v>54</v>
      </c>
      <c r="G5" s="11" t="s">
        <v>55</v>
      </c>
      <c r="H5" s="11" t="s">
        <v>53</v>
      </c>
      <c r="I5" s="84" t="s">
        <v>56</v>
      </c>
      <c r="J5" s="87" t="s">
        <v>54</v>
      </c>
      <c r="K5" s="88" t="s">
        <v>55</v>
      </c>
      <c r="L5" s="89"/>
      <c r="M5" s="9"/>
    </row>
    <row r="6" spans="1:17" ht="20.100000000000001" customHeight="1" x14ac:dyDescent="0.3">
      <c r="A6" s="90">
        <f>E15</f>
        <v>6.875</v>
      </c>
      <c r="B6" s="146">
        <f>'4WAV'!H30</f>
        <v>0.2</v>
      </c>
      <c r="C6" s="91" t="s">
        <v>56</v>
      </c>
      <c r="D6" s="92">
        <f>MROUND(E6,5)</f>
        <v>0</v>
      </c>
      <c r="E6" s="86">
        <f>SUM(B6*A6)</f>
        <v>1.375</v>
      </c>
      <c r="F6" s="87" t="s">
        <v>57</v>
      </c>
      <c r="G6" s="143">
        <f>'4WAV'!B33</f>
        <v>0.8</v>
      </c>
      <c r="H6" s="93">
        <f>SUM(C17*G6)</f>
        <v>80</v>
      </c>
      <c r="I6" s="94">
        <f>SUM(C18*G6)</f>
        <v>36</v>
      </c>
      <c r="J6" s="95" t="s">
        <v>57</v>
      </c>
      <c r="K6" s="140">
        <f>'4WAV'!F33</f>
        <v>0.8</v>
      </c>
      <c r="L6" s="96">
        <f>SUM(K17*K6)</f>
        <v>0</v>
      </c>
      <c r="M6" s="13"/>
    </row>
    <row r="7" spans="1:17" ht="20.100000000000001" customHeight="1" x14ac:dyDescent="0.3">
      <c r="F7" s="95" t="s">
        <v>58</v>
      </c>
      <c r="G7" s="140">
        <f>'4WAV'!C33</f>
        <v>0.15</v>
      </c>
      <c r="H7" s="92">
        <f>SUM(C17*G7)</f>
        <v>15</v>
      </c>
      <c r="I7" s="85">
        <f>SUM(C18*G7)</f>
        <v>6.75</v>
      </c>
      <c r="J7" s="87" t="s">
        <v>58</v>
      </c>
      <c r="K7" s="144">
        <f>'4WAV'!G33</f>
        <v>0.15</v>
      </c>
      <c r="L7" s="97">
        <f>SUM(K17*K7)</f>
        <v>0</v>
      </c>
      <c r="M7" s="13"/>
    </row>
    <row r="8" spans="1:17" ht="20.100000000000001" customHeight="1" x14ac:dyDescent="0.3">
      <c r="F8" s="98" t="s">
        <v>59</v>
      </c>
      <c r="G8" s="99">
        <f>'4WAV'!D33</f>
        <v>0.05</v>
      </c>
      <c r="H8" s="100">
        <f>SUM(C17*G8)</f>
        <v>5</v>
      </c>
      <c r="I8" s="101">
        <f>SUM(C18*G8)</f>
        <v>2.25</v>
      </c>
      <c r="J8" s="95" t="s">
        <v>59</v>
      </c>
      <c r="K8" s="140">
        <f>'4WAV'!H33</f>
        <v>0.05</v>
      </c>
      <c r="L8" s="96">
        <f>SUM(K17*K8)</f>
        <v>0</v>
      </c>
      <c r="M8" s="13"/>
    </row>
    <row r="9" spans="1:17" ht="20.100000000000001" customHeight="1" x14ac:dyDescent="0.3">
      <c r="H9" s="4"/>
      <c r="I9" s="4"/>
      <c r="J9" s="4"/>
      <c r="K9" s="4"/>
      <c r="M9" s="9"/>
    </row>
    <row r="10" spans="1:17" ht="20.100000000000001" customHeight="1" x14ac:dyDescent="0.35">
      <c r="A10" s="177" t="s">
        <v>104</v>
      </c>
      <c r="B10" s="7"/>
      <c r="C10" s="7"/>
      <c r="D10" s="7"/>
      <c r="E10" s="8"/>
      <c r="G10" s="178" t="s">
        <v>106</v>
      </c>
      <c r="H10" s="7"/>
      <c r="I10" s="7"/>
      <c r="J10" s="7"/>
      <c r="K10" s="8"/>
      <c r="Q10" s="9"/>
    </row>
    <row r="11" spans="1:17" ht="20.100000000000001" customHeight="1" x14ac:dyDescent="0.3">
      <c r="A11" s="13" t="s">
        <v>60</v>
      </c>
      <c r="B11" s="9"/>
      <c r="C11" s="9"/>
      <c r="D11" s="141">
        <f>'4WAV'!F5</f>
        <v>137.5</v>
      </c>
      <c r="E11" s="94">
        <f>D11</f>
        <v>137.5</v>
      </c>
      <c r="G11" s="6" t="s">
        <v>61</v>
      </c>
      <c r="H11" s="7"/>
      <c r="I11" s="8"/>
      <c r="J11" s="142">
        <f>'4WAV'!B15</f>
        <v>0</v>
      </c>
      <c r="K11" s="84">
        <f>J11</f>
        <v>0</v>
      </c>
    </row>
    <row r="12" spans="1:17" ht="20.100000000000001" customHeight="1" x14ac:dyDescent="0.3">
      <c r="A12" s="6" t="s">
        <v>62</v>
      </c>
      <c r="B12" s="7"/>
      <c r="C12" s="7"/>
      <c r="D12" s="142">
        <f>'4WAV'!F6</f>
        <v>0</v>
      </c>
      <c r="E12" s="85">
        <f>SUM(D12/2)</f>
        <v>0</v>
      </c>
      <c r="G12" s="13" t="s">
        <v>63</v>
      </c>
      <c r="H12" s="9"/>
      <c r="I12" s="12"/>
      <c r="J12" s="195">
        <f>'4WAV'!B16</f>
        <v>0</v>
      </c>
      <c r="K12" s="179">
        <f>(J12*3)</f>
        <v>0</v>
      </c>
      <c r="N12" s="9"/>
    </row>
    <row r="13" spans="1:17" ht="20.100000000000001" customHeight="1" x14ac:dyDescent="0.3">
      <c r="A13" s="13" t="s">
        <v>13</v>
      </c>
      <c r="B13" s="9"/>
      <c r="C13" s="9"/>
      <c r="D13" s="142">
        <f>'4WAV'!F8</f>
        <v>0</v>
      </c>
      <c r="E13" s="94">
        <f>D13</f>
        <v>0</v>
      </c>
      <c r="G13" s="6" t="s">
        <v>64</v>
      </c>
      <c r="H13" s="7"/>
      <c r="I13" s="8"/>
      <c r="J13" s="142">
        <f>'4WAV'!B18</f>
        <v>0</v>
      </c>
      <c r="K13" s="84">
        <f>SUM(J13*12)</f>
        <v>0</v>
      </c>
      <c r="N13" s="9"/>
    </row>
    <row r="14" spans="1:17" ht="20.100000000000001" customHeight="1" x14ac:dyDescent="0.3">
      <c r="A14" s="6" t="s">
        <v>65</v>
      </c>
      <c r="B14" s="7"/>
      <c r="C14" s="8"/>
      <c r="D14" s="12"/>
      <c r="E14" s="85">
        <f>SUM(E11:E13)</f>
        <v>137.5</v>
      </c>
      <c r="G14" s="13" t="s">
        <v>66</v>
      </c>
      <c r="H14" s="9"/>
      <c r="I14" s="12"/>
      <c r="J14" s="195">
        <f>'4WAV'!B20</f>
        <v>0</v>
      </c>
      <c r="K14" s="179">
        <f>J14</f>
        <v>0</v>
      </c>
    </row>
    <row r="15" spans="1:17" ht="20.100000000000001" customHeight="1" x14ac:dyDescent="0.3">
      <c r="A15" s="6" t="s">
        <v>67</v>
      </c>
      <c r="B15" s="102"/>
      <c r="C15" s="140">
        <f>'4WAV'!A3</f>
        <v>0.05</v>
      </c>
      <c r="D15" s="85"/>
      <c r="E15" s="92">
        <f>SUM(E14*C15)</f>
        <v>6.875</v>
      </c>
      <c r="G15" s="6" t="s">
        <v>68</v>
      </c>
      <c r="H15" s="7"/>
      <c r="I15" s="7"/>
      <c r="J15" s="8"/>
      <c r="K15" s="84">
        <f>SUM(K11:K14)</f>
        <v>0</v>
      </c>
    </row>
    <row r="16" spans="1:17" ht="20.100000000000001" customHeight="1" x14ac:dyDescent="0.35">
      <c r="A16" s="103" t="s">
        <v>69</v>
      </c>
      <c r="B16" s="4"/>
      <c r="C16" s="8"/>
      <c r="D16" s="5"/>
      <c r="E16" s="104">
        <f>SUM(E14:E15)</f>
        <v>144.375</v>
      </c>
      <c r="F16" s="202"/>
      <c r="G16" s="6" t="s">
        <v>67</v>
      </c>
      <c r="H16" s="7"/>
      <c r="I16" s="8"/>
      <c r="J16" s="140">
        <f>'4WAV'!A13</f>
        <v>0.05</v>
      </c>
      <c r="K16" s="85">
        <f>SUM(K15*J16)</f>
        <v>0</v>
      </c>
    </row>
    <row r="17" spans="1:17" ht="20.100000000000001" customHeight="1" x14ac:dyDescent="0.35">
      <c r="A17" s="200">
        <f>'4WAV'!H25</f>
        <v>0.7</v>
      </c>
      <c r="B17" s="84" t="s">
        <v>53</v>
      </c>
      <c r="C17" s="205">
        <f>MROUND(F17,5)</f>
        <v>100</v>
      </c>
      <c r="F17" s="181">
        <f>SUM(A17*E16)</f>
        <v>101.0625</v>
      </c>
      <c r="G17" s="199" t="s">
        <v>70</v>
      </c>
      <c r="H17" s="4"/>
      <c r="I17" s="7"/>
      <c r="J17" s="5"/>
      <c r="K17" s="104">
        <f>SUM(K15:K16)</f>
        <v>0</v>
      </c>
    </row>
    <row r="18" spans="1:17" ht="19.5" customHeight="1" x14ac:dyDescent="0.35">
      <c r="A18" s="201">
        <f>'4WAV'!H26</f>
        <v>0.3</v>
      </c>
      <c r="B18" s="91" t="s">
        <v>56</v>
      </c>
      <c r="C18" s="206">
        <f>MROUND(F18,5)</f>
        <v>45</v>
      </c>
      <c r="F18" s="181">
        <f>SUM(A18*E16)</f>
        <v>43.3125</v>
      </c>
      <c r="G18" s="9"/>
      <c r="H18" s="9"/>
      <c r="I18" s="9"/>
      <c r="J18" s="9"/>
      <c r="K18" s="9"/>
    </row>
    <row r="19" spans="1:17" ht="26.25" customHeight="1" x14ac:dyDescent="0.45">
      <c r="A19" s="180" t="s">
        <v>101</v>
      </c>
      <c r="B19" s="81"/>
      <c r="C19" s="81"/>
      <c r="D19" s="81"/>
      <c r="E19" s="8"/>
      <c r="F19" s="203"/>
      <c r="G19" s="9"/>
      <c r="H19" s="9"/>
      <c r="I19" s="9"/>
      <c r="J19" s="9"/>
      <c r="K19" s="9"/>
    </row>
    <row r="20" spans="1:17" ht="20.100000000000001" customHeight="1" x14ac:dyDescent="0.3">
      <c r="A20" s="92">
        <f>Monday!E16</f>
        <v>196.875</v>
      </c>
      <c r="B20" s="84" t="s">
        <v>71</v>
      </c>
      <c r="C20" s="84" t="s">
        <v>72</v>
      </c>
      <c r="D20" s="84" t="s">
        <v>110</v>
      </c>
      <c r="E20" s="11" t="s">
        <v>93</v>
      </c>
      <c r="F20" s="204"/>
      <c r="G20" s="9"/>
      <c r="H20" s="9"/>
      <c r="I20" s="9"/>
      <c r="J20" s="9"/>
      <c r="K20" s="9"/>
    </row>
    <row r="21" spans="1:17" ht="20.100000000000001" customHeight="1" x14ac:dyDescent="0.4">
      <c r="A21" s="140">
        <f>'4WAV'!H25</f>
        <v>0.7</v>
      </c>
      <c r="B21" s="105" t="s">
        <v>53</v>
      </c>
      <c r="C21" s="205">
        <f>MROUND(F21,5)</f>
        <v>140</v>
      </c>
      <c r="D21" s="210"/>
      <c r="E21" s="209">
        <f>SUM(C21-D21)</f>
        <v>140</v>
      </c>
      <c r="F21" s="181">
        <f>SUM(A21*A20)</f>
        <v>137.8125</v>
      </c>
      <c r="G21" s="9"/>
      <c r="H21" s="9"/>
      <c r="I21" s="9"/>
      <c r="J21" s="9"/>
      <c r="K21" s="9"/>
    </row>
    <row r="22" spans="1:17" ht="20.100000000000001" customHeight="1" x14ac:dyDescent="0.4">
      <c r="A22" s="99">
        <f>'4WAV'!H26</f>
        <v>0.3</v>
      </c>
      <c r="B22" s="106" t="s">
        <v>56</v>
      </c>
      <c r="C22" s="206">
        <f>MROUND(F22,5)</f>
        <v>60</v>
      </c>
      <c r="D22" s="211"/>
      <c r="E22" s="209">
        <f>SUM(C22-D22)</f>
        <v>60</v>
      </c>
      <c r="F22" s="181">
        <f>SUM(A22*A20)</f>
        <v>59.0625</v>
      </c>
      <c r="G22" s="9"/>
      <c r="H22" s="9"/>
      <c r="I22" s="9"/>
      <c r="J22" s="9"/>
      <c r="K22" s="9"/>
    </row>
    <row r="23" spans="1:17" ht="20.100000000000001" customHeight="1" x14ac:dyDescent="0.35">
      <c r="A23" s="31" t="s">
        <v>111</v>
      </c>
      <c r="B23" s="31"/>
      <c r="C23" s="31"/>
      <c r="D23" s="31"/>
      <c r="F23" s="202"/>
      <c r="G23" s="9"/>
      <c r="H23" s="9"/>
      <c r="I23" s="9"/>
      <c r="J23" s="9"/>
      <c r="K23" s="9"/>
      <c r="O23" s="9"/>
      <c r="P23" s="9"/>
      <c r="Q23" s="107"/>
    </row>
    <row r="24" spans="1:17" ht="20.100000000000001" customHeight="1" x14ac:dyDescent="0.3">
      <c r="E24" s="108" t="s">
        <v>73</v>
      </c>
      <c r="J24" s="109">
        <f>'4WAV'!F33</f>
        <v>0.8</v>
      </c>
      <c r="K24" s="108" t="s">
        <v>74</v>
      </c>
      <c r="L24" s="13"/>
      <c r="M24" s="9"/>
      <c r="O24" s="9"/>
    </row>
    <row r="25" spans="1:17" ht="20.100000000000001" customHeight="1" x14ac:dyDescent="0.3">
      <c r="A25" s="110" t="s">
        <v>75</v>
      </c>
      <c r="B25" s="111"/>
      <c r="C25" s="112">
        <f>'4WAV'!B33</f>
        <v>0.8</v>
      </c>
      <c r="D25" s="113" t="s">
        <v>76</v>
      </c>
      <c r="E25" s="114" t="s">
        <v>77</v>
      </c>
      <c r="F25" s="218" t="s">
        <v>114</v>
      </c>
      <c r="G25" s="50"/>
      <c r="H25" s="110" t="s">
        <v>78</v>
      </c>
      <c r="I25" s="115"/>
      <c r="J25" s="116"/>
      <c r="K25" s="117" t="s">
        <v>77</v>
      </c>
      <c r="L25" s="13"/>
      <c r="M25" s="9"/>
    </row>
    <row r="26" spans="1:17" ht="20.100000000000001" customHeight="1" x14ac:dyDescent="0.4">
      <c r="A26" s="182" t="str">
        <f>'4WAV'!A24</f>
        <v>WHITE</v>
      </c>
      <c r="B26" s="183"/>
      <c r="C26" s="147">
        <f>'4WAV'!B24</f>
        <v>0.53</v>
      </c>
      <c r="D26" s="212"/>
      <c r="E26" s="118">
        <f>SUM(H6*C26)</f>
        <v>42.400000000000006</v>
      </c>
      <c r="F26" s="214">
        <f>SUM(D26-E26)</f>
        <v>-42.400000000000006</v>
      </c>
      <c r="H26" s="184" t="s">
        <v>95</v>
      </c>
      <c r="I26" s="185"/>
      <c r="J26" s="140">
        <f>'4WAV'!F24</f>
        <v>0.45</v>
      </c>
      <c r="K26" s="216">
        <f>MROUND(L26,6)</f>
        <v>0</v>
      </c>
      <c r="L26" s="120">
        <f>SUM(L6*J26)</f>
        <v>0</v>
      </c>
      <c r="M26" s="9"/>
    </row>
    <row r="27" spans="1:17" ht="20.100000000000001" customHeight="1" x14ac:dyDescent="0.4">
      <c r="A27" s="184" t="str">
        <f>'4WAV'!A25</f>
        <v>ITALIAN HERB &amp; CHEE</v>
      </c>
      <c r="B27" s="186"/>
      <c r="C27" s="145">
        <f>'4WAV'!B25</f>
        <v>0.47</v>
      </c>
      <c r="D27" s="212"/>
      <c r="E27" s="118">
        <f>SUM(H6*C27)</f>
        <v>37.599999999999994</v>
      </c>
      <c r="F27" s="214">
        <f t="shared" ref="F27:F31" si="0">SUM(D27-E27)</f>
        <v>-37.599999999999994</v>
      </c>
      <c r="H27" s="187" t="s">
        <v>86</v>
      </c>
      <c r="I27" s="188"/>
      <c r="J27" s="144">
        <f>'4WAV'!F25</f>
        <v>0.25</v>
      </c>
      <c r="K27" s="209">
        <f t="shared" ref="K27:K31" si="1">MROUND(L27,6)</f>
        <v>0</v>
      </c>
      <c r="L27" s="120">
        <f>SUM(L6*J27)</f>
        <v>0</v>
      </c>
      <c r="M27" s="9"/>
    </row>
    <row r="28" spans="1:17" ht="20.100000000000001" customHeight="1" x14ac:dyDescent="0.4">
      <c r="A28" s="184" t="str">
        <f>'4WAV'!A26</f>
        <v xml:space="preserve">WHITE OPTIONAL  </v>
      </c>
      <c r="B28" s="186"/>
      <c r="C28" s="146">
        <f>'4WAV'!B26</f>
        <v>0</v>
      </c>
      <c r="D28" s="212"/>
      <c r="E28" s="118">
        <f>SUM(H6*C28)</f>
        <v>0</v>
      </c>
      <c r="F28" s="214">
        <f t="shared" si="0"/>
        <v>0</v>
      </c>
      <c r="H28" s="184" t="s">
        <v>96</v>
      </c>
      <c r="I28" s="185"/>
      <c r="J28" s="140">
        <f>'4WAV'!F26</f>
        <v>0.2</v>
      </c>
      <c r="K28" s="209">
        <f t="shared" si="1"/>
        <v>0</v>
      </c>
      <c r="L28" s="120">
        <f>SUM(L6*J28)</f>
        <v>0</v>
      </c>
      <c r="M28" s="9"/>
    </row>
    <row r="29" spans="1:17" ht="20.100000000000001" customHeight="1" x14ac:dyDescent="0.4">
      <c r="A29" s="184" t="str">
        <f>'4WAV'!A27</f>
        <v>WHEAT</v>
      </c>
      <c r="B29" s="186"/>
      <c r="C29" s="146">
        <f>'4WAV'!B27</f>
        <v>1</v>
      </c>
      <c r="D29" s="212"/>
      <c r="E29" s="121">
        <f>SUM(I6*C29)</f>
        <v>36</v>
      </c>
      <c r="F29" s="214">
        <f t="shared" si="0"/>
        <v>-36</v>
      </c>
      <c r="H29" s="184" t="s">
        <v>87</v>
      </c>
      <c r="I29" s="185"/>
      <c r="J29" s="140">
        <f>'4WAV'!F27</f>
        <v>0.1</v>
      </c>
      <c r="K29" s="209">
        <f t="shared" si="1"/>
        <v>0</v>
      </c>
      <c r="L29" s="120">
        <f>SUM(L6*J29)</f>
        <v>0</v>
      </c>
      <c r="M29" s="9"/>
      <c r="N29" s="9"/>
    </row>
    <row r="30" spans="1:17" ht="20.100000000000001" customHeight="1" x14ac:dyDescent="0.4">
      <c r="A30" s="189" t="str">
        <f>'4WAV'!A28</f>
        <v>OPTIONAL</v>
      </c>
      <c r="B30" s="190"/>
      <c r="C30" s="145">
        <f>'4WAV'!B28</f>
        <v>0</v>
      </c>
      <c r="D30" s="212"/>
      <c r="E30" s="121">
        <f>SUM(I6*C30)</f>
        <v>0</v>
      </c>
      <c r="F30" s="214">
        <f t="shared" si="0"/>
        <v>0</v>
      </c>
      <c r="H30" s="189" t="s">
        <v>88</v>
      </c>
      <c r="I30" s="191"/>
      <c r="J30" s="99">
        <f>'4WAV'!F28</f>
        <v>0</v>
      </c>
      <c r="K30" s="209">
        <f t="shared" si="1"/>
        <v>0</v>
      </c>
      <c r="L30" s="120">
        <f>SUM(L6*J30)</f>
        <v>0</v>
      </c>
      <c r="M30" s="9"/>
      <c r="O30" s="9"/>
    </row>
    <row r="31" spans="1:17" ht="20.100000000000001" customHeight="1" x14ac:dyDescent="0.4">
      <c r="A31" s="189" t="str">
        <f>'4WAV'!A29</f>
        <v xml:space="preserve"> OPTIONAL</v>
      </c>
      <c r="B31" s="190"/>
      <c r="C31" s="146">
        <f>'4WAV'!B29</f>
        <v>0</v>
      </c>
      <c r="D31" s="212"/>
      <c r="E31" s="121">
        <f>SUM(I6*C31)</f>
        <v>0</v>
      </c>
      <c r="F31" s="214">
        <f t="shared" si="0"/>
        <v>0</v>
      </c>
      <c r="H31" s="189" t="s">
        <v>89</v>
      </c>
      <c r="I31" s="191"/>
      <c r="J31" s="99">
        <f>'4WAV'!F29</f>
        <v>0</v>
      </c>
      <c r="K31" s="209">
        <f t="shared" si="1"/>
        <v>0</v>
      </c>
      <c r="L31" s="120">
        <f>SUM(L6*J31)</f>
        <v>0</v>
      </c>
      <c r="M31" s="9"/>
    </row>
    <row r="32" spans="1:17" ht="20.100000000000001" customHeight="1" x14ac:dyDescent="0.3">
      <c r="E32" s="10"/>
      <c r="F32" s="81"/>
      <c r="K32" s="122"/>
      <c r="L32" s="123"/>
      <c r="M32" s="9"/>
    </row>
    <row r="33" spans="1:19" ht="20.100000000000001" customHeight="1" x14ac:dyDescent="0.3">
      <c r="B33" s="9"/>
      <c r="C33" s="9"/>
      <c r="E33" s="108" t="s">
        <v>73</v>
      </c>
      <c r="J33" s="109">
        <f>'4WAV'!G33</f>
        <v>0.15</v>
      </c>
      <c r="K33" s="108" t="s">
        <v>74</v>
      </c>
      <c r="L33" s="123"/>
    </row>
    <row r="34" spans="1:19" ht="20.100000000000001" customHeight="1" x14ac:dyDescent="0.3">
      <c r="A34" s="110" t="s">
        <v>79</v>
      </c>
      <c r="B34" s="115"/>
      <c r="C34" s="124">
        <f>'4WAV'!C33</f>
        <v>0.15</v>
      </c>
      <c r="D34" s="192" t="s">
        <v>76</v>
      </c>
      <c r="E34" s="117" t="s">
        <v>77</v>
      </c>
      <c r="F34" s="218" t="s">
        <v>114</v>
      </c>
      <c r="G34" s="50"/>
      <c r="H34" s="125" t="s">
        <v>80</v>
      </c>
      <c r="I34" s="126"/>
      <c r="J34" s="127"/>
      <c r="K34" s="128" t="s">
        <v>77</v>
      </c>
      <c r="L34" s="123"/>
    </row>
    <row r="35" spans="1:19" ht="20.100000000000001" customHeight="1" x14ac:dyDescent="0.4">
      <c r="A35" s="1" t="str">
        <f t="shared" ref="A35:A40" si="2">A26</f>
        <v>WHITE</v>
      </c>
      <c r="B35" s="81"/>
      <c r="C35" s="129">
        <f>C26</f>
        <v>0.53</v>
      </c>
      <c r="D35" s="212"/>
      <c r="E35" s="130">
        <f>SUM(H7*C35)</f>
        <v>7.95</v>
      </c>
      <c r="F35" s="214">
        <f>SUM(D35-E35)</f>
        <v>-7.95</v>
      </c>
      <c r="H35" s="13" t="str">
        <f t="shared" ref="H35:H40" si="3">H26</f>
        <v>CHOCOLATE CHIPS</v>
      </c>
      <c r="I35" s="9"/>
      <c r="J35" s="83">
        <f>J26</f>
        <v>0.45</v>
      </c>
      <c r="K35" s="209">
        <f>MROUND(L35,6)</f>
        <v>0</v>
      </c>
      <c r="L35" s="131">
        <f>SUM(L7*J35)</f>
        <v>0</v>
      </c>
    </row>
    <row r="36" spans="1:19" ht="20.100000000000001" customHeight="1" x14ac:dyDescent="0.4">
      <c r="A36" s="6" t="str">
        <f t="shared" si="2"/>
        <v>ITALIAN HERB &amp; CHEE</v>
      </c>
      <c r="B36" s="7"/>
      <c r="C36" s="129">
        <f t="shared" ref="C36:C38" si="4">C27</f>
        <v>0.47</v>
      </c>
      <c r="D36" s="212"/>
      <c r="E36" s="130">
        <f>SUM(H7*C36)</f>
        <v>7.05</v>
      </c>
      <c r="F36" s="214">
        <f t="shared" ref="F36:F40" si="5">SUM(D36-E36)</f>
        <v>-7.05</v>
      </c>
      <c r="H36" s="6" t="str">
        <f t="shared" si="3"/>
        <v>MACADAMIAN NUTS</v>
      </c>
      <c r="I36" s="7"/>
      <c r="J36" s="83">
        <f t="shared" ref="J36:J40" si="6">J27</f>
        <v>0.25</v>
      </c>
      <c r="K36" s="209">
        <f>MROUND(L36,6)</f>
        <v>0</v>
      </c>
      <c r="L36" s="131">
        <f>SUM(L7*J36)</f>
        <v>0</v>
      </c>
    </row>
    <row r="37" spans="1:19" ht="20.100000000000001" customHeight="1" x14ac:dyDescent="0.4">
      <c r="A37" s="6" t="str">
        <f t="shared" si="2"/>
        <v xml:space="preserve">WHITE OPTIONAL  </v>
      </c>
      <c r="B37" s="8"/>
      <c r="C37" s="129">
        <f t="shared" si="4"/>
        <v>0</v>
      </c>
      <c r="D37" s="212"/>
      <c r="E37" s="130">
        <f>SUM(H7*C37)</f>
        <v>0</v>
      </c>
      <c r="F37" s="214">
        <f t="shared" si="5"/>
        <v>0</v>
      </c>
      <c r="H37" s="13" t="str">
        <f t="shared" si="3"/>
        <v>DOUBLE CHOCOLATE</v>
      </c>
      <c r="I37" s="9"/>
      <c r="J37" s="83">
        <f t="shared" si="6"/>
        <v>0.2</v>
      </c>
      <c r="K37" s="209">
        <f>MROUND(L37,6)</f>
        <v>0</v>
      </c>
      <c r="L37" s="131">
        <f>SUM(L7*J37)</f>
        <v>0</v>
      </c>
    </row>
    <row r="38" spans="1:19" ht="20.100000000000001" customHeight="1" x14ac:dyDescent="0.4">
      <c r="A38" s="6" t="str">
        <f t="shared" si="2"/>
        <v>WHEAT</v>
      </c>
      <c r="B38" s="8"/>
      <c r="C38" s="129">
        <f t="shared" si="4"/>
        <v>1</v>
      </c>
      <c r="D38" s="212"/>
      <c r="E38" s="119">
        <f>SUM(I7*C38)</f>
        <v>6.75</v>
      </c>
      <c r="F38" s="214">
        <f t="shared" si="5"/>
        <v>-6.75</v>
      </c>
      <c r="H38" s="6" t="str">
        <f t="shared" si="3"/>
        <v>OATMEAL RAISIN</v>
      </c>
      <c r="I38" s="7"/>
      <c r="J38" s="83">
        <f t="shared" si="6"/>
        <v>0.1</v>
      </c>
      <c r="K38" s="209">
        <f t="shared" ref="K38:K40" si="7">MROUND(L38,6)</f>
        <v>0</v>
      </c>
      <c r="L38" s="131">
        <f>SUM(L7*J38)</f>
        <v>0</v>
      </c>
    </row>
    <row r="39" spans="1:19" ht="20.100000000000001" customHeight="1" x14ac:dyDescent="0.4">
      <c r="A39" s="3" t="str">
        <f t="shared" si="2"/>
        <v>OPTIONAL</v>
      </c>
      <c r="B39" s="5"/>
      <c r="C39" s="132">
        <f>C30</f>
        <v>0</v>
      </c>
      <c r="D39" s="212"/>
      <c r="E39" s="119">
        <f>SUM(I7*C39)</f>
        <v>0</v>
      </c>
      <c r="F39" s="214">
        <f t="shared" si="5"/>
        <v>0</v>
      </c>
      <c r="H39" s="6" t="str">
        <f t="shared" si="3"/>
        <v>PEANUT BUTTER</v>
      </c>
      <c r="I39" s="7"/>
      <c r="J39" s="83">
        <f t="shared" si="6"/>
        <v>0</v>
      </c>
      <c r="K39" s="209">
        <f t="shared" si="7"/>
        <v>0</v>
      </c>
      <c r="L39" s="131">
        <f>SUM(L7*J39)</f>
        <v>0</v>
      </c>
    </row>
    <row r="40" spans="1:19" ht="20.100000000000001" customHeight="1" x14ac:dyDescent="0.4">
      <c r="A40" s="3" t="str">
        <f t="shared" si="2"/>
        <v xml:space="preserve"> OPTIONAL</v>
      </c>
      <c r="B40" s="5"/>
      <c r="C40" s="133">
        <f>C31</f>
        <v>0</v>
      </c>
      <c r="D40" s="212"/>
      <c r="E40" s="119">
        <f>SUM(I7*C40)</f>
        <v>0</v>
      </c>
      <c r="F40" s="215">
        <f t="shared" si="5"/>
        <v>0</v>
      </c>
      <c r="H40" s="3" t="str">
        <f t="shared" si="3"/>
        <v>OPTIONAL</v>
      </c>
      <c r="I40" s="4"/>
      <c r="J40" s="83">
        <f t="shared" si="6"/>
        <v>0</v>
      </c>
      <c r="K40" s="209">
        <f t="shared" si="7"/>
        <v>0</v>
      </c>
      <c r="L40" s="131">
        <f>SUM(L7*J40)</f>
        <v>0</v>
      </c>
    </row>
    <row r="41" spans="1:19" ht="20.100000000000001" customHeight="1" x14ac:dyDescent="0.3">
      <c r="E41" s="10"/>
      <c r="K41" s="122"/>
      <c r="L41" s="123"/>
    </row>
    <row r="42" spans="1:19" ht="20.100000000000001" customHeight="1" x14ac:dyDescent="0.3">
      <c r="E42" s="108" t="s">
        <v>73</v>
      </c>
      <c r="J42" s="109">
        <f>'4WAV'!H33</f>
        <v>0.05</v>
      </c>
      <c r="K42" s="108" t="s">
        <v>74</v>
      </c>
      <c r="L42" s="123"/>
    </row>
    <row r="43" spans="1:19" ht="20.100000000000001" customHeight="1" x14ac:dyDescent="0.4">
      <c r="A43" s="125" t="s">
        <v>81</v>
      </c>
      <c r="B43" s="15"/>
      <c r="C43" s="134">
        <f>'4WAV'!D33</f>
        <v>0.05</v>
      </c>
      <c r="D43" s="193" t="s">
        <v>76</v>
      </c>
      <c r="E43" s="135" t="s">
        <v>77</v>
      </c>
      <c r="F43" s="84" t="s">
        <v>94</v>
      </c>
      <c r="G43" s="50"/>
      <c r="H43" s="110" t="s">
        <v>82</v>
      </c>
      <c r="I43" s="115"/>
      <c r="J43" s="136"/>
      <c r="K43" s="114" t="s">
        <v>77</v>
      </c>
      <c r="L43" s="123"/>
      <c r="N43" s="137"/>
      <c r="O43" s="9"/>
      <c r="P43" s="9"/>
      <c r="Q43" s="9"/>
      <c r="R43" s="9"/>
      <c r="S43" s="9"/>
    </row>
    <row r="44" spans="1:19" ht="20.100000000000001" customHeight="1" x14ac:dyDescent="0.4">
      <c r="A44" s="3" t="str">
        <f t="shared" ref="A44:A49" si="8">A26</f>
        <v>WHITE</v>
      </c>
      <c r="B44" s="5"/>
      <c r="C44" s="129">
        <f>C26</f>
        <v>0.53</v>
      </c>
      <c r="D44" s="212"/>
      <c r="E44" s="90">
        <f>SUM(H8*C44)</f>
        <v>2.6500000000000004</v>
      </c>
      <c r="F44" s="214">
        <f>SUM(D44-E44)</f>
        <v>-2.6500000000000004</v>
      </c>
      <c r="H44" s="6" t="str">
        <f t="shared" ref="H44:H49" si="9">H26</f>
        <v>CHOCOLATE CHIPS</v>
      </c>
      <c r="I44" s="7"/>
      <c r="J44" s="83">
        <f>J26</f>
        <v>0.45</v>
      </c>
      <c r="K44" s="217">
        <f>MROUND(L44,6)</f>
        <v>0</v>
      </c>
      <c r="L44" s="131">
        <f>SUM(L8*J44)</f>
        <v>0</v>
      </c>
      <c r="N44" s="9"/>
      <c r="O44" s="9"/>
      <c r="P44" s="9"/>
      <c r="Q44" s="9"/>
      <c r="R44" s="9"/>
      <c r="S44" s="9"/>
    </row>
    <row r="45" spans="1:19" ht="20.100000000000001" customHeight="1" x14ac:dyDescent="0.4">
      <c r="A45" s="3" t="str">
        <f t="shared" si="8"/>
        <v>ITALIAN HERB &amp; CHEE</v>
      </c>
      <c r="B45" s="5"/>
      <c r="C45" s="129">
        <f t="shared" ref="C45:C48" si="10">C27</f>
        <v>0.47</v>
      </c>
      <c r="D45" s="212"/>
      <c r="E45" s="90">
        <f>SUM(H8*C45)</f>
        <v>2.3499999999999996</v>
      </c>
      <c r="F45" s="214">
        <f t="shared" ref="F45:F49" si="11">SUM(D45-E45)</f>
        <v>-2.3499999999999996</v>
      </c>
      <c r="H45" s="6" t="str">
        <f t="shared" si="9"/>
        <v>MACADAMIAN NUTS</v>
      </c>
      <c r="I45" s="7"/>
      <c r="J45" s="83">
        <f t="shared" ref="J45:J48" si="12">J27</f>
        <v>0.25</v>
      </c>
      <c r="K45" s="217">
        <f t="shared" ref="K45:K48" si="13">MROUND(L45,6)</f>
        <v>0</v>
      </c>
      <c r="L45" s="131">
        <f>SUM(L8*J45)</f>
        <v>0</v>
      </c>
      <c r="N45" s="9"/>
      <c r="O45" s="138"/>
      <c r="P45" s="9"/>
      <c r="Q45" s="9"/>
      <c r="R45" s="9"/>
      <c r="S45" s="9"/>
    </row>
    <row r="46" spans="1:19" ht="20.100000000000001" customHeight="1" x14ac:dyDescent="0.4">
      <c r="A46" s="6" t="str">
        <f t="shared" si="8"/>
        <v xml:space="preserve">WHITE OPTIONAL  </v>
      </c>
      <c r="B46" s="8"/>
      <c r="C46" s="129">
        <f t="shared" si="10"/>
        <v>0</v>
      </c>
      <c r="D46" s="212"/>
      <c r="E46" s="90">
        <f>SUM(H8*C46)</f>
        <v>0</v>
      </c>
      <c r="F46" s="214">
        <f t="shared" si="11"/>
        <v>0</v>
      </c>
      <c r="H46" s="6" t="str">
        <f t="shared" si="9"/>
        <v>DOUBLE CHOCOLATE</v>
      </c>
      <c r="I46" s="7"/>
      <c r="J46" s="83">
        <f t="shared" si="12"/>
        <v>0.2</v>
      </c>
      <c r="K46" s="217">
        <f t="shared" si="13"/>
        <v>0</v>
      </c>
      <c r="L46" s="131">
        <f>SUM(L8*J46)</f>
        <v>0</v>
      </c>
      <c r="N46" s="9"/>
      <c r="O46" s="138"/>
      <c r="P46" s="9"/>
      <c r="Q46" s="9"/>
      <c r="R46" s="9"/>
      <c r="S46" s="9"/>
    </row>
    <row r="47" spans="1:19" ht="20.100000000000001" customHeight="1" x14ac:dyDescent="0.4">
      <c r="A47" s="6" t="str">
        <f t="shared" si="8"/>
        <v>WHEAT</v>
      </c>
      <c r="B47" s="8"/>
      <c r="C47" s="129">
        <f t="shared" si="10"/>
        <v>1</v>
      </c>
      <c r="D47" s="212"/>
      <c r="E47" s="119">
        <f>SUM(I8*C47)</f>
        <v>2.25</v>
      </c>
      <c r="F47" s="214">
        <f t="shared" si="11"/>
        <v>-2.25</v>
      </c>
      <c r="H47" s="6" t="str">
        <f t="shared" si="9"/>
        <v>OATMEAL RAISIN</v>
      </c>
      <c r="I47" s="7"/>
      <c r="J47" s="83">
        <f t="shared" si="12"/>
        <v>0.1</v>
      </c>
      <c r="K47" s="217">
        <f t="shared" si="13"/>
        <v>0</v>
      </c>
      <c r="L47" s="131">
        <f>SUM(L8*J47)</f>
        <v>0</v>
      </c>
    </row>
    <row r="48" spans="1:19" ht="20.100000000000001" customHeight="1" x14ac:dyDescent="0.4">
      <c r="A48" s="3" t="str">
        <f t="shared" si="8"/>
        <v>OPTIONAL</v>
      </c>
      <c r="B48" s="5"/>
      <c r="C48" s="132">
        <f t="shared" si="10"/>
        <v>0</v>
      </c>
      <c r="D48" s="212"/>
      <c r="E48" s="119">
        <f>SUM(I8*C48)</f>
        <v>0</v>
      </c>
      <c r="F48" s="214">
        <f t="shared" si="11"/>
        <v>0</v>
      </c>
      <c r="H48" s="6" t="str">
        <f t="shared" si="9"/>
        <v>PEANUT BUTTER</v>
      </c>
      <c r="I48" s="7"/>
      <c r="J48" s="83">
        <f t="shared" si="12"/>
        <v>0</v>
      </c>
      <c r="K48" s="217">
        <f t="shared" si="13"/>
        <v>0</v>
      </c>
      <c r="L48" s="131">
        <f>SUM(L8*J48)</f>
        <v>0</v>
      </c>
    </row>
    <row r="49" spans="1:18" ht="20.100000000000001" customHeight="1" x14ac:dyDescent="0.4">
      <c r="A49" s="3" t="str">
        <f t="shared" si="8"/>
        <v xml:space="preserve"> OPTIONAL</v>
      </c>
      <c r="B49" s="5"/>
      <c r="C49" s="133">
        <f>C31</f>
        <v>0</v>
      </c>
      <c r="D49" s="212"/>
      <c r="E49" s="213">
        <f>SUM(I8*C49)</f>
        <v>0</v>
      </c>
      <c r="F49" s="215">
        <f t="shared" si="11"/>
        <v>0</v>
      </c>
      <c r="H49" s="6" t="str">
        <f t="shared" si="9"/>
        <v>OPTIONAL</v>
      </c>
      <c r="I49" s="7"/>
      <c r="J49" s="83">
        <f>J31</f>
        <v>0</v>
      </c>
      <c r="K49" s="217">
        <f>MROUND(L49,6)</f>
        <v>0</v>
      </c>
      <c r="L49" s="131">
        <f>SUM(L8*J49)</f>
        <v>0</v>
      </c>
    </row>
    <row r="50" spans="1:18" x14ac:dyDescent="0.3">
      <c r="L50" s="123"/>
    </row>
    <row r="51" spans="1:18" x14ac:dyDescent="0.3">
      <c r="L51" s="123"/>
      <c r="R51" s="9"/>
    </row>
  </sheetData>
  <sheetProtection algorithmName="SHA-512" hashValue="ToGufibDbjB2CskMwzrZzotRLh1WDCgTiT/l136SlkLVZz29iVn3HUwQCnKHIWqGkMYQeJzzfgirN/Kckxf8yw==" saltValue="iqVGJmXKDhiVVsqdskQjFA==" spinCount="100000" sheet="1" objects="1" scenarios="1"/>
  <mergeCells count="1">
    <mergeCell ref="C1:D1"/>
  </mergeCells>
  <conditionalFormatting sqref="F26:F31">
    <cfRule type="cellIs" dxfId="8" priority="3" operator="lessThan">
      <formula>0</formula>
    </cfRule>
  </conditionalFormatting>
  <conditionalFormatting sqref="F35:F40">
    <cfRule type="cellIs" dxfId="7" priority="2" operator="lessThan">
      <formula>0</formula>
    </cfRule>
  </conditionalFormatting>
  <conditionalFormatting sqref="F44:F49">
    <cfRule type="cellIs" dxfId="6" priority="1" operator="lessThan">
      <formula>0</formula>
    </cfRule>
  </conditionalFormatting>
  <pageMargins left="0.7" right="0.7" top="0.75" bottom="0.75" header="0.3" footer="0.3"/>
  <pageSetup scale="68" orientation="portrait" r:id="rId1"/>
  <colBreaks count="1" manualBreakCount="1">
    <brk id="1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51"/>
  <sheetViews>
    <sheetView topLeftCell="A18" zoomScaleNormal="100" workbookViewId="0">
      <selection activeCell="D21" sqref="D21"/>
    </sheetView>
  </sheetViews>
  <sheetFormatPr defaultRowHeight="14.4" x14ac:dyDescent="0.3"/>
  <cols>
    <col min="2" max="2" width="16" customWidth="1"/>
    <col min="3" max="3" width="9.109375" customWidth="1"/>
    <col min="4" max="4" width="14.109375" customWidth="1"/>
    <col min="5" max="5" width="12.6640625" customWidth="1"/>
    <col min="6" max="6" width="11.44140625" customWidth="1"/>
    <col min="7" max="7" width="6.33203125" customWidth="1"/>
    <col min="8" max="8" width="9.6640625" customWidth="1"/>
    <col min="9" max="10" width="10.109375" customWidth="1"/>
    <col min="11" max="11" width="13.44140625" customWidth="1"/>
    <col min="12" max="12" width="8.44140625" customWidth="1"/>
  </cols>
  <sheetData>
    <row r="1" spans="1:17" ht="26.4" thickBot="1" x14ac:dyDescent="0.55000000000000004">
      <c r="A1" s="107" t="s">
        <v>26</v>
      </c>
      <c r="B1" s="208">
        <f>'4WAV'!G3</f>
        <v>1</v>
      </c>
      <c r="C1" s="219">
        <f>Sunday!C1:D1+1</f>
        <v>44172</v>
      </c>
      <c r="D1" s="219"/>
      <c r="E1" s="78" t="s">
        <v>50</v>
      </c>
      <c r="F1" s="48"/>
      <c r="K1" s="79"/>
    </row>
    <row r="2" spans="1:17" ht="21" x14ac:dyDescent="0.4">
      <c r="B2" s="14"/>
      <c r="D2" s="14"/>
      <c r="E2" s="14"/>
      <c r="F2" s="48"/>
      <c r="K2" s="79"/>
    </row>
    <row r="3" spans="1:17" x14ac:dyDescent="0.3">
      <c r="E3" s="9"/>
      <c r="J3" s="9"/>
      <c r="M3" s="9"/>
    </row>
    <row r="4" spans="1:17" ht="20.100000000000001" customHeight="1" x14ac:dyDescent="0.35">
      <c r="A4" s="176" t="s">
        <v>102</v>
      </c>
      <c r="B4" s="7"/>
      <c r="C4" s="7"/>
      <c r="D4" s="8"/>
      <c r="E4" s="80"/>
      <c r="F4" s="176" t="s">
        <v>51</v>
      </c>
      <c r="G4" s="81"/>
      <c r="H4" s="81"/>
      <c r="I4" s="2"/>
      <c r="J4" s="176" t="s">
        <v>52</v>
      </c>
      <c r="K4" s="7"/>
      <c r="L4" s="82"/>
      <c r="M4" s="9"/>
    </row>
    <row r="5" spans="1:17" ht="20.100000000000001" customHeight="1" x14ac:dyDescent="0.3">
      <c r="A5" s="83">
        <f>C15</f>
        <v>0.05</v>
      </c>
      <c r="B5" s="145">
        <f>'4WAV'!H29</f>
        <v>0.8</v>
      </c>
      <c r="C5" s="84" t="s">
        <v>53</v>
      </c>
      <c r="D5" s="85">
        <f>MROUND(E5,5)</f>
        <v>10</v>
      </c>
      <c r="E5" s="207">
        <f>SUM(B5*A6)</f>
        <v>7.5</v>
      </c>
      <c r="F5" s="11" t="s">
        <v>54</v>
      </c>
      <c r="G5" s="11" t="s">
        <v>55</v>
      </c>
      <c r="H5" s="11" t="s">
        <v>53</v>
      </c>
      <c r="I5" s="84" t="s">
        <v>56</v>
      </c>
      <c r="J5" s="87" t="s">
        <v>54</v>
      </c>
      <c r="K5" s="88" t="s">
        <v>55</v>
      </c>
      <c r="L5" s="89"/>
      <c r="M5" s="9"/>
    </row>
    <row r="6" spans="1:17" ht="20.100000000000001" customHeight="1" x14ac:dyDescent="0.3">
      <c r="A6" s="90">
        <f>E15</f>
        <v>9.375</v>
      </c>
      <c r="B6" s="146">
        <f>'4WAV'!H30</f>
        <v>0.2</v>
      </c>
      <c r="C6" s="91" t="s">
        <v>56</v>
      </c>
      <c r="D6" s="92">
        <f>MROUND(E6,5)</f>
        <v>0</v>
      </c>
      <c r="E6" s="86">
        <f>SUM(B6*A6)</f>
        <v>1.875</v>
      </c>
      <c r="F6" s="87" t="s">
        <v>57</v>
      </c>
      <c r="G6" s="143">
        <f>'4WAV'!B33</f>
        <v>0.8</v>
      </c>
      <c r="H6" s="93">
        <f>SUM(C17*G6)</f>
        <v>112</v>
      </c>
      <c r="I6" s="94">
        <f>SUM(C18*G6)</f>
        <v>48</v>
      </c>
      <c r="J6" s="95" t="s">
        <v>57</v>
      </c>
      <c r="K6" s="140">
        <f>'4WAV'!F33</f>
        <v>0.8</v>
      </c>
      <c r="L6" s="96">
        <f>SUM(K17*K6)</f>
        <v>0</v>
      </c>
      <c r="M6" s="13"/>
    </row>
    <row r="7" spans="1:17" ht="20.100000000000001" customHeight="1" x14ac:dyDescent="0.3">
      <c r="F7" s="95" t="s">
        <v>58</v>
      </c>
      <c r="G7" s="140">
        <f>'4WAV'!C33</f>
        <v>0.15</v>
      </c>
      <c r="H7" s="92">
        <f>SUM(C17*G7)</f>
        <v>21</v>
      </c>
      <c r="I7" s="85">
        <f>SUM(C18*G7)</f>
        <v>9</v>
      </c>
      <c r="J7" s="87" t="s">
        <v>58</v>
      </c>
      <c r="K7" s="144">
        <f>'4WAV'!G33</f>
        <v>0.15</v>
      </c>
      <c r="L7" s="97">
        <f>SUM(K17*K7)</f>
        <v>0</v>
      </c>
      <c r="M7" s="13"/>
    </row>
    <row r="8" spans="1:17" ht="20.100000000000001" customHeight="1" x14ac:dyDescent="0.3">
      <c r="F8" s="98" t="s">
        <v>59</v>
      </c>
      <c r="G8" s="99">
        <f>'4WAV'!D33</f>
        <v>0.05</v>
      </c>
      <c r="H8" s="100">
        <f>SUM(C17*G8)</f>
        <v>7</v>
      </c>
      <c r="I8" s="101">
        <f>SUM(C18*G8)</f>
        <v>3</v>
      </c>
      <c r="J8" s="95" t="s">
        <v>59</v>
      </c>
      <c r="K8" s="140">
        <f>'4WAV'!H33</f>
        <v>0.05</v>
      </c>
      <c r="L8" s="96">
        <f>SUM(K17*K8)</f>
        <v>0</v>
      </c>
      <c r="M8" s="13"/>
    </row>
    <row r="9" spans="1:17" ht="20.100000000000001" customHeight="1" x14ac:dyDescent="0.3">
      <c r="H9" s="4"/>
      <c r="I9" s="4"/>
      <c r="J9" s="4"/>
      <c r="K9" s="4"/>
      <c r="M9" s="9"/>
    </row>
    <row r="10" spans="1:17" ht="20.100000000000001" customHeight="1" x14ac:dyDescent="0.35">
      <c r="A10" s="177" t="s">
        <v>92</v>
      </c>
      <c r="B10" s="7"/>
      <c r="C10" s="7"/>
      <c r="D10" s="7"/>
      <c r="E10" s="8"/>
      <c r="G10" s="178" t="s">
        <v>106</v>
      </c>
      <c r="H10" s="7"/>
      <c r="I10" s="7"/>
      <c r="J10" s="7"/>
      <c r="K10" s="8"/>
      <c r="Q10" s="9"/>
    </row>
    <row r="11" spans="1:17" ht="20.100000000000001" customHeight="1" x14ac:dyDescent="0.3">
      <c r="A11" s="13" t="s">
        <v>60</v>
      </c>
      <c r="B11" s="9"/>
      <c r="C11" s="9"/>
      <c r="D11" s="141">
        <f>'4WAV'!G5</f>
        <v>187.5</v>
      </c>
      <c r="E11" s="94">
        <f>D11</f>
        <v>187.5</v>
      </c>
      <c r="G11" s="6" t="s">
        <v>61</v>
      </c>
      <c r="H11" s="7"/>
      <c r="I11" s="8"/>
      <c r="J11" s="142">
        <f>'4WAV'!B15</f>
        <v>0</v>
      </c>
      <c r="K11" s="84">
        <f>J11</f>
        <v>0</v>
      </c>
    </row>
    <row r="12" spans="1:17" ht="20.100000000000001" customHeight="1" x14ac:dyDescent="0.3">
      <c r="A12" s="6" t="s">
        <v>62</v>
      </c>
      <c r="B12" s="7"/>
      <c r="C12" s="7"/>
      <c r="D12" s="142">
        <f>'4WAV'!G6</f>
        <v>0</v>
      </c>
      <c r="E12" s="85">
        <f>SUM(D12/2)</f>
        <v>0</v>
      </c>
      <c r="G12" s="13" t="s">
        <v>63</v>
      </c>
      <c r="H12" s="9"/>
      <c r="I12" s="12"/>
      <c r="J12" s="195">
        <f>'4WAV'!B16</f>
        <v>0</v>
      </c>
      <c r="K12" s="179">
        <f>(J12*3)</f>
        <v>0</v>
      </c>
      <c r="N12" s="9"/>
    </row>
    <row r="13" spans="1:17" ht="20.100000000000001" customHeight="1" x14ac:dyDescent="0.3">
      <c r="A13" s="13" t="s">
        <v>13</v>
      </c>
      <c r="B13" s="9"/>
      <c r="C13" s="9"/>
      <c r="D13" s="142">
        <f>'4WAV'!G8</f>
        <v>0</v>
      </c>
      <c r="E13" s="94">
        <f>D13</f>
        <v>0</v>
      </c>
      <c r="G13" s="6" t="s">
        <v>64</v>
      </c>
      <c r="H13" s="7"/>
      <c r="I13" s="8"/>
      <c r="J13" s="142">
        <f>'4WAV'!B18</f>
        <v>0</v>
      </c>
      <c r="K13" s="84">
        <f>SUM(J13*12)</f>
        <v>0</v>
      </c>
      <c r="N13" s="9"/>
    </row>
    <row r="14" spans="1:17" ht="20.100000000000001" customHeight="1" x14ac:dyDescent="0.3">
      <c r="A14" s="6" t="s">
        <v>65</v>
      </c>
      <c r="B14" s="7"/>
      <c r="C14" s="8"/>
      <c r="D14" s="12"/>
      <c r="E14" s="85">
        <f>SUM(E11:E13)</f>
        <v>187.5</v>
      </c>
      <c r="G14" s="13" t="s">
        <v>66</v>
      </c>
      <c r="H14" s="9"/>
      <c r="I14" s="12"/>
      <c r="J14" s="195">
        <f>'4WAV'!B20</f>
        <v>0</v>
      </c>
      <c r="K14" s="179">
        <f>J14</f>
        <v>0</v>
      </c>
    </row>
    <row r="15" spans="1:17" ht="20.100000000000001" customHeight="1" x14ac:dyDescent="0.3">
      <c r="A15" s="6" t="s">
        <v>67</v>
      </c>
      <c r="B15" s="102"/>
      <c r="C15" s="140">
        <f>'4WAV'!A3</f>
        <v>0.05</v>
      </c>
      <c r="D15" s="85"/>
      <c r="E15" s="92">
        <f>SUM(E14*C15)</f>
        <v>9.375</v>
      </c>
      <c r="G15" s="6" t="s">
        <v>68</v>
      </c>
      <c r="H15" s="7"/>
      <c r="I15" s="7"/>
      <c r="J15" s="8"/>
      <c r="K15" s="84">
        <f>SUM(K11:K14)</f>
        <v>0</v>
      </c>
    </row>
    <row r="16" spans="1:17" ht="20.100000000000001" customHeight="1" x14ac:dyDescent="0.35">
      <c r="A16" s="103" t="s">
        <v>69</v>
      </c>
      <c r="B16" s="4"/>
      <c r="C16" s="8"/>
      <c r="D16" s="5"/>
      <c r="E16" s="104">
        <f>SUM(E14:E15)</f>
        <v>196.875</v>
      </c>
      <c r="F16" s="202"/>
      <c r="G16" s="6" t="s">
        <v>67</v>
      </c>
      <c r="H16" s="7"/>
      <c r="I16" s="8"/>
      <c r="J16" s="140">
        <f>'4WAV'!A13</f>
        <v>0.05</v>
      </c>
      <c r="K16" s="85">
        <f>SUM(K15*J16)</f>
        <v>0</v>
      </c>
    </row>
    <row r="17" spans="1:17" ht="20.100000000000001" customHeight="1" x14ac:dyDescent="0.35">
      <c r="A17" s="200">
        <f>'4WAV'!H25</f>
        <v>0.7</v>
      </c>
      <c r="B17" s="84" t="s">
        <v>53</v>
      </c>
      <c r="C17" s="205">
        <f>MROUND(F17,5)</f>
        <v>140</v>
      </c>
      <c r="F17" s="181">
        <f>SUM(A17*E16)</f>
        <v>137.8125</v>
      </c>
      <c r="G17" s="199" t="s">
        <v>70</v>
      </c>
      <c r="H17" s="4"/>
      <c r="I17" s="7"/>
      <c r="J17" s="5"/>
      <c r="K17" s="104">
        <f>SUM(K15:K16)</f>
        <v>0</v>
      </c>
    </row>
    <row r="18" spans="1:17" ht="19.5" customHeight="1" x14ac:dyDescent="0.35">
      <c r="A18" s="201">
        <f>'4WAV'!H26</f>
        <v>0.3</v>
      </c>
      <c r="B18" s="91" t="s">
        <v>56</v>
      </c>
      <c r="C18" s="206">
        <f>MROUND(F18,5)</f>
        <v>60</v>
      </c>
      <c r="F18" s="181">
        <f>SUM(A18*E16)</f>
        <v>59.0625</v>
      </c>
      <c r="G18" s="9"/>
      <c r="H18" s="9"/>
      <c r="I18" s="9"/>
      <c r="J18" s="9"/>
      <c r="K18" s="9"/>
    </row>
    <row r="19" spans="1:17" ht="26.25" customHeight="1" x14ac:dyDescent="0.45">
      <c r="A19" s="180" t="s">
        <v>112</v>
      </c>
      <c r="B19" s="81"/>
      <c r="C19" s="81"/>
      <c r="D19" s="81"/>
      <c r="E19" s="8"/>
      <c r="F19" s="203"/>
      <c r="G19" s="9"/>
      <c r="H19" s="9"/>
      <c r="I19" s="9"/>
      <c r="J19" s="9"/>
      <c r="K19" s="9"/>
    </row>
    <row r="20" spans="1:17" ht="20.100000000000001" customHeight="1" x14ac:dyDescent="0.3">
      <c r="A20" s="92">
        <f>Tuesday!E16</f>
        <v>209.73750000000001</v>
      </c>
      <c r="B20" s="84" t="s">
        <v>71</v>
      </c>
      <c r="C20" s="84" t="s">
        <v>72</v>
      </c>
      <c r="D20" s="84" t="s">
        <v>110</v>
      </c>
      <c r="E20" s="11" t="s">
        <v>93</v>
      </c>
      <c r="F20" s="204"/>
      <c r="G20" s="9"/>
      <c r="H20" s="9"/>
      <c r="I20" s="9"/>
      <c r="J20" s="9"/>
      <c r="K20" s="9"/>
    </row>
    <row r="21" spans="1:17" ht="20.100000000000001" customHeight="1" x14ac:dyDescent="0.4">
      <c r="A21" s="140">
        <f>'4WAV'!H25</f>
        <v>0.7</v>
      </c>
      <c r="B21" s="105" t="s">
        <v>53</v>
      </c>
      <c r="C21" s="205">
        <f>MROUND(F21,5)</f>
        <v>145</v>
      </c>
      <c r="D21" s="210"/>
      <c r="E21" s="209">
        <f>SUM(C21-D21)</f>
        <v>145</v>
      </c>
      <c r="F21" s="181">
        <f>SUM(A21*A20)</f>
        <v>146.81625</v>
      </c>
      <c r="G21" s="9"/>
      <c r="H21" s="9"/>
      <c r="I21" s="9"/>
      <c r="J21" s="9"/>
      <c r="K21" s="9"/>
    </row>
    <row r="22" spans="1:17" ht="20.100000000000001" customHeight="1" x14ac:dyDescent="0.4">
      <c r="A22" s="99">
        <f>'4WAV'!H26</f>
        <v>0.3</v>
      </c>
      <c r="B22" s="106" t="s">
        <v>56</v>
      </c>
      <c r="C22" s="206">
        <f>MROUND(F22,5)</f>
        <v>65</v>
      </c>
      <c r="D22" s="211"/>
      <c r="E22" s="209">
        <f>SUM(C22-D22)</f>
        <v>65</v>
      </c>
      <c r="F22" s="181">
        <f>SUM(A22*A20)</f>
        <v>62.921250000000001</v>
      </c>
      <c r="G22" s="9"/>
      <c r="H22" s="9"/>
      <c r="I22" s="9"/>
      <c r="J22" s="9"/>
      <c r="K22" s="9"/>
    </row>
    <row r="23" spans="1:17" ht="20.100000000000001" customHeight="1" x14ac:dyDescent="0.35">
      <c r="A23" s="31" t="s">
        <v>111</v>
      </c>
      <c r="B23" s="31"/>
      <c r="C23" s="31"/>
      <c r="D23" s="31"/>
      <c r="F23" s="202"/>
      <c r="G23" s="9"/>
      <c r="H23" s="9"/>
      <c r="I23" s="9"/>
      <c r="J23" s="9"/>
      <c r="K23" s="9"/>
      <c r="O23" s="9"/>
      <c r="P23" s="9"/>
      <c r="Q23" s="107"/>
    </row>
    <row r="24" spans="1:17" ht="20.100000000000001" customHeight="1" x14ac:dyDescent="0.3">
      <c r="E24" s="108" t="s">
        <v>73</v>
      </c>
      <c r="J24" s="109">
        <f>'4WAV'!F33</f>
        <v>0.8</v>
      </c>
      <c r="K24" s="108" t="s">
        <v>74</v>
      </c>
      <c r="L24" s="13"/>
      <c r="M24" s="9"/>
      <c r="O24" s="9"/>
    </row>
    <row r="25" spans="1:17" ht="20.100000000000001" customHeight="1" x14ac:dyDescent="0.3">
      <c r="A25" s="110" t="s">
        <v>75</v>
      </c>
      <c r="B25" s="111"/>
      <c r="C25" s="112">
        <f>'4WAV'!B33</f>
        <v>0.8</v>
      </c>
      <c r="D25" s="113" t="s">
        <v>76</v>
      </c>
      <c r="E25" s="114" t="s">
        <v>77</v>
      </c>
      <c r="F25" s="218" t="s">
        <v>114</v>
      </c>
      <c r="G25" s="50"/>
      <c r="H25" s="110" t="s">
        <v>78</v>
      </c>
      <c r="I25" s="115"/>
      <c r="J25" s="116"/>
      <c r="K25" s="117" t="s">
        <v>77</v>
      </c>
      <c r="L25" s="13"/>
      <c r="M25" s="9"/>
    </row>
    <row r="26" spans="1:17" ht="20.100000000000001" customHeight="1" x14ac:dyDescent="0.4">
      <c r="A26" s="182" t="str">
        <f>'4WAV'!A24</f>
        <v>WHITE</v>
      </c>
      <c r="B26" s="183"/>
      <c r="C26" s="147">
        <f>'4WAV'!B24</f>
        <v>0.53</v>
      </c>
      <c r="D26" s="212"/>
      <c r="E26" s="118">
        <f>SUM(H6*C26)</f>
        <v>59.36</v>
      </c>
      <c r="F26" s="214">
        <f>SUM(D26-E26)</f>
        <v>-59.36</v>
      </c>
      <c r="H26" s="184" t="s">
        <v>95</v>
      </c>
      <c r="I26" s="185"/>
      <c r="J26" s="140">
        <f>'4WAV'!F24</f>
        <v>0.45</v>
      </c>
      <c r="K26" s="216">
        <f>MROUND(L26,6)</f>
        <v>0</v>
      </c>
      <c r="L26" s="120">
        <f>SUM(L6*J26)</f>
        <v>0</v>
      </c>
      <c r="M26" s="9"/>
    </row>
    <row r="27" spans="1:17" ht="20.100000000000001" customHeight="1" x14ac:dyDescent="0.4">
      <c r="A27" s="184" t="str">
        <f>'4WAV'!A25</f>
        <v>ITALIAN HERB &amp; CHEE</v>
      </c>
      <c r="B27" s="186"/>
      <c r="C27" s="145">
        <f>'4WAV'!B25</f>
        <v>0.47</v>
      </c>
      <c r="D27" s="212"/>
      <c r="E27" s="118">
        <f>SUM(H6*C27)</f>
        <v>52.64</v>
      </c>
      <c r="F27" s="214">
        <f t="shared" ref="F27:F31" si="0">SUM(D27-E27)</f>
        <v>-52.64</v>
      </c>
      <c r="H27" s="187" t="s">
        <v>86</v>
      </c>
      <c r="I27" s="188"/>
      <c r="J27" s="144">
        <f>'4WAV'!F25</f>
        <v>0.25</v>
      </c>
      <c r="K27" s="209">
        <f t="shared" ref="K27:K31" si="1">MROUND(L27,6)</f>
        <v>0</v>
      </c>
      <c r="L27" s="120">
        <f>SUM(L6*J27)</f>
        <v>0</v>
      </c>
      <c r="M27" s="9"/>
    </row>
    <row r="28" spans="1:17" ht="20.100000000000001" customHeight="1" x14ac:dyDescent="0.4">
      <c r="A28" s="184" t="str">
        <f>'4WAV'!A26</f>
        <v xml:space="preserve">WHITE OPTIONAL  </v>
      </c>
      <c r="B28" s="186"/>
      <c r="C28" s="146">
        <f>'4WAV'!B26</f>
        <v>0</v>
      </c>
      <c r="D28" s="212"/>
      <c r="E28" s="118">
        <f>SUM(H6*C28)</f>
        <v>0</v>
      </c>
      <c r="F28" s="214">
        <f t="shared" si="0"/>
        <v>0</v>
      </c>
      <c r="H28" s="184" t="s">
        <v>96</v>
      </c>
      <c r="I28" s="185"/>
      <c r="J28" s="140">
        <f>'4WAV'!F26</f>
        <v>0.2</v>
      </c>
      <c r="K28" s="209">
        <f t="shared" si="1"/>
        <v>0</v>
      </c>
      <c r="L28" s="120">
        <f>SUM(L6*J28)</f>
        <v>0</v>
      </c>
      <c r="M28" s="9"/>
    </row>
    <row r="29" spans="1:17" ht="20.100000000000001" customHeight="1" x14ac:dyDescent="0.4">
      <c r="A29" s="184" t="str">
        <f>'4WAV'!A27</f>
        <v>WHEAT</v>
      </c>
      <c r="B29" s="186"/>
      <c r="C29" s="146">
        <f>'4WAV'!B27</f>
        <v>1</v>
      </c>
      <c r="D29" s="212"/>
      <c r="E29" s="121">
        <f>SUM(I6*C29)</f>
        <v>48</v>
      </c>
      <c r="F29" s="214">
        <f t="shared" si="0"/>
        <v>-48</v>
      </c>
      <c r="H29" s="184" t="s">
        <v>87</v>
      </c>
      <c r="I29" s="185"/>
      <c r="J29" s="140">
        <f>'4WAV'!F27</f>
        <v>0.1</v>
      </c>
      <c r="K29" s="209">
        <f t="shared" si="1"/>
        <v>0</v>
      </c>
      <c r="L29" s="120">
        <f>SUM(L6*J29)</f>
        <v>0</v>
      </c>
      <c r="M29" s="9"/>
      <c r="N29" s="9"/>
    </row>
    <row r="30" spans="1:17" ht="20.100000000000001" customHeight="1" x14ac:dyDescent="0.4">
      <c r="A30" s="189" t="str">
        <f>'4WAV'!A28</f>
        <v>OPTIONAL</v>
      </c>
      <c r="B30" s="190"/>
      <c r="C30" s="145">
        <f>'4WAV'!B28</f>
        <v>0</v>
      </c>
      <c r="D30" s="212"/>
      <c r="E30" s="121">
        <f>SUM(I6*C30)</f>
        <v>0</v>
      </c>
      <c r="F30" s="214">
        <f t="shared" si="0"/>
        <v>0</v>
      </c>
      <c r="H30" s="189" t="s">
        <v>88</v>
      </c>
      <c r="I30" s="191"/>
      <c r="J30" s="99">
        <f>'4WAV'!F28</f>
        <v>0</v>
      </c>
      <c r="K30" s="209">
        <f t="shared" si="1"/>
        <v>0</v>
      </c>
      <c r="L30" s="120">
        <f>SUM(L6*J30)</f>
        <v>0</v>
      </c>
      <c r="M30" s="9"/>
      <c r="O30" s="9"/>
    </row>
    <row r="31" spans="1:17" ht="20.100000000000001" customHeight="1" x14ac:dyDescent="0.4">
      <c r="A31" s="189" t="str">
        <f>'4WAV'!A29</f>
        <v xml:space="preserve"> OPTIONAL</v>
      </c>
      <c r="B31" s="190"/>
      <c r="C31" s="146">
        <f>'4WAV'!B29</f>
        <v>0</v>
      </c>
      <c r="D31" s="212"/>
      <c r="E31" s="121">
        <f>SUM(I6*C31)</f>
        <v>0</v>
      </c>
      <c r="F31" s="214">
        <f t="shared" si="0"/>
        <v>0</v>
      </c>
      <c r="H31" s="189" t="s">
        <v>89</v>
      </c>
      <c r="I31" s="191"/>
      <c r="J31" s="99">
        <f>'4WAV'!F29</f>
        <v>0</v>
      </c>
      <c r="K31" s="209">
        <f t="shared" si="1"/>
        <v>0</v>
      </c>
      <c r="L31" s="120">
        <f>SUM(L6*J31)</f>
        <v>0</v>
      </c>
      <c r="M31" s="9"/>
    </row>
    <row r="32" spans="1:17" ht="20.100000000000001" customHeight="1" x14ac:dyDescent="0.3">
      <c r="E32" s="10"/>
      <c r="F32" s="81"/>
      <c r="K32" s="122"/>
      <c r="L32" s="123"/>
      <c r="M32" s="9"/>
    </row>
    <row r="33" spans="1:19" ht="20.100000000000001" customHeight="1" x14ac:dyDescent="0.3">
      <c r="B33" s="9"/>
      <c r="C33" s="9"/>
      <c r="E33" s="108" t="s">
        <v>73</v>
      </c>
      <c r="J33" s="109">
        <f>'4WAV'!G33</f>
        <v>0.15</v>
      </c>
      <c r="K33" s="108" t="s">
        <v>74</v>
      </c>
      <c r="L33" s="123"/>
    </row>
    <row r="34" spans="1:19" ht="20.100000000000001" customHeight="1" x14ac:dyDescent="0.3">
      <c r="A34" s="110" t="s">
        <v>79</v>
      </c>
      <c r="B34" s="115"/>
      <c r="C34" s="124">
        <f>'4WAV'!C33</f>
        <v>0.15</v>
      </c>
      <c r="D34" s="192" t="s">
        <v>76</v>
      </c>
      <c r="E34" s="117" t="s">
        <v>77</v>
      </c>
      <c r="F34" s="218" t="s">
        <v>114</v>
      </c>
      <c r="G34" s="50"/>
      <c r="H34" s="125" t="s">
        <v>80</v>
      </c>
      <c r="I34" s="126"/>
      <c r="J34" s="127"/>
      <c r="K34" s="128" t="s">
        <v>77</v>
      </c>
      <c r="L34" s="123"/>
    </row>
    <row r="35" spans="1:19" ht="20.100000000000001" customHeight="1" x14ac:dyDescent="0.4">
      <c r="A35" s="1" t="str">
        <f t="shared" ref="A35:A40" si="2">A26</f>
        <v>WHITE</v>
      </c>
      <c r="B35" s="81"/>
      <c r="C35" s="129">
        <f>C26</f>
        <v>0.53</v>
      </c>
      <c r="D35" s="212"/>
      <c r="E35" s="130">
        <f>SUM(H7*C35)</f>
        <v>11.13</v>
      </c>
      <c r="F35" s="214">
        <f>SUM(D35-E35)</f>
        <v>-11.13</v>
      </c>
      <c r="H35" s="13" t="str">
        <f t="shared" ref="H35:H40" si="3">H26</f>
        <v>CHOCOLATE CHIPS</v>
      </c>
      <c r="I35" s="9"/>
      <c r="J35" s="83">
        <f>J26</f>
        <v>0.45</v>
      </c>
      <c r="K35" s="209">
        <f>MROUND(L35,6)</f>
        <v>0</v>
      </c>
      <c r="L35" s="131">
        <f>SUM(L7*J35)</f>
        <v>0</v>
      </c>
    </row>
    <row r="36" spans="1:19" ht="20.100000000000001" customHeight="1" x14ac:dyDescent="0.4">
      <c r="A36" s="6" t="str">
        <f t="shared" si="2"/>
        <v>ITALIAN HERB &amp; CHEE</v>
      </c>
      <c r="B36" s="7"/>
      <c r="C36" s="129">
        <f t="shared" ref="C36:C38" si="4">C27</f>
        <v>0.47</v>
      </c>
      <c r="D36" s="212"/>
      <c r="E36" s="130">
        <f>SUM(H7*C36)</f>
        <v>9.8699999999999992</v>
      </c>
      <c r="F36" s="214">
        <f t="shared" ref="F36:F40" si="5">SUM(D36-E36)</f>
        <v>-9.8699999999999992</v>
      </c>
      <c r="H36" s="6" t="str">
        <f t="shared" si="3"/>
        <v>MACADAMIAN NUTS</v>
      </c>
      <c r="I36" s="7"/>
      <c r="J36" s="83">
        <f t="shared" ref="J36:J40" si="6">J27</f>
        <v>0.25</v>
      </c>
      <c r="K36" s="209">
        <f>MROUND(L36,6)</f>
        <v>0</v>
      </c>
      <c r="L36" s="131">
        <f>SUM(L7*J36)</f>
        <v>0</v>
      </c>
    </row>
    <row r="37" spans="1:19" ht="20.100000000000001" customHeight="1" x14ac:dyDescent="0.4">
      <c r="A37" s="6" t="str">
        <f t="shared" si="2"/>
        <v xml:space="preserve">WHITE OPTIONAL  </v>
      </c>
      <c r="B37" s="8"/>
      <c r="C37" s="129">
        <f t="shared" si="4"/>
        <v>0</v>
      </c>
      <c r="D37" s="212"/>
      <c r="E37" s="130">
        <f>SUM(H7*C37)</f>
        <v>0</v>
      </c>
      <c r="F37" s="214">
        <f t="shared" si="5"/>
        <v>0</v>
      </c>
      <c r="H37" s="13" t="str">
        <f t="shared" si="3"/>
        <v>DOUBLE CHOCOLATE</v>
      </c>
      <c r="I37" s="9"/>
      <c r="J37" s="83">
        <f t="shared" si="6"/>
        <v>0.2</v>
      </c>
      <c r="K37" s="209">
        <f>MROUND(L37,6)</f>
        <v>0</v>
      </c>
      <c r="L37" s="131">
        <f>SUM(L7*J37)</f>
        <v>0</v>
      </c>
    </row>
    <row r="38" spans="1:19" ht="20.100000000000001" customHeight="1" x14ac:dyDescent="0.4">
      <c r="A38" s="6" t="str">
        <f t="shared" si="2"/>
        <v>WHEAT</v>
      </c>
      <c r="B38" s="8"/>
      <c r="C38" s="129">
        <f t="shared" si="4"/>
        <v>1</v>
      </c>
      <c r="D38" s="212"/>
      <c r="E38" s="119">
        <f>SUM(I7*C38)</f>
        <v>9</v>
      </c>
      <c r="F38" s="214">
        <f t="shared" si="5"/>
        <v>-9</v>
      </c>
      <c r="H38" s="6" t="str">
        <f t="shared" si="3"/>
        <v>OATMEAL RAISIN</v>
      </c>
      <c r="I38" s="7"/>
      <c r="J38" s="83">
        <f t="shared" si="6"/>
        <v>0.1</v>
      </c>
      <c r="K38" s="209">
        <f t="shared" ref="K38:K40" si="7">MROUND(L38,6)</f>
        <v>0</v>
      </c>
      <c r="L38" s="131">
        <f>SUM(L7*J38)</f>
        <v>0</v>
      </c>
    </row>
    <row r="39" spans="1:19" ht="20.100000000000001" customHeight="1" x14ac:dyDescent="0.4">
      <c r="A39" s="3" t="str">
        <f t="shared" si="2"/>
        <v>OPTIONAL</v>
      </c>
      <c r="B39" s="5"/>
      <c r="C39" s="132">
        <f>C30</f>
        <v>0</v>
      </c>
      <c r="D39" s="212"/>
      <c r="E39" s="119">
        <f>SUM(I7*C39)</f>
        <v>0</v>
      </c>
      <c r="F39" s="214">
        <f t="shared" si="5"/>
        <v>0</v>
      </c>
      <c r="H39" s="6" t="str">
        <f t="shared" si="3"/>
        <v>PEANUT BUTTER</v>
      </c>
      <c r="I39" s="7"/>
      <c r="J39" s="83">
        <f t="shared" si="6"/>
        <v>0</v>
      </c>
      <c r="K39" s="209">
        <f t="shared" si="7"/>
        <v>0</v>
      </c>
      <c r="L39" s="131">
        <f>SUM(L7*J39)</f>
        <v>0</v>
      </c>
    </row>
    <row r="40" spans="1:19" ht="20.100000000000001" customHeight="1" x14ac:dyDescent="0.4">
      <c r="A40" s="3" t="str">
        <f t="shared" si="2"/>
        <v xml:space="preserve"> OPTIONAL</v>
      </c>
      <c r="B40" s="5"/>
      <c r="C40" s="133">
        <f>C31</f>
        <v>0</v>
      </c>
      <c r="D40" s="212"/>
      <c r="E40" s="119">
        <f>SUM(I7*C40)</f>
        <v>0</v>
      </c>
      <c r="F40" s="215">
        <f t="shared" si="5"/>
        <v>0</v>
      </c>
      <c r="H40" s="3" t="str">
        <f t="shared" si="3"/>
        <v>OPTIONAL</v>
      </c>
      <c r="I40" s="4"/>
      <c r="J40" s="83">
        <f t="shared" si="6"/>
        <v>0</v>
      </c>
      <c r="K40" s="209">
        <f t="shared" si="7"/>
        <v>0</v>
      </c>
      <c r="L40" s="131">
        <f>SUM(L7*J40)</f>
        <v>0</v>
      </c>
    </row>
    <row r="41" spans="1:19" ht="20.100000000000001" customHeight="1" x14ac:dyDescent="0.3">
      <c r="E41" s="10"/>
      <c r="K41" s="122"/>
      <c r="L41" s="123"/>
    </row>
    <row r="42" spans="1:19" ht="20.100000000000001" customHeight="1" x14ac:dyDescent="0.3">
      <c r="E42" s="108" t="s">
        <v>73</v>
      </c>
      <c r="J42" s="109">
        <f>'4WAV'!H33</f>
        <v>0.05</v>
      </c>
      <c r="K42" s="108" t="s">
        <v>74</v>
      </c>
      <c r="L42" s="123"/>
    </row>
    <row r="43" spans="1:19" ht="20.100000000000001" customHeight="1" x14ac:dyDescent="0.4">
      <c r="A43" s="125" t="s">
        <v>81</v>
      </c>
      <c r="B43" s="15"/>
      <c r="C43" s="134">
        <f>'4WAV'!D33</f>
        <v>0.05</v>
      </c>
      <c r="D43" s="193" t="s">
        <v>76</v>
      </c>
      <c r="E43" s="135" t="s">
        <v>77</v>
      </c>
      <c r="F43" s="84" t="s">
        <v>94</v>
      </c>
      <c r="G43" s="50"/>
      <c r="H43" s="110" t="s">
        <v>82</v>
      </c>
      <c r="I43" s="115"/>
      <c r="J43" s="136"/>
      <c r="K43" s="114" t="s">
        <v>77</v>
      </c>
      <c r="L43" s="123"/>
      <c r="N43" s="137"/>
      <c r="O43" s="9"/>
      <c r="P43" s="9"/>
      <c r="Q43" s="9"/>
      <c r="R43" s="9"/>
      <c r="S43" s="9"/>
    </row>
    <row r="44" spans="1:19" ht="20.100000000000001" customHeight="1" x14ac:dyDescent="0.4">
      <c r="A44" s="3" t="str">
        <f t="shared" ref="A44:A49" si="8">A26</f>
        <v>WHITE</v>
      </c>
      <c r="B44" s="5"/>
      <c r="C44" s="129">
        <f>C26</f>
        <v>0.53</v>
      </c>
      <c r="D44" s="212"/>
      <c r="E44" s="90">
        <f>SUM(H8*C44)</f>
        <v>3.71</v>
      </c>
      <c r="F44" s="214">
        <f>SUM(D44-E44)</f>
        <v>-3.71</v>
      </c>
      <c r="H44" s="6" t="str">
        <f t="shared" ref="H44:H49" si="9">H26</f>
        <v>CHOCOLATE CHIPS</v>
      </c>
      <c r="I44" s="7"/>
      <c r="J44" s="83">
        <f>J26</f>
        <v>0.45</v>
      </c>
      <c r="K44" s="217">
        <f>MROUND(L44,6)</f>
        <v>0</v>
      </c>
      <c r="L44" s="131">
        <f>SUM(L8*J44)</f>
        <v>0</v>
      </c>
      <c r="N44" s="9"/>
      <c r="O44" s="9"/>
      <c r="P44" s="9"/>
      <c r="Q44" s="9"/>
      <c r="R44" s="9"/>
      <c r="S44" s="9"/>
    </row>
    <row r="45" spans="1:19" ht="20.100000000000001" customHeight="1" x14ac:dyDescent="0.4">
      <c r="A45" s="3" t="str">
        <f t="shared" si="8"/>
        <v>ITALIAN HERB &amp; CHEE</v>
      </c>
      <c r="B45" s="5"/>
      <c r="C45" s="129">
        <f t="shared" ref="C45:C48" si="10">C27</f>
        <v>0.47</v>
      </c>
      <c r="D45" s="212"/>
      <c r="E45" s="90">
        <f>SUM(H8*C45)</f>
        <v>3.29</v>
      </c>
      <c r="F45" s="214">
        <f t="shared" ref="F45:F49" si="11">SUM(D45-E45)</f>
        <v>-3.29</v>
      </c>
      <c r="H45" s="6" t="str">
        <f t="shared" si="9"/>
        <v>MACADAMIAN NUTS</v>
      </c>
      <c r="I45" s="7"/>
      <c r="J45" s="83">
        <f t="shared" ref="J45:J48" si="12">J27</f>
        <v>0.25</v>
      </c>
      <c r="K45" s="217">
        <f t="shared" ref="K45:K48" si="13">MROUND(L45,6)</f>
        <v>0</v>
      </c>
      <c r="L45" s="131">
        <f>SUM(L8*J45)</f>
        <v>0</v>
      </c>
      <c r="N45" s="9"/>
      <c r="O45" s="138"/>
      <c r="P45" s="9"/>
      <c r="Q45" s="9"/>
      <c r="R45" s="9"/>
      <c r="S45" s="9"/>
    </row>
    <row r="46" spans="1:19" ht="20.100000000000001" customHeight="1" x14ac:dyDescent="0.4">
      <c r="A46" s="6" t="str">
        <f t="shared" si="8"/>
        <v xml:space="preserve">WHITE OPTIONAL  </v>
      </c>
      <c r="B46" s="8"/>
      <c r="C46" s="129">
        <f t="shared" si="10"/>
        <v>0</v>
      </c>
      <c r="D46" s="212"/>
      <c r="E46" s="90">
        <f>SUM(H8*C46)</f>
        <v>0</v>
      </c>
      <c r="F46" s="214">
        <f t="shared" si="11"/>
        <v>0</v>
      </c>
      <c r="H46" s="6" t="str">
        <f t="shared" si="9"/>
        <v>DOUBLE CHOCOLATE</v>
      </c>
      <c r="I46" s="7"/>
      <c r="J46" s="83">
        <f t="shared" si="12"/>
        <v>0.2</v>
      </c>
      <c r="K46" s="217">
        <f t="shared" si="13"/>
        <v>0</v>
      </c>
      <c r="L46" s="131">
        <f>SUM(L8*J46)</f>
        <v>0</v>
      </c>
      <c r="N46" s="9"/>
      <c r="O46" s="138"/>
      <c r="P46" s="9"/>
      <c r="Q46" s="9"/>
      <c r="R46" s="9"/>
      <c r="S46" s="9"/>
    </row>
    <row r="47" spans="1:19" ht="20.100000000000001" customHeight="1" x14ac:dyDescent="0.4">
      <c r="A47" s="6" t="str">
        <f t="shared" si="8"/>
        <v>WHEAT</v>
      </c>
      <c r="B47" s="8"/>
      <c r="C47" s="129">
        <f t="shared" si="10"/>
        <v>1</v>
      </c>
      <c r="D47" s="212"/>
      <c r="E47" s="119">
        <f>SUM(I8*C47)</f>
        <v>3</v>
      </c>
      <c r="F47" s="214">
        <f t="shared" si="11"/>
        <v>-3</v>
      </c>
      <c r="H47" s="6" t="str">
        <f t="shared" si="9"/>
        <v>OATMEAL RAISIN</v>
      </c>
      <c r="I47" s="7"/>
      <c r="J47" s="83">
        <f t="shared" si="12"/>
        <v>0.1</v>
      </c>
      <c r="K47" s="217">
        <f t="shared" si="13"/>
        <v>0</v>
      </c>
      <c r="L47" s="131">
        <f>SUM(L8*J47)</f>
        <v>0</v>
      </c>
    </row>
    <row r="48" spans="1:19" ht="20.100000000000001" customHeight="1" x14ac:dyDescent="0.4">
      <c r="A48" s="3" t="str">
        <f t="shared" si="8"/>
        <v>OPTIONAL</v>
      </c>
      <c r="B48" s="5"/>
      <c r="C48" s="132">
        <f t="shared" si="10"/>
        <v>0</v>
      </c>
      <c r="D48" s="212"/>
      <c r="E48" s="119">
        <f>SUM(I8*C48)</f>
        <v>0</v>
      </c>
      <c r="F48" s="214">
        <f t="shared" si="11"/>
        <v>0</v>
      </c>
      <c r="H48" s="6" t="str">
        <f t="shared" si="9"/>
        <v>PEANUT BUTTER</v>
      </c>
      <c r="I48" s="7"/>
      <c r="J48" s="83">
        <f t="shared" si="12"/>
        <v>0</v>
      </c>
      <c r="K48" s="217">
        <f t="shared" si="13"/>
        <v>0</v>
      </c>
      <c r="L48" s="131">
        <f>SUM(L8*J48)</f>
        <v>0</v>
      </c>
    </row>
    <row r="49" spans="1:18" ht="20.100000000000001" customHeight="1" x14ac:dyDescent="0.4">
      <c r="A49" s="3" t="str">
        <f t="shared" si="8"/>
        <v xml:space="preserve"> OPTIONAL</v>
      </c>
      <c r="B49" s="5"/>
      <c r="C49" s="133">
        <f>C31</f>
        <v>0</v>
      </c>
      <c r="D49" s="212"/>
      <c r="E49" s="213">
        <f>SUM(I8*C49)</f>
        <v>0</v>
      </c>
      <c r="F49" s="215">
        <f t="shared" si="11"/>
        <v>0</v>
      </c>
      <c r="H49" s="6" t="str">
        <f t="shared" si="9"/>
        <v>OPTIONAL</v>
      </c>
      <c r="I49" s="7"/>
      <c r="J49" s="83">
        <f>J31</f>
        <v>0</v>
      </c>
      <c r="K49" s="217">
        <f>MROUND(L49,6)</f>
        <v>0</v>
      </c>
      <c r="L49" s="131">
        <f>SUM(L8*J49)</f>
        <v>0</v>
      </c>
    </row>
    <row r="50" spans="1:18" x14ac:dyDescent="0.3">
      <c r="L50" s="123"/>
    </row>
    <row r="51" spans="1:18" x14ac:dyDescent="0.3">
      <c r="L51" s="123"/>
      <c r="R51" s="9"/>
    </row>
  </sheetData>
  <sheetProtection algorithmName="SHA-512" hashValue="+Q+2HuwAOrdb0fIxUysQdJqfqJxxeCmCJz5sOoE1H3/x+vMGibWKDaCKLQx6CUPM6LWE2bzmF7M1QFNbDTzXOg==" saltValue="EJAsgraLHAsV5L9gDJO2rw==" spinCount="100000" sheet="1" objects="1" scenarios="1"/>
  <mergeCells count="1">
    <mergeCell ref="C1:D1"/>
  </mergeCells>
  <conditionalFormatting sqref="F26:F31">
    <cfRule type="cellIs" dxfId="5" priority="3" operator="lessThan">
      <formula>0</formula>
    </cfRule>
  </conditionalFormatting>
  <conditionalFormatting sqref="F35:F40">
    <cfRule type="cellIs" dxfId="4" priority="2" operator="lessThan">
      <formula>0</formula>
    </cfRule>
  </conditionalFormatting>
  <conditionalFormatting sqref="F44:F49">
    <cfRule type="cellIs" dxfId="3" priority="1" operator="lessThan">
      <formula>0</formula>
    </cfRule>
  </conditionalFormatting>
  <pageMargins left="0.7" right="0.7" top="0.75" bottom="0.75" header="0.3" footer="0.3"/>
  <pageSetup scale="68" orientation="portrait" r:id="rId1"/>
  <colBreaks count="1" manualBreakCount="1">
    <brk id="12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51"/>
  <sheetViews>
    <sheetView topLeftCell="A14" zoomScaleNormal="100" zoomScaleSheetLayoutView="106" workbookViewId="0">
      <selection activeCell="D21" sqref="D21"/>
    </sheetView>
  </sheetViews>
  <sheetFormatPr defaultRowHeight="14.4" x14ac:dyDescent="0.3"/>
  <cols>
    <col min="2" max="2" width="16" customWidth="1"/>
    <col min="3" max="3" width="9.109375" customWidth="1"/>
    <col min="4" max="4" width="14.109375" customWidth="1"/>
    <col min="5" max="5" width="12.6640625" customWidth="1"/>
    <col min="6" max="6" width="11.44140625" customWidth="1"/>
    <col min="7" max="7" width="6.33203125" customWidth="1"/>
    <col min="8" max="8" width="9.6640625" customWidth="1"/>
    <col min="9" max="10" width="10.109375" customWidth="1"/>
    <col min="11" max="11" width="13.44140625" customWidth="1"/>
    <col min="12" max="12" width="8.44140625" customWidth="1"/>
  </cols>
  <sheetData>
    <row r="1" spans="1:17" ht="26.4" thickBot="1" x14ac:dyDescent="0.55000000000000004">
      <c r="A1" s="107" t="s">
        <v>26</v>
      </c>
      <c r="B1" s="208">
        <f>'4WAV'!G3</f>
        <v>1</v>
      </c>
      <c r="C1" s="219">
        <f>Monday!C1:D1+1</f>
        <v>44173</v>
      </c>
      <c r="D1" s="219"/>
      <c r="E1" s="78" t="s">
        <v>50</v>
      </c>
      <c r="F1" s="48"/>
      <c r="K1" s="79"/>
    </row>
    <row r="2" spans="1:17" ht="21" x14ac:dyDescent="0.4">
      <c r="B2" s="14"/>
      <c r="D2" s="14"/>
      <c r="E2" s="14"/>
      <c r="F2" s="48"/>
      <c r="K2" s="79"/>
    </row>
    <row r="3" spans="1:17" x14ac:dyDescent="0.3">
      <c r="E3" s="9"/>
      <c r="J3" s="9"/>
      <c r="M3" s="9"/>
    </row>
    <row r="4" spans="1:17" ht="20.100000000000001" customHeight="1" x14ac:dyDescent="0.35">
      <c r="A4" s="176" t="s">
        <v>102</v>
      </c>
      <c r="B4" s="7"/>
      <c r="C4" s="7"/>
      <c r="D4" s="8"/>
      <c r="E4" s="80"/>
      <c r="F4" s="176" t="s">
        <v>51</v>
      </c>
      <c r="G4" s="81"/>
      <c r="H4" s="81"/>
      <c r="I4" s="2"/>
      <c r="J4" s="176" t="s">
        <v>52</v>
      </c>
      <c r="K4" s="7"/>
      <c r="L4" s="82"/>
      <c r="M4" s="9"/>
    </row>
    <row r="5" spans="1:17" ht="20.100000000000001" customHeight="1" x14ac:dyDescent="0.3">
      <c r="A5" s="83">
        <f>C15</f>
        <v>0.05</v>
      </c>
      <c r="B5" s="145">
        <f>'4WAV'!H29</f>
        <v>0.8</v>
      </c>
      <c r="C5" s="84" t="s">
        <v>53</v>
      </c>
      <c r="D5" s="85">
        <f>MROUND(E5,5)</f>
        <v>10</v>
      </c>
      <c r="E5" s="207">
        <f>SUM(B5*A6)</f>
        <v>7.9900000000000011</v>
      </c>
      <c r="F5" s="11" t="s">
        <v>54</v>
      </c>
      <c r="G5" s="11" t="s">
        <v>55</v>
      </c>
      <c r="H5" s="11" t="s">
        <v>53</v>
      </c>
      <c r="I5" s="84" t="s">
        <v>56</v>
      </c>
      <c r="J5" s="87" t="s">
        <v>54</v>
      </c>
      <c r="K5" s="88" t="s">
        <v>55</v>
      </c>
      <c r="L5" s="89"/>
      <c r="M5" s="9"/>
    </row>
    <row r="6" spans="1:17" ht="20.100000000000001" customHeight="1" x14ac:dyDescent="0.3">
      <c r="A6" s="90">
        <f>E15</f>
        <v>9.9875000000000007</v>
      </c>
      <c r="B6" s="146">
        <f>'4WAV'!H30</f>
        <v>0.2</v>
      </c>
      <c r="C6" s="91" t="s">
        <v>56</v>
      </c>
      <c r="D6" s="92">
        <f>MROUND(E6,5)</f>
        <v>0</v>
      </c>
      <c r="E6" s="86">
        <f>SUM(B6*A6)</f>
        <v>1.9975000000000003</v>
      </c>
      <c r="F6" s="87" t="s">
        <v>57</v>
      </c>
      <c r="G6" s="143">
        <f>'4WAV'!B33</f>
        <v>0.8</v>
      </c>
      <c r="H6" s="93">
        <f>SUM(C17*G6)</f>
        <v>116</v>
      </c>
      <c r="I6" s="94">
        <f>SUM(C18*G6)</f>
        <v>52</v>
      </c>
      <c r="J6" s="95" t="s">
        <v>57</v>
      </c>
      <c r="K6" s="140">
        <f>'4WAV'!F33</f>
        <v>0.8</v>
      </c>
      <c r="L6" s="96">
        <f>SUM(K17*K6)</f>
        <v>0</v>
      </c>
      <c r="M6" s="13"/>
    </row>
    <row r="7" spans="1:17" ht="20.100000000000001" customHeight="1" x14ac:dyDescent="0.3">
      <c r="F7" s="95" t="s">
        <v>58</v>
      </c>
      <c r="G7" s="140">
        <f>'4WAV'!C33</f>
        <v>0.15</v>
      </c>
      <c r="H7" s="92">
        <f>SUM(C17*G7)</f>
        <v>21.75</v>
      </c>
      <c r="I7" s="85">
        <f>SUM(C18*G7)</f>
        <v>9.75</v>
      </c>
      <c r="J7" s="87" t="s">
        <v>58</v>
      </c>
      <c r="K7" s="144">
        <f>'4WAV'!G33</f>
        <v>0.15</v>
      </c>
      <c r="L7" s="97">
        <f>SUM(K17*K7)</f>
        <v>0</v>
      </c>
      <c r="M7" s="13"/>
    </row>
    <row r="8" spans="1:17" ht="20.100000000000001" customHeight="1" x14ac:dyDescent="0.3">
      <c r="F8" s="98" t="s">
        <v>59</v>
      </c>
      <c r="G8" s="99">
        <f>'4WAV'!D33</f>
        <v>0.05</v>
      </c>
      <c r="H8" s="100">
        <f>SUM(C17*G8)</f>
        <v>7.25</v>
      </c>
      <c r="I8" s="101">
        <f>SUM(C18*G8)</f>
        <v>3.25</v>
      </c>
      <c r="J8" s="95" t="s">
        <v>59</v>
      </c>
      <c r="K8" s="140">
        <f>'4WAV'!H33</f>
        <v>0.05</v>
      </c>
      <c r="L8" s="96">
        <f>SUM(K17*K8)</f>
        <v>0</v>
      </c>
      <c r="M8" s="13"/>
    </row>
    <row r="9" spans="1:17" ht="20.100000000000001" customHeight="1" x14ac:dyDescent="0.3">
      <c r="H9" s="4"/>
      <c r="I9" s="4"/>
      <c r="J9" s="4"/>
      <c r="K9" s="4"/>
      <c r="M9" s="9"/>
    </row>
    <row r="10" spans="1:17" ht="20.100000000000001" customHeight="1" x14ac:dyDescent="0.35">
      <c r="A10" s="177" t="s">
        <v>105</v>
      </c>
      <c r="B10" s="7"/>
      <c r="C10" s="7"/>
      <c r="D10" s="7"/>
      <c r="E10" s="8"/>
      <c r="G10" s="178" t="s">
        <v>106</v>
      </c>
      <c r="H10" s="7"/>
      <c r="I10" s="7"/>
      <c r="J10" s="7"/>
      <c r="K10" s="8"/>
      <c r="Q10" s="9"/>
    </row>
    <row r="11" spans="1:17" ht="20.100000000000001" customHeight="1" x14ac:dyDescent="0.3">
      <c r="A11" s="13" t="s">
        <v>60</v>
      </c>
      <c r="B11" s="9"/>
      <c r="C11" s="9"/>
      <c r="D11" s="141">
        <f>'4WAV'!H5</f>
        <v>199.75</v>
      </c>
      <c r="E11" s="94">
        <f>D11</f>
        <v>199.75</v>
      </c>
      <c r="G11" s="6" t="s">
        <v>61</v>
      </c>
      <c r="H11" s="7"/>
      <c r="I11" s="8"/>
      <c r="J11" s="142">
        <f>'4WAV'!B15</f>
        <v>0</v>
      </c>
      <c r="K11" s="84">
        <f>J11</f>
        <v>0</v>
      </c>
    </row>
    <row r="12" spans="1:17" ht="20.100000000000001" customHeight="1" x14ac:dyDescent="0.3">
      <c r="A12" s="6" t="s">
        <v>62</v>
      </c>
      <c r="B12" s="7"/>
      <c r="C12" s="7"/>
      <c r="D12" s="142">
        <f>'4WAV'!H6</f>
        <v>0</v>
      </c>
      <c r="E12" s="85">
        <f>SUM(D12/2)</f>
        <v>0</v>
      </c>
      <c r="G12" s="13" t="s">
        <v>63</v>
      </c>
      <c r="H12" s="9"/>
      <c r="I12" s="12"/>
      <c r="J12" s="195">
        <f>'4WAV'!B16</f>
        <v>0</v>
      </c>
      <c r="K12" s="179">
        <f>(J12*3)</f>
        <v>0</v>
      </c>
      <c r="N12" s="9"/>
    </row>
    <row r="13" spans="1:17" ht="20.100000000000001" customHeight="1" x14ac:dyDescent="0.3">
      <c r="A13" s="13" t="s">
        <v>13</v>
      </c>
      <c r="B13" s="9"/>
      <c r="C13" s="9"/>
      <c r="D13" s="142">
        <f>'4WAV'!H8</f>
        <v>0</v>
      </c>
      <c r="E13" s="94">
        <f>D13</f>
        <v>0</v>
      </c>
      <c r="G13" s="6" t="s">
        <v>64</v>
      </c>
      <c r="H13" s="7"/>
      <c r="I13" s="8"/>
      <c r="J13" s="142">
        <f>'4WAV'!B18</f>
        <v>0</v>
      </c>
      <c r="K13" s="84">
        <f>SUM(J13*12)</f>
        <v>0</v>
      </c>
      <c r="N13" s="9"/>
    </row>
    <row r="14" spans="1:17" ht="20.100000000000001" customHeight="1" x14ac:dyDescent="0.3">
      <c r="A14" s="6" t="s">
        <v>65</v>
      </c>
      <c r="B14" s="7"/>
      <c r="C14" s="8"/>
      <c r="D14" s="12"/>
      <c r="E14" s="85">
        <f>SUM(E11:E13)</f>
        <v>199.75</v>
      </c>
      <c r="G14" s="13" t="s">
        <v>66</v>
      </c>
      <c r="H14" s="9"/>
      <c r="I14" s="12"/>
      <c r="J14" s="195">
        <f>'4WAV'!B20</f>
        <v>0</v>
      </c>
      <c r="K14" s="179">
        <f>J14</f>
        <v>0</v>
      </c>
    </row>
    <row r="15" spans="1:17" ht="20.100000000000001" customHeight="1" x14ac:dyDescent="0.3">
      <c r="A15" s="6" t="s">
        <v>67</v>
      </c>
      <c r="B15" s="102"/>
      <c r="C15" s="140">
        <f>'4WAV'!A3</f>
        <v>0.05</v>
      </c>
      <c r="D15" s="85"/>
      <c r="E15" s="92">
        <f>SUM(E14*C15)</f>
        <v>9.9875000000000007</v>
      </c>
      <c r="G15" s="6" t="s">
        <v>68</v>
      </c>
      <c r="H15" s="7"/>
      <c r="I15" s="7"/>
      <c r="J15" s="8"/>
      <c r="K15" s="84">
        <f>SUM(K11:K14)</f>
        <v>0</v>
      </c>
    </row>
    <row r="16" spans="1:17" ht="20.100000000000001" customHeight="1" x14ac:dyDescent="0.35">
      <c r="A16" s="103" t="s">
        <v>69</v>
      </c>
      <c r="B16" s="4"/>
      <c r="C16" s="8"/>
      <c r="D16" s="5"/>
      <c r="E16" s="104">
        <f>SUM(E14:E15)</f>
        <v>209.73750000000001</v>
      </c>
      <c r="F16" s="202"/>
      <c r="G16" s="6" t="s">
        <v>67</v>
      </c>
      <c r="H16" s="7"/>
      <c r="I16" s="8"/>
      <c r="J16" s="140">
        <f>'4WAV'!A13</f>
        <v>0.05</v>
      </c>
      <c r="K16" s="85">
        <f>SUM(K15*J16)</f>
        <v>0</v>
      </c>
    </row>
    <row r="17" spans="1:17" ht="20.100000000000001" customHeight="1" x14ac:dyDescent="0.35">
      <c r="A17" s="200">
        <f>'4WAV'!H25</f>
        <v>0.7</v>
      </c>
      <c r="B17" s="84" t="s">
        <v>53</v>
      </c>
      <c r="C17" s="205">
        <f>MROUND(F17,5)</f>
        <v>145</v>
      </c>
      <c r="F17" s="181">
        <f>SUM(A17*E16)</f>
        <v>146.81625</v>
      </c>
      <c r="G17" s="199" t="s">
        <v>70</v>
      </c>
      <c r="H17" s="4"/>
      <c r="I17" s="7"/>
      <c r="J17" s="5"/>
      <c r="K17" s="104">
        <f>SUM(K15:K16)</f>
        <v>0</v>
      </c>
    </row>
    <row r="18" spans="1:17" ht="19.5" customHeight="1" x14ac:dyDescent="0.35">
      <c r="A18" s="201">
        <f>'4WAV'!H26</f>
        <v>0.3</v>
      </c>
      <c r="B18" s="91" t="s">
        <v>56</v>
      </c>
      <c r="C18" s="206">
        <f>MROUND(F18,5)</f>
        <v>65</v>
      </c>
      <c r="F18" s="181">
        <f>SUM(A18*E16)</f>
        <v>62.921250000000001</v>
      </c>
      <c r="G18" s="9"/>
      <c r="H18" s="9"/>
      <c r="I18" s="9"/>
      <c r="J18" s="9"/>
      <c r="K18" s="9"/>
    </row>
    <row r="19" spans="1:17" ht="26.25" customHeight="1" x14ac:dyDescent="0.4">
      <c r="A19" s="196" t="s">
        <v>113</v>
      </c>
      <c r="B19" s="197"/>
      <c r="C19" s="197"/>
      <c r="D19" s="197"/>
      <c r="E19" s="198"/>
      <c r="F19" s="203"/>
      <c r="G19" s="9"/>
      <c r="H19" s="9"/>
      <c r="I19" s="9"/>
      <c r="J19" s="9"/>
      <c r="K19" s="9"/>
    </row>
    <row r="20" spans="1:17" ht="20.100000000000001" customHeight="1" x14ac:dyDescent="0.3">
      <c r="A20" s="92">
        <f>Wednesday!E16</f>
        <v>213.9375</v>
      </c>
      <c r="B20" s="84" t="s">
        <v>71</v>
      </c>
      <c r="C20" s="84" t="s">
        <v>72</v>
      </c>
      <c r="D20" s="84" t="s">
        <v>110</v>
      </c>
      <c r="E20" s="11" t="s">
        <v>93</v>
      </c>
      <c r="F20" s="204"/>
      <c r="G20" s="9"/>
      <c r="H20" s="9"/>
      <c r="I20" s="9"/>
      <c r="J20" s="9"/>
      <c r="K20" s="9"/>
    </row>
    <row r="21" spans="1:17" ht="20.100000000000001" customHeight="1" x14ac:dyDescent="0.4">
      <c r="A21" s="140">
        <f>'4WAV'!H25</f>
        <v>0.7</v>
      </c>
      <c r="B21" s="105" t="s">
        <v>53</v>
      </c>
      <c r="C21" s="205">
        <f>MROUND(F21,5)</f>
        <v>150</v>
      </c>
      <c r="D21" s="210"/>
      <c r="E21" s="209">
        <f>SUM(C21-D21)</f>
        <v>150</v>
      </c>
      <c r="F21" s="181">
        <f>SUM(A21*A20)</f>
        <v>149.75624999999999</v>
      </c>
      <c r="G21" s="9"/>
      <c r="H21" s="9"/>
      <c r="I21" s="9"/>
      <c r="J21" s="9"/>
      <c r="K21" s="9"/>
    </row>
    <row r="22" spans="1:17" ht="20.100000000000001" customHeight="1" x14ac:dyDescent="0.4">
      <c r="A22" s="99">
        <f>'4WAV'!H26</f>
        <v>0.3</v>
      </c>
      <c r="B22" s="106" t="s">
        <v>56</v>
      </c>
      <c r="C22" s="206">
        <f>MROUND(F22,5)</f>
        <v>65</v>
      </c>
      <c r="D22" s="211"/>
      <c r="E22" s="209">
        <f>SUM(C22-D22)</f>
        <v>65</v>
      </c>
      <c r="F22" s="181">
        <f>SUM(A22*A20)</f>
        <v>64.181249999999991</v>
      </c>
      <c r="G22" s="9"/>
      <c r="H22" s="9"/>
      <c r="I22" s="9"/>
      <c r="J22" s="9"/>
      <c r="K22" s="9"/>
    </row>
    <row r="23" spans="1:17" ht="20.100000000000001" customHeight="1" x14ac:dyDescent="0.35">
      <c r="A23" s="31" t="s">
        <v>111</v>
      </c>
      <c r="B23" s="31"/>
      <c r="C23" s="31"/>
      <c r="D23" s="31"/>
      <c r="F23" s="202"/>
      <c r="G23" s="9"/>
      <c r="H23" s="9"/>
      <c r="I23" s="9"/>
      <c r="J23" s="9"/>
      <c r="K23" s="9"/>
      <c r="O23" s="9"/>
      <c r="P23" s="9"/>
      <c r="Q23" s="107"/>
    </row>
    <row r="24" spans="1:17" ht="20.100000000000001" customHeight="1" x14ac:dyDescent="0.3">
      <c r="E24" s="108" t="s">
        <v>73</v>
      </c>
      <c r="J24" s="109">
        <f>'4WAV'!F33</f>
        <v>0.8</v>
      </c>
      <c r="K24" s="108" t="s">
        <v>74</v>
      </c>
      <c r="L24" s="13"/>
      <c r="M24" s="9"/>
      <c r="O24" s="9"/>
    </row>
    <row r="25" spans="1:17" ht="20.100000000000001" customHeight="1" x14ac:dyDescent="0.3">
      <c r="A25" s="110" t="s">
        <v>75</v>
      </c>
      <c r="B25" s="111"/>
      <c r="C25" s="112">
        <f>'4WAV'!B33</f>
        <v>0.8</v>
      </c>
      <c r="D25" s="113" t="s">
        <v>76</v>
      </c>
      <c r="E25" s="114" t="s">
        <v>77</v>
      </c>
      <c r="F25" s="218" t="s">
        <v>114</v>
      </c>
      <c r="G25" s="50"/>
      <c r="H25" s="110" t="s">
        <v>78</v>
      </c>
      <c r="I25" s="115"/>
      <c r="J25" s="116"/>
      <c r="K25" s="117" t="s">
        <v>77</v>
      </c>
      <c r="L25" s="13"/>
      <c r="M25" s="9"/>
    </row>
    <row r="26" spans="1:17" ht="20.100000000000001" customHeight="1" x14ac:dyDescent="0.4">
      <c r="A26" s="182" t="str">
        <f>'4WAV'!A24</f>
        <v>WHITE</v>
      </c>
      <c r="B26" s="183"/>
      <c r="C26" s="147">
        <f>'4WAV'!B24</f>
        <v>0.53</v>
      </c>
      <c r="D26" s="212"/>
      <c r="E26" s="118">
        <f>SUM(H6*C26)</f>
        <v>61.480000000000004</v>
      </c>
      <c r="F26" s="214">
        <f>SUM(D26-E26)</f>
        <v>-61.480000000000004</v>
      </c>
      <c r="H26" s="184" t="s">
        <v>95</v>
      </c>
      <c r="I26" s="185"/>
      <c r="J26" s="140">
        <f>'4WAV'!F24</f>
        <v>0.45</v>
      </c>
      <c r="K26" s="216">
        <f>MROUND(L26,6)</f>
        <v>0</v>
      </c>
      <c r="L26" s="120">
        <f>SUM(L6*J26)</f>
        <v>0</v>
      </c>
      <c r="M26" s="9"/>
    </row>
    <row r="27" spans="1:17" ht="20.100000000000001" customHeight="1" x14ac:dyDescent="0.4">
      <c r="A27" s="184" t="str">
        <f>'4WAV'!A25</f>
        <v>ITALIAN HERB &amp; CHEE</v>
      </c>
      <c r="B27" s="186"/>
      <c r="C27" s="145">
        <f>'4WAV'!B25</f>
        <v>0.47</v>
      </c>
      <c r="D27" s="212"/>
      <c r="E27" s="118">
        <f>SUM(H6*C27)</f>
        <v>54.519999999999996</v>
      </c>
      <c r="F27" s="214">
        <f t="shared" ref="F27:F31" si="0">SUM(D27-E27)</f>
        <v>-54.519999999999996</v>
      </c>
      <c r="H27" s="187" t="s">
        <v>86</v>
      </c>
      <c r="I27" s="188"/>
      <c r="J27" s="144">
        <f>'4WAV'!F25</f>
        <v>0.25</v>
      </c>
      <c r="K27" s="209">
        <f t="shared" ref="K27:K31" si="1">MROUND(L27,6)</f>
        <v>0</v>
      </c>
      <c r="L27" s="120">
        <f>SUM(L6*J27)</f>
        <v>0</v>
      </c>
      <c r="M27" s="9"/>
    </row>
    <row r="28" spans="1:17" ht="20.100000000000001" customHeight="1" x14ac:dyDescent="0.4">
      <c r="A28" s="184" t="str">
        <f>'4WAV'!A26</f>
        <v xml:space="preserve">WHITE OPTIONAL  </v>
      </c>
      <c r="B28" s="186"/>
      <c r="C28" s="146">
        <f>'4WAV'!B26</f>
        <v>0</v>
      </c>
      <c r="D28" s="212"/>
      <c r="E28" s="118">
        <f>SUM(H6*C28)</f>
        <v>0</v>
      </c>
      <c r="F28" s="214">
        <f t="shared" si="0"/>
        <v>0</v>
      </c>
      <c r="H28" s="184" t="s">
        <v>96</v>
      </c>
      <c r="I28" s="185"/>
      <c r="J28" s="140">
        <f>'4WAV'!F26</f>
        <v>0.2</v>
      </c>
      <c r="K28" s="209">
        <f t="shared" si="1"/>
        <v>0</v>
      </c>
      <c r="L28" s="120">
        <f>SUM(L6*J28)</f>
        <v>0</v>
      </c>
      <c r="M28" s="9"/>
    </row>
    <row r="29" spans="1:17" ht="20.100000000000001" customHeight="1" x14ac:dyDescent="0.4">
      <c r="A29" s="184" t="str">
        <f>'4WAV'!A27</f>
        <v>WHEAT</v>
      </c>
      <c r="B29" s="186"/>
      <c r="C29" s="146">
        <f>'4WAV'!B27</f>
        <v>1</v>
      </c>
      <c r="D29" s="212"/>
      <c r="E29" s="121">
        <f>SUM(I6*C29)</f>
        <v>52</v>
      </c>
      <c r="F29" s="214">
        <f t="shared" si="0"/>
        <v>-52</v>
      </c>
      <c r="H29" s="184" t="s">
        <v>87</v>
      </c>
      <c r="I29" s="185"/>
      <c r="J29" s="140">
        <f>'4WAV'!F27</f>
        <v>0.1</v>
      </c>
      <c r="K29" s="209">
        <f t="shared" si="1"/>
        <v>0</v>
      </c>
      <c r="L29" s="120">
        <f>SUM(L6*J29)</f>
        <v>0</v>
      </c>
      <c r="M29" s="9"/>
      <c r="N29" s="9"/>
    </row>
    <row r="30" spans="1:17" ht="20.100000000000001" customHeight="1" x14ac:dyDescent="0.4">
      <c r="A30" s="189" t="str">
        <f>'4WAV'!A28</f>
        <v>OPTIONAL</v>
      </c>
      <c r="B30" s="190"/>
      <c r="C30" s="145">
        <f>'4WAV'!B28</f>
        <v>0</v>
      </c>
      <c r="D30" s="212"/>
      <c r="E30" s="121">
        <f>SUM(I6*C30)</f>
        <v>0</v>
      </c>
      <c r="F30" s="214">
        <f t="shared" si="0"/>
        <v>0</v>
      </c>
      <c r="H30" s="189" t="s">
        <v>88</v>
      </c>
      <c r="I30" s="191"/>
      <c r="J30" s="99">
        <f>'4WAV'!F28</f>
        <v>0</v>
      </c>
      <c r="K30" s="209">
        <f t="shared" si="1"/>
        <v>0</v>
      </c>
      <c r="L30" s="120">
        <f>SUM(L6*J30)</f>
        <v>0</v>
      </c>
      <c r="M30" s="9"/>
      <c r="O30" s="9"/>
    </row>
    <row r="31" spans="1:17" ht="20.100000000000001" customHeight="1" x14ac:dyDescent="0.4">
      <c r="A31" s="189" t="str">
        <f>'4WAV'!A29</f>
        <v xml:space="preserve"> OPTIONAL</v>
      </c>
      <c r="B31" s="190"/>
      <c r="C31" s="146">
        <f>'4WAV'!B29</f>
        <v>0</v>
      </c>
      <c r="D31" s="212"/>
      <c r="E31" s="121">
        <f>SUM(I6*C31)</f>
        <v>0</v>
      </c>
      <c r="F31" s="214">
        <f t="shared" si="0"/>
        <v>0</v>
      </c>
      <c r="H31" s="189" t="s">
        <v>89</v>
      </c>
      <c r="I31" s="191"/>
      <c r="J31" s="99">
        <f>'4WAV'!F29</f>
        <v>0</v>
      </c>
      <c r="K31" s="209">
        <f t="shared" si="1"/>
        <v>0</v>
      </c>
      <c r="L31" s="120">
        <f>SUM(L6*J31)</f>
        <v>0</v>
      </c>
      <c r="M31" s="9"/>
    </row>
    <row r="32" spans="1:17" ht="20.100000000000001" customHeight="1" x14ac:dyDescent="0.3">
      <c r="E32" s="10"/>
      <c r="F32" s="81"/>
      <c r="K32" s="122"/>
      <c r="L32" s="123"/>
      <c r="M32" s="9"/>
    </row>
    <row r="33" spans="1:19" ht="20.100000000000001" customHeight="1" x14ac:dyDescent="0.3">
      <c r="B33" s="9"/>
      <c r="C33" s="9"/>
      <c r="E33" s="108" t="s">
        <v>73</v>
      </c>
      <c r="J33" s="109">
        <f>'4WAV'!G33</f>
        <v>0.15</v>
      </c>
      <c r="K33" s="108" t="s">
        <v>74</v>
      </c>
      <c r="L33" s="123"/>
    </row>
    <row r="34" spans="1:19" ht="20.100000000000001" customHeight="1" x14ac:dyDescent="0.3">
      <c r="A34" s="110" t="s">
        <v>79</v>
      </c>
      <c r="B34" s="115"/>
      <c r="C34" s="124">
        <f>'4WAV'!C33</f>
        <v>0.15</v>
      </c>
      <c r="D34" s="192" t="s">
        <v>76</v>
      </c>
      <c r="E34" s="117" t="s">
        <v>77</v>
      </c>
      <c r="F34" s="218" t="s">
        <v>114</v>
      </c>
      <c r="G34" s="50"/>
      <c r="H34" s="125" t="s">
        <v>80</v>
      </c>
      <c r="I34" s="126"/>
      <c r="J34" s="127"/>
      <c r="K34" s="128" t="s">
        <v>77</v>
      </c>
      <c r="L34" s="123"/>
    </row>
    <row r="35" spans="1:19" ht="20.100000000000001" customHeight="1" x14ac:dyDescent="0.4">
      <c r="A35" s="1" t="str">
        <f t="shared" ref="A35:A40" si="2">A26</f>
        <v>WHITE</v>
      </c>
      <c r="B35" s="81"/>
      <c r="C35" s="129">
        <f>C26</f>
        <v>0.53</v>
      </c>
      <c r="D35" s="212"/>
      <c r="E35" s="130">
        <f>SUM(H7*C35)</f>
        <v>11.5275</v>
      </c>
      <c r="F35" s="214">
        <f>SUM(D35-E35)</f>
        <v>-11.5275</v>
      </c>
      <c r="H35" s="13" t="str">
        <f t="shared" ref="H35:H40" si="3">H26</f>
        <v>CHOCOLATE CHIPS</v>
      </c>
      <c r="I35" s="9"/>
      <c r="J35" s="83">
        <f>J26</f>
        <v>0.45</v>
      </c>
      <c r="K35" s="209">
        <f>MROUND(L35,6)</f>
        <v>0</v>
      </c>
      <c r="L35" s="131">
        <f>SUM(L7*J35)</f>
        <v>0</v>
      </c>
    </row>
    <row r="36" spans="1:19" ht="20.100000000000001" customHeight="1" x14ac:dyDescent="0.4">
      <c r="A36" s="6" t="str">
        <f t="shared" si="2"/>
        <v>ITALIAN HERB &amp; CHEE</v>
      </c>
      <c r="B36" s="7"/>
      <c r="C36" s="129">
        <f t="shared" ref="C36:C38" si="4">C27</f>
        <v>0.47</v>
      </c>
      <c r="D36" s="212"/>
      <c r="E36" s="130">
        <f>SUM(H7*C36)</f>
        <v>10.2225</v>
      </c>
      <c r="F36" s="214">
        <f t="shared" ref="F36:F40" si="5">SUM(D36-E36)</f>
        <v>-10.2225</v>
      </c>
      <c r="H36" s="6" t="str">
        <f t="shared" si="3"/>
        <v>MACADAMIAN NUTS</v>
      </c>
      <c r="I36" s="7"/>
      <c r="J36" s="83">
        <f t="shared" ref="J36:J40" si="6">J27</f>
        <v>0.25</v>
      </c>
      <c r="K36" s="209">
        <f>MROUND(L36,6)</f>
        <v>0</v>
      </c>
      <c r="L36" s="131">
        <f>SUM(L7*J36)</f>
        <v>0</v>
      </c>
    </row>
    <row r="37" spans="1:19" ht="20.100000000000001" customHeight="1" x14ac:dyDescent="0.4">
      <c r="A37" s="6" t="str">
        <f t="shared" si="2"/>
        <v xml:space="preserve">WHITE OPTIONAL  </v>
      </c>
      <c r="B37" s="8"/>
      <c r="C37" s="129">
        <f t="shared" si="4"/>
        <v>0</v>
      </c>
      <c r="D37" s="212"/>
      <c r="E37" s="130">
        <f>SUM(H7*C37)</f>
        <v>0</v>
      </c>
      <c r="F37" s="214">
        <f t="shared" si="5"/>
        <v>0</v>
      </c>
      <c r="H37" s="13" t="str">
        <f t="shared" si="3"/>
        <v>DOUBLE CHOCOLATE</v>
      </c>
      <c r="I37" s="9"/>
      <c r="J37" s="83">
        <f t="shared" si="6"/>
        <v>0.2</v>
      </c>
      <c r="K37" s="209">
        <f>MROUND(L37,6)</f>
        <v>0</v>
      </c>
      <c r="L37" s="131">
        <f>SUM(L7*J37)</f>
        <v>0</v>
      </c>
    </row>
    <row r="38" spans="1:19" ht="20.100000000000001" customHeight="1" x14ac:dyDescent="0.4">
      <c r="A38" s="6" t="str">
        <f t="shared" si="2"/>
        <v>WHEAT</v>
      </c>
      <c r="B38" s="8"/>
      <c r="C38" s="129">
        <f t="shared" si="4"/>
        <v>1</v>
      </c>
      <c r="D38" s="212"/>
      <c r="E38" s="119">
        <f>SUM(I7*C38)</f>
        <v>9.75</v>
      </c>
      <c r="F38" s="214">
        <f t="shared" si="5"/>
        <v>-9.75</v>
      </c>
      <c r="H38" s="6" t="str">
        <f t="shared" si="3"/>
        <v>OATMEAL RAISIN</v>
      </c>
      <c r="I38" s="7"/>
      <c r="J38" s="83">
        <f t="shared" si="6"/>
        <v>0.1</v>
      </c>
      <c r="K38" s="209">
        <f t="shared" ref="K38:K40" si="7">MROUND(L38,6)</f>
        <v>0</v>
      </c>
      <c r="L38" s="131">
        <f>SUM(L7*J38)</f>
        <v>0</v>
      </c>
    </row>
    <row r="39" spans="1:19" ht="20.100000000000001" customHeight="1" x14ac:dyDescent="0.4">
      <c r="A39" s="3" t="str">
        <f t="shared" si="2"/>
        <v>OPTIONAL</v>
      </c>
      <c r="B39" s="5"/>
      <c r="C39" s="132">
        <f>C30</f>
        <v>0</v>
      </c>
      <c r="D39" s="212"/>
      <c r="E39" s="119">
        <f>SUM(I7*C39)</f>
        <v>0</v>
      </c>
      <c r="F39" s="214">
        <f t="shared" si="5"/>
        <v>0</v>
      </c>
      <c r="H39" s="6" t="str">
        <f t="shared" si="3"/>
        <v>PEANUT BUTTER</v>
      </c>
      <c r="I39" s="7"/>
      <c r="J39" s="83">
        <f t="shared" si="6"/>
        <v>0</v>
      </c>
      <c r="K39" s="209">
        <f t="shared" si="7"/>
        <v>0</v>
      </c>
      <c r="L39" s="131">
        <f>SUM(L7*J39)</f>
        <v>0</v>
      </c>
    </row>
    <row r="40" spans="1:19" ht="20.100000000000001" customHeight="1" x14ac:dyDescent="0.4">
      <c r="A40" s="3" t="str">
        <f t="shared" si="2"/>
        <v xml:space="preserve"> OPTIONAL</v>
      </c>
      <c r="B40" s="5"/>
      <c r="C40" s="133">
        <f>C31</f>
        <v>0</v>
      </c>
      <c r="D40" s="212"/>
      <c r="E40" s="119">
        <f>SUM(I7*C40)</f>
        <v>0</v>
      </c>
      <c r="F40" s="215">
        <f t="shared" si="5"/>
        <v>0</v>
      </c>
      <c r="H40" s="3" t="str">
        <f t="shared" si="3"/>
        <v>OPTIONAL</v>
      </c>
      <c r="I40" s="4"/>
      <c r="J40" s="83">
        <f t="shared" si="6"/>
        <v>0</v>
      </c>
      <c r="K40" s="209">
        <f t="shared" si="7"/>
        <v>0</v>
      </c>
      <c r="L40" s="131">
        <f>SUM(L7*J40)</f>
        <v>0</v>
      </c>
    </row>
    <row r="41" spans="1:19" ht="20.100000000000001" customHeight="1" x14ac:dyDescent="0.3">
      <c r="E41" s="10"/>
      <c r="K41" s="122"/>
      <c r="L41" s="123"/>
    </row>
    <row r="42" spans="1:19" ht="20.100000000000001" customHeight="1" x14ac:dyDescent="0.3">
      <c r="E42" s="108" t="s">
        <v>73</v>
      </c>
      <c r="J42" s="109">
        <f>'4WAV'!H33</f>
        <v>0.05</v>
      </c>
      <c r="K42" s="108" t="s">
        <v>74</v>
      </c>
      <c r="L42" s="123"/>
    </row>
    <row r="43" spans="1:19" ht="20.100000000000001" customHeight="1" x14ac:dyDescent="0.4">
      <c r="A43" s="125" t="s">
        <v>81</v>
      </c>
      <c r="B43" s="15"/>
      <c r="C43" s="134">
        <f>'4WAV'!D33</f>
        <v>0.05</v>
      </c>
      <c r="D43" s="193" t="s">
        <v>76</v>
      </c>
      <c r="E43" s="135" t="s">
        <v>77</v>
      </c>
      <c r="F43" s="84" t="s">
        <v>94</v>
      </c>
      <c r="G43" s="50"/>
      <c r="H43" s="110" t="s">
        <v>82</v>
      </c>
      <c r="I43" s="115"/>
      <c r="J43" s="136"/>
      <c r="K43" s="114" t="s">
        <v>77</v>
      </c>
      <c r="L43" s="123"/>
      <c r="N43" s="137"/>
      <c r="O43" s="9"/>
      <c r="P43" s="9"/>
      <c r="Q43" s="9"/>
      <c r="R43" s="9"/>
      <c r="S43" s="9"/>
    </row>
    <row r="44" spans="1:19" ht="20.100000000000001" customHeight="1" x14ac:dyDescent="0.4">
      <c r="A44" s="3" t="str">
        <f t="shared" ref="A44:A49" si="8">A26</f>
        <v>WHITE</v>
      </c>
      <c r="B44" s="5"/>
      <c r="C44" s="129">
        <f>C26</f>
        <v>0.53</v>
      </c>
      <c r="D44" s="212"/>
      <c r="E44" s="90">
        <f>SUM(H8*C44)</f>
        <v>3.8425000000000002</v>
      </c>
      <c r="F44" s="214">
        <f>SUM(D44-E44)</f>
        <v>-3.8425000000000002</v>
      </c>
      <c r="H44" s="6" t="str">
        <f t="shared" ref="H44:H49" si="9">H26</f>
        <v>CHOCOLATE CHIPS</v>
      </c>
      <c r="I44" s="7"/>
      <c r="J44" s="83">
        <f>J26</f>
        <v>0.45</v>
      </c>
      <c r="K44" s="217">
        <f>MROUND(L44,6)</f>
        <v>0</v>
      </c>
      <c r="L44" s="131">
        <f>SUM(L8*J44)</f>
        <v>0</v>
      </c>
      <c r="N44" s="9"/>
      <c r="O44" s="9"/>
      <c r="P44" s="9"/>
      <c r="Q44" s="9"/>
      <c r="R44" s="9"/>
      <c r="S44" s="9"/>
    </row>
    <row r="45" spans="1:19" ht="20.100000000000001" customHeight="1" x14ac:dyDescent="0.4">
      <c r="A45" s="3" t="str">
        <f t="shared" si="8"/>
        <v>ITALIAN HERB &amp; CHEE</v>
      </c>
      <c r="B45" s="5"/>
      <c r="C45" s="129">
        <f t="shared" ref="C45:C48" si="10">C27</f>
        <v>0.47</v>
      </c>
      <c r="D45" s="212"/>
      <c r="E45" s="90">
        <f>SUM(H8*C45)</f>
        <v>3.4074999999999998</v>
      </c>
      <c r="F45" s="214">
        <f t="shared" ref="F45:F49" si="11">SUM(D45-E45)</f>
        <v>-3.4074999999999998</v>
      </c>
      <c r="H45" s="6" t="str">
        <f t="shared" si="9"/>
        <v>MACADAMIAN NUTS</v>
      </c>
      <c r="I45" s="7"/>
      <c r="J45" s="83">
        <f t="shared" ref="J45:J48" si="12">J27</f>
        <v>0.25</v>
      </c>
      <c r="K45" s="217">
        <f t="shared" ref="K45:K48" si="13">MROUND(L45,6)</f>
        <v>0</v>
      </c>
      <c r="L45" s="131">
        <f>SUM(L8*J45)</f>
        <v>0</v>
      </c>
      <c r="N45" s="9"/>
      <c r="O45" s="138"/>
      <c r="P45" s="9"/>
      <c r="Q45" s="9"/>
      <c r="R45" s="9"/>
      <c r="S45" s="9"/>
    </row>
    <row r="46" spans="1:19" ht="20.100000000000001" customHeight="1" x14ac:dyDescent="0.4">
      <c r="A46" s="6" t="str">
        <f t="shared" si="8"/>
        <v xml:space="preserve">WHITE OPTIONAL  </v>
      </c>
      <c r="B46" s="8"/>
      <c r="C46" s="129">
        <f t="shared" si="10"/>
        <v>0</v>
      </c>
      <c r="D46" s="212"/>
      <c r="E46" s="90">
        <f>SUM(H8*C46)</f>
        <v>0</v>
      </c>
      <c r="F46" s="214">
        <f t="shared" si="11"/>
        <v>0</v>
      </c>
      <c r="H46" s="6" t="str">
        <f t="shared" si="9"/>
        <v>DOUBLE CHOCOLATE</v>
      </c>
      <c r="I46" s="7"/>
      <c r="J46" s="83">
        <f t="shared" si="12"/>
        <v>0.2</v>
      </c>
      <c r="K46" s="217">
        <f t="shared" si="13"/>
        <v>0</v>
      </c>
      <c r="L46" s="131">
        <f>SUM(L8*J46)</f>
        <v>0</v>
      </c>
      <c r="N46" s="9"/>
      <c r="O46" s="138"/>
      <c r="P46" s="9"/>
      <c r="Q46" s="9"/>
      <c r="R46" s="9"/>
      <c r="S46" s="9"/>
    </row>
    <row r="47" spans="1:19" ht="20.100000000000001" customHeight="1" x14ac:dyDescent="0.4">
      <c r="A47" s="6" t="str">
        <f t="shared" si="8"/>
        <v>WHEAT</v>
      </c>
      <c r="B47" s="8"/>
      <c r="C47" s="129">
        <f t="shared" si="10"/>
        <v>1</v>
      </c>
      <c r="D47" s="212"/>
      <c r="E47" s="119">
        <f>SUM(I8*C47)</f>
        <v>3.25</v>
      </c>
      <c r="F47" s="214">
        <f t="shared" si="11"/>
        <v>-3.25</v>
      </c>
      <c r="H47" s="6" t="str">
        <f t="shared" si="9"/>
        <v>OATMEAL RAISIN</v>
      </c>
      <c r="I47" s="7"/>
      <c r="J47" s="83">
        <f t="shared" si="12"/>
        <v>0.1</v>
      </c>
      <c r="K47" s="217">
        <f t="shared" si="13"/>
        <v>0</v>
      </c>
      <c r="L47" s="131">
        <f>SUM(L8*J47)</f>
        <v>0</v>
      </c>
    </row>
    <row r="48" spans="1:19" ht="20.100000000000001" customHeight="1" x14ac:dyDescent="0.4">
      <c r="A48" s="3" t="str">
        <f t="shared" si="8"/>
        <v>OPTIONAL</v>
      </c>
      <c r="B48" s="5"/>
      <c r="C48" s="132">
        <f t="shared" si="10"/>
        <v>0</v>
      </c>
      <c r="D48" s="212"/>
      <c r="E48" s="119">
        <f>SUM(I8*C48)</f>
        <v>0</v>
      </c>
      <c r="F48" s="214">
        <f t="shared" si="11"/>
        <v>0</v>
      </c>
      <c r="H48" s="6" t="str">
        <f t="shared" si="9"/>
        <v>PEANUT BUTTER</v>
      </c>
      <c r="I48" s="7"/>
      <c r="J48" s="83">
        <f t="shared" si="12"/>
        <v>0</v>
      </c>
      <c r="K48" s="217">
        <f t="shared" si="13"/>
        <v>0</v>
      </c>
      <c r="L48" s="131">
        <f>SUM(L8*J48)</f>
        <v>0</v>
      </c>
    </row>
    <row r="49" spans="1:18" ht="20.100000000000001" customHeight="1" x14ac:dyDescent="0.4">
      <c r="A49" s="3" t="str">
        <f t="shared" si="8"/>
        <v xml:space="preserve"> OPTIONAL</v>
      </c>
      <c r="B49" s="5"/>
      <c r="C49" s="133">
        <f>C31</f>
        <v>0</v>
      </c>
      <c r="D49" s="212"/>
      <c r="E49" s="213">
        <f>SUM(I8*C49)</f>
        <v>0</v>
      </c>
      <c r="F49" s="215">
        <f t="shared" si="11"/>
        <v>0</v>
      </c>
      <c r="H49" s="6" t="str">
        <f t="shared" si="9"/>
        <v>OPTIONAL</v>
      </c>
      <c r="I49" s="7"/>
      <c r="J49" s="83">
        <f>J31</f>
        <v>0</v>
      </c>
      <c r="K49" s="217">
        <f>MROUND(L49,6)</f>
        <v>0</v>
      </c>
      <c r="L49" s="131">
        <f>SUM(L8*J49)</f>
        <v>0</v>
      </c>
    </row>
    <row r="50" spans="1:18" x14ac:dyDescent="0.3">
      <c r="L50" s="123"/>
    </row>
    <row r="51" spans="1:18" x14ac:dyDescent="0.3">
      <c r="L51" s="123"/>
      <c r="R51" s="9"/>
    </row>
  </sheetData>
  <sheetProtection algorithmName="SHA-512" hashValue="OjCA2vUaey4DKjYtNc3yWMfLaE01/zDuS8gkW1otNedMbnLgUt9AInEG5kc3tM0iH/b/dBdEL6DpPxycXPFYvw==" saltValue="qseo9J0ZOmyavwxx5nUOxQ==" spinCount="100000" sheet="1" objects="1" scenarios="1"/>
  <mergeCells count="1">
    <mergeCell ref="C1:D1"/>
  </mergeCells>
  <conditionalFormatting sqref="F26:F31">
    <cfRule type="cellIs" dxfId="2" priority="3" operator="lessThan">
      <formula>0</formula>
    </cfRule>
  </conditionalFormatting>
  <conditionalFormatting sqref="F35:F40">
    <cfRule type="cellIs" dxfId="1" priority="2" operator="lessThan">
      <formula>0</formula>
    </cfRule>
  </conditionalFormatting>
  <conditionalFormatting sqref="F44:F49">
    <cfRule type="cellIs" dxfId="0" priority="1" operator="lessThan">
      <formula>0</formula>
    </cfRule>
  </conditionalFormatting>
  <pageMargins left="0.7" right="0.7" top="0.75" bottom="0.75" header="0.3" footer="0.3"/>
  <pageSetup scale="6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4WAV</vt:lpstr>
      <vt:lpstr>Wednesday</vt:lpstr>
      <vt:lpstr>Thursday</vt:lpstr>
      <vt:lpstr>Friday</vt:lpstr>
      <vt:lpstr>Saturday</vt:lpstr>
      <vt:lpstr>Sunday</vt:lpstr>
      <vt:lpstr>Monday</vt:lpstr>
      <vt:lpstr>Tuesday</vt:lpstr>
      <vt:lpstr>'4WAV'!Print_Area</vt:lpstr>
      <vt:lpstr>Friday!Print_Area</vt:lpstr>
      <vt:lpstr>Monday!Print_Area</vt:lpstr>
      <vt:lpstr>Saturday!Print_Area</vt:lpstr>
      <vt:lpstr>Sunday!Print_Area</vt:lpstr>
      <vt:lpstr>Thursday!Print_Area</vt:lpstr>
      <vt:lpstr>Tuesday!Print_Area</vt:lpstr>
      <vt:lpstr>Wednesday!Print_Area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Patel</dc:creator>
  <cp:lastModifiedBy>Piyush Patel</cp:lastModifiedBy>
  <cp:lastPrinted>2020-07-21T16:35:32Z</cp:lastPrinted>
  <dcterms:created xsi:type="dcterms:W3CDTF">2015-09-11T18:15:29Z</dcterms:created>
  <dcterms:modified xsi:type="dcterms:W3CDTF">2020-12-01T15:37:40Z</dcterms:modified>
</cp:coreProperties>
</file>