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bookViews>
    <workbookView xWindow="0" yWindow="0" windowWidth="12210" windowHeight="4545" activeTab="1"/>
  </bookViews>
  <sheets>
    <sheet name="ASSIGNMENT-1" sheetId="3" r:id="rId1"/>
    <sheet name="ASSIGNMENT-2" sheetId="7" r:id="rId2"/>
    <sheet name="ASSIGNMENT-3" sheetId="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7" l="1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L13" i="7"/>
  <c r="O13" i="7"/>
  <c r="O7" i="7"/>
  <c r="L7" i="7"/>
  <c r="O12" i="7"/>
  <c r="L12" i="7"/>
  <c r="O11" i="7"/>
  <c r="L11" i="7"/>
  <c r="L6" i="7"/>
  <c r="O6" i="7"/>
  <c r="L10" i="7"/>
  <c r="O10" i="7"/>
  <c r="L8" i="7"/>
  <c r="O8" i="7"/>
  <c r="O9" i="7"/>
  <c r="L9" i="7"/>
  <c r="O5" i="7"/>
  <c r="L5" i="7"/>
  <c r="L4" i="7"/>
  <c r="O4" i="7"/>
</calcChain>
</file>

<file path=xl/sharedStrings.xml><?xml version="1.0" encoding="utf-8"?>
<sst xmlns="http://schemas.openxmlformats.org/spreadsheetml/2006/main" count="257" uniqueCount="168">
  <si>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</si>
  <si>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</si>
  <si>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</si>
  <si>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</si>
  <si>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</si>
  <si>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</si>
  <si>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</si>
  <si>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</si>
  <si>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</si>
  <si>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</si>
  <si>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</si>
  <si>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</si>
  <si>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</si>
  <si>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</si>
  <si>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</si>
  <si>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</si>
  <si>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</si>
  <si>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</si>
  <si>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</si>
  <si>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</si>
  <si>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</si>
  <si>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</si>
  <si>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</si>
  <si>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</si>
  <si>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</si>
  <si>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</si>
  <si>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</si>
  <si>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</si>
  <si>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</si>
  <si>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</si>
  <si>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</si>
  <si>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</si>
  <si>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</si>
  <si>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</si>
  <si>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</si>
  <si>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</si>
  <si>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</si>
  <si>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</si>
  <si>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</si>
  <si>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</si>
  <si>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</si>
  <si>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</si>
  <si>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</si>
  <si>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</si>
  <si>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</si>
  <si>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</si>
  <si>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</si>
  <si>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</si>
  <si>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</si>
  <si>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</si>
  <si>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</si>
  <si>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</si>
  <si>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</si>
  <si>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</si>
  <si>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</si>
  <si>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</si>
  <si>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</si>
  <si>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</si>
  <si>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</si>
  <si>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</si>
  <si>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</si>
  <si>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</si>
  <si>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</si>
  <si>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</si>
  <si>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</si>
  <si>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</si>
  <si>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</si>
  <si>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</si>
  <si>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</si>
  <si>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</si>
  <si>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</si>
  <si>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</si>
  <si>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</si>
  <si>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</si>
  <si>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</si>
  <si>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</si>
  <si>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</si>
  <si>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</si>
  <si>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</si>
  <si>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</si>
  <si>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</si>
  <si>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</si>
  <si>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</si>
  <si>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</si>
  <si>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</si>
  <si>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</si>
  <si>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</si>
  <si>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</si>
  <si>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</si>
  <si>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</si>
  <si>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</si>
  <si>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</si>
  <si>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</si>
  <si>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</si>
  <si>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</si>
  <si>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</si>
  <si>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</si>
  <si>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</si>
  <si>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</si>
  <si>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</si>
  <si>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</si>
  <si>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</si>
  <si>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</si>
  <si>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</si>
  <si>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</si>
  <si>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</si>
  <si>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</si>
  <si>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</si>
  <si>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</si>
  <si>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</si>
  <si>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</si>
  <si>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</si>
  <si>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</si>
  <si>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</si>
  <si>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</si>
  <si>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</si>
  <si>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</si>
  <si>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</si>
  <si>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</si>
  <si>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</si>
  <si>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</si>
  <si>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</si>
  <si>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</si>
  <si>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</si>
  <si>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</si>
  <si>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</si>
  <si>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</si>
  <si>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</si>
  <si>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</si>
  <si>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</si>
  <si>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</si>
  <si>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</si>
  <si>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</si>
  <si>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</si>
  <si>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</si>
  <si>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</si>
  <si>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</si>
  <si>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</si>
  <si>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</si>
  <si>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</si>
  <si>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</si>
  <si>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</si>
  <si>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</si>
  <si>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</si>
  <si>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</si>
  <si>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</si>
  <si>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</si>
  <si>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</si>
  <si>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</si>
  <si>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</si>
  <si>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</si>
  <si>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</si>
  <si>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</si>
  <si>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</si>
  <si>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</si>
  <si>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</si>
  <si>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</si>
  <si>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</si>
  <si>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</si>
  <si>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</si>
  <si>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</si>
  <si>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STUDENT DETAIL</t>
  </si>
  <si>
    <t>SCHOLARSHIP</t>
  </si>
  <si>
    <t>SR.NO</t>
  </si>
  <si>
    <t>SALES PERSON</t>
  </si>
  <si>
    <t>no.of students</t>
  </si>
  <si>
    <t xml:space="preserve"> </t>
  </si>
  <si>
    <t>student detail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</si>
</sst>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3" borderId="2" xfId="0" applyNumberFormat="1" applyFill="1" applyBorder="1" applyAlignment="1">
      <alignment horizontal="right"/>
    </xf>
    <xf numFmtId="0" fontId="0" fillId="5" borderId="2" xfId="0" applyFill="1" applyBorder="1"/>
    <xf numFmtId="165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/>
    <xf numFmtId="165" fontId="0" fillId="3" borderId="2" xfId="0" applyNumberFormat="1" applyFill="1" applyBorder="1"/>
    <xf numFmtId="0" fontId="0" fillId="0" borderId="0" xfId="0" applyAlignment="1">
      <alignment horizontal="center"/>
    </xf>
    <xf numFmtId="0" fontId="0" fillId="8" borderId="0" xfId="0" applyFill="1" applyAlignment="1">
      <alignment vertical="center"/>
    </xf>
    <xf numFmtId="0" fontId="0" fillId="11" borderId="3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7" borderId="3" xfId="0" applyFill="1" applyBorder="1" applyAlignment="1">
      <alignment wrapText="1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11" borderId="4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11" borderId="5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wrapText="1"/>
    </xf>
    <xf numFmtId="0" fontId="3" fillId="0" borderId="0" xfId="0" applyFont="1"/>
    <xf numFmtId="0" fontId="3" fillId="10" borderId="12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10" borderId="7" xfId="0" applyFont="1" applyFill="1" applyBorder="1" applyAlignment="1">
      <alignment wrapText="1"/>
    </xf>
    <xf numFmtId="0" fontId="0" fillId="0" borderId="13" xfId="0" applyBorder="1"/>
    <xf numFmtId="0" fontId="0" fillId="8" borderId="0" xfId="0" applyFill="1"/>
    <xf numFmtId="0" fontId="3" fillId="7" borderId="0" xfId="0" applyFont="1" applyFill="1"/>
    <xf numFmtId="0" fontId="0" fillId="7" borderId="0" xfId="0" applyFill="1"/>
    <xf numFmtId="9" fontId="0" fillId="7" borderId="3" xfId="0" applyNumberFormat="1" applyFill="1" applyBorder="1" applyAlignment="1">
      <alignment horizontal="right" wrapText="1"/>
    </xf>
    <xf numFmtId="9" fontId="0" fillId="7" borderId="0" xfId="0" applyNumberFormat="1" applyFill="1"/>
    <xf numFmtId="0" fontId="7" fillId="7" borderId="0" xfId="0" applyFont="1" applyFill="1"/>
    <xf numFmtId="0" fontId="9" fillId="7" borderId="0" xfId="0" applyFont="1" applyFill="1"/>
    <xf numFmtId="0" fontId="10" fillId="7" borderId="0" xfId="0" applyFont="1" applyFill="1"/>
    <xf numFmtId="0" fontId="3" fillId="8" borderId="0" xfId="0" applyFont="1" applyFill="1"/>
    <xf numFmtId="0" fontId="0" fillId="13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 wrapText="1" indent="1"/>
    </xf>
    <xf numFmtId="0" fontId="5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47"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5" formatCode="&quot;$&quot;#,##0.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theme="4"/>
        </left>
        <right/>
        <top/>
        <bottom/>
        <vertical style="medium">
          <color theme="4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  <dxf>
      <numFmt numFmtId="164" formatCode="dd\-mm\-yyyy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theme="4"/>
        </right>
        <top/>
        <bottom/>
        <vertical style="medium">
          <color theme="4"/>
        </vertical>
        <horizontal/>
      </border>
    </dxf>
    <dxf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3598040"/>
        <c:axId val="313604704"/>
      </c:barChart>
      <c:catAx>
        <c:axId val="3135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3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'ASSIGNMENT-3'!$D$2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'ASSIGNMENT-3'!$E$2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'ASSIGNMENT-3'!$F$2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'ASSIGNMENT-3'!$G$2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'ASSIGNMENT-3'!$H$2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'ASSIGNMENT-3'!$I$2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'ASSIGNMENT-3'!$J$2</c:f>
              <c:strCache>
                <c:ptCount val="1"/>
                <c:pt idx="0">
                  <c:v>Test8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87848"/>
        <c:axId val="311489024"/>
      </c:bar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'ASSIGNMENT-3'!$N$2</c:f>
              <c:strCache>
                <c:ptCount val="1"/>
                <c:pt idx="0">
                  <c:v>central angle</c:v>
                </c:pt>
              </c:strCache>
            </c:strRef>
          </c:tx>
          <c:explosion val="54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'ASSIGNMENT-3'!$C$39</c:f>
              <c:strCache>
                <c:ptCount val="1"/>
                <c:pt idx="0">
                  <c:v>vanilla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'ASSIGNMENT-3'!$C$40</c:f>
              <c:strCache>
                <c:ptCount val="1"/>
                <c:pt idx="0">
                  <c:v>strawberry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'ASSIGNMENT-3'!$C$41</c:f>
              <c:strCache>
                <c:ptCount val="1"/>
                <c:pt idx="0">
                  <c:v>chocolate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'ASSIGNMENT-3'!$C$42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'ASSIGNMENT-3'!$C$43</c:f>
              <c:strCache>
                <c:ptCount val="1"/>
                <c:pt idx="0">
                  <c:v>others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00866712"/>
        <c:axId val="40087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'ASSIGNMENT-3'!$D$37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'ASSIGNMENT-3'!$D$38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Chart>
      <c:catAx>
        <c:axId val="400866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15</xdr:row>
      <xdr:rowOff>19050</xdr:rowOff>
    </xdr:from>
    <xdr:to>
      <xdr:col>16</xdr:col>
      <xdr:colOff>327025</xdr:colOff>
      <xdr:row>27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171450</xdr:rowOff>
    </xdr:from>
    <xdr:to>
      <xdr:col>9</xdr:col>
      <xdr:colOff>28575</xdr:colOff>
      <xdr:row>30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28574</xdr:colOff>
      <xdr:row>15</xdr:row>
      <xdr:rowOff>6350</xdr:rowOff>
    </xdr:from>
    <xdr:to>
      <xdr:col>20</xdr:col>
      <xdr:colOff>323849</xdr:colOff>
      <xdr:row>28</xdr:row>
      <xdr:rowOff>49212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590549</xdr:colOff>
      <xdr:row>31</xdr:row>
      <xdr:rowOff>180975</xdr:rowOff>
    </xdr:from>
    <xdr:to>
      <xdr:col>14</xdr:col>
      <xdr:colOff>314324</xdr:colOff>
      <xdr:row>46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3" name="Table3" displayName="Table3" ref="A2:H17" totalsRowShown="0" dataDxfId="43">
  <autoFilter ref="A2:H17"/>
  <tableColumns count="8">
    <tableColumn id="1" name="S.no"/>
    <tableColumn id="2" name="name"/>
    <tableColumn id="3" name="fathers name"/>
    <tableColumn id="4" name="Course"/>
    <tableColumn id="5" name="Marks" dataDxfId="42"/>
    <tableColumn id="6" name="Percentage" dataDxfId="41">
      <calculatedColumnFormula>E3/5</calculatedColumnFormula>
    </tableColumn>
    <tableColumn id="7" name="Status" dataDxfId="40">
      <calculatedColumnFormula>IF(F3&gt;=50,"PASS","FAIL")</calculatedColumnFormula>
    </tableColumn>
    <tableColumn id="8" name="Grade" dataDxfId="39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10" displayName="Table110" ref="A21:C38" totalsRowShown="0" headerRowDxfId="38">
  <sortState ref="A22:C38">
    <sortCondition descending="1" ref="A2:A19"/>
  </sortState>
  <tableColumns count="3">
    <tableColumn id="1" name="10-09-2021" dataDxfId="37"/>
    <tableColumn id="2" name="Medicine" dataDxfId="36"/>
    <tableColumn id="3" name="2300.00" dataDxfId="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:T13" totalsRowShown="0" headerRowDxfId="34" dataDxfId="32" headerRowBorderDxfId="33" tableBorderDxfId="31" totalsRowBorderDxfId="30">
  <autoFilter ref="A2:T13"/>
  <tableColumns count="20">
    <tableColumn id="1" name="SR.NO" dataDxfId="29"/>
    <tableColumn id="2" name="Student Name" dataDxfId="28"/>
    <tableColumn id="3" name="Test1" dataDxfId="27"/>
    <tableColumn id="4" name="Test2" dataDxfId="26"/>
    <tableColumn id="5" name="Test3" dataDxfId="25"/>
    <tableColumn id="6" name="Test4" dataDxfId="24"/>
    <tableColumn id="7" name="Test5" dataDxfId="23"/>
    <tableColumn id="8" name="Test6" dataDxfId="22"/>
    <tableColumn id="9" name="Test7" dataDxfId="21"/>
    <tableColumn id="10" name="Test8" dataDxfId="20"/>
    <tableColumn id="11" name="Total" dataDxfId="19">
      <calculatedColumnFormula>SUM(C3:J3)</calculatedColumnFormula>
    </tableColumn>
    <tableColumn id="12" name="percentage" dataDxfId="18"/>
    <tableColumn id="13" name="course" dataDxfId="17"/>
    <tableColumn id="14" name="Course fee" dataDxfId="16">
      <calculatedColumnFormula>IF(Table7[[#This Row],[course]]="BCA",$D$19,IF(Table7[[#This Row],[course]]="BTECH",$D$20,IF(Table7[[#This Row],[course]]="MCA",$D$21,$D$22)))</calculatedColumnFormula>
    </tableColumn>
    <tableColumn id="15" name="SCHOLARSHIP" dataDxfId="15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name="TRANSPORT" dataDxfId="14"/>
    <tableColumn id="16" name="transport fee" dataDxfId="13">
      <calculatedColumnFormula>IF(Table7[[#This Row],[TRANSPORT]]="YES",$H$19,0)</calculatedColumnFormula>
    </tableColumn>
    <tableColumn id="17" name="category" dataDxfId="12"/>
    <tableColumn id="18" name="Discount" dataDxfId="11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name="Total Fees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10" name="Table411" displayName="Table411" ref="A29:M35" totalsRowShown="0">
  <autoFilter ref="A29:M35"/>
  <tableColumns count="13">
    <tableColumn id="1" name="S.No"/>
    <tableColumn id="2" name="Value"/>
    <tableColumn id="3" name="week 1"/>
    <tableColumn id="4" name="week 2"/>
    <tableColumn id="5" name="week 3"/>
    <tableColumn id="6" name="week4"/>
    <tableColumn id="7" name="week5"/>
    <tableColumn id="8" name="week6"/>
    <tableColumn id="9" name="week7"/>
    <tableColumn id="10" name="week 8"/>
    <tableColumn id="11" name="Total ">
      <calculatedColumnFormula>SUM(C30:J30)</calculatedColumnFormula>
    </tableColumn>
    <tableColumn id="12" name="tax">
      <calculatedColumnFormula>K30*$K$7</calculatedColumnFormula>
    </tableColumn>
    <tableColumn id="13" name="bonus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512" displayName="Table512" ref="A39:F49" totalsRowShown="0">
  <autoFilter ref="A39:F49"/>
  <tableColumns count="6">
    <tableColumn id="1" name="S.NO" dataDxfId="9"/>
    <tableColumn id="2" name="SALES PERSON"/>
    <tableColumn id="6" name="REGION" dataDxfId="8"/>
    <tableColumn id="5" name="YEAR OF SERVICE" dataDxfId="7"/>
    <tableColumn id="3" name="CITY"/>
    <tableColumn id="4" name="TOTAL 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B36:F43" totalsRowShown="0" headerRowDxfId="0">
  <autoFilter ref="B36:F43"/>
  <tableColumns count="5">
    <tableColumn id="1" name="Column1"/>
    <tableColumn id="2" name="Column2"/>
    <tableColumn id="3" name="Column52"/>
    <tableColumn id="4" name="Column3"/>
    <tableColumn id="5" name="Column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1" sqref="F1"/>
    </sheetView>
  </sheetViews>
  <sheetFormatPr defaultRowHeight="15" x14ac:dyDescent="0.25"/>
  <cols>
    <col min="1" max="1" width="10.140625" bestFit="1" customWidth="1"/>
    <col min="3" max="3" width="15" customWidth="1"/>
    <col min="4" max="4" width="9.28515625" customWidth="1"/>
    <col min="6" max="6" width="13.140625" customWidth="1"/>
    <col min="11" max="11" width="14.7109375" customWidth="1"/>
  </cols>
  <sheetData>
    <row r="1" spans="1:15" ht="22.5" customHeight="1" x14ac:dyDescent="0.25">
      <c r="D1" s="34" t="s">
        <v>160</v>
      </c>
      <c r="E1" s="35"/>
    </row>
    <row r="2" spans="1:15" x14ac:dyDescent="0.25">
      <c r="A2" t="s">
        <v>22</v>
      </c>
      <c r="B2" t="s">
        <v>18</v>
      </c>
      <c r="C2" t="s">
        <v>19</v>
      </c>
      <c r="D2" t="s">
        <v>20</v>
      </c>
      <c r="E2" t="s">
        <v>17</v>
      </c>
      <c r="F2" t="s">
        <v>21</v>
      </c>
      <c r="G2" t="s">
        <v>41</v>
      </c>
      <c r="H2" t="s">
        <v>43</v>
      </c>
    </row>
    <row r="3" spans="1:15" x14ac:dyDescent="0.25">
      <c r="A3">
        <v>3</v>
      </c>
      <c r="B3" t="s">
        <v>23</v>
      </c>
      <c r="C3" t="s">
        <v>159</v>
      </c>
      <c r="D3" t="s">
        <v>31</v>
      </c>
      <c r="E3" s="9">
        <v>489</v>
      </c>
      <c r="F3" s="9">
        <f t="shared" ref="F3:F17" si="0">E3/5</f>
        <v>97.8</v>
      </c>
      <c r="G3" s="9" t="str">
        <f>IF(F3&gt;=50,"PASS","FAIL")</f>
        <v>PASS</v>
      </c>
      <c r="H3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25">
      <c r="A4">
        <v>5</v>
      </c>
      <c r="B4" t="s">
        <v>156</v>
      </c>
      <c r="C4" t="s">
        <v>34</v>
      </c>
      <c r="D4" t="s">
        <v>32</v>
      </c>
      <c r="E4" s="9">
        <v>479</v>
      </c>
      <c r="F4" s="9">
        <f t="shared" si="0"/>
        <v>95.8</v>
      </c>
      <c r="G4" s="9" t="str">
        <f t="shared" ref="G4:G17" si="1">IF(F4&gt;=50,"PASS","FAIL")</f>
        <v>PASS</v>
      </c>
      <c r="H4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25">
      <c r="A5">
        <v>13</v>
      </c>
      <c r="B5" t="s">
        <v>150</v>
      </c>
      <c r="C5" t="s">
        <v>158</v>
      </c>
      <c r="D5" t="s">
        <v>30</v>
      </c>
      <c r="E5" s="9">
        <v>470</v>
      </c>
      <c r="F5" s="9">
        <f t="shared" si="0"/>
        <v>94</v>
      </c>
      <c r="G5" s="9" t="str">
        <f t="shared" si="1"/>
        <v>PASS</v>
      </c>
      <c r="H5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25">
      <c r="A6">
        <v>14</v>
      </c>
      <c r="B6" t="s">
        <v>151</v>
      </c>
      <c r="C6" t="s">
        <v>147</v>
      </c>
      <c r="D6" t="s">
        <v>30</v>
      </c>
      <c r="E6" s="9">
        <v>245</v>
      </c>
      <c r="F6" s="9">
        <f t="shared" si="0"/>
        <v>49</v>
      </c>
      <c r="G6" s="9" t="str">
        <f t="shared" si="1"/>
        <v>FAIL</v>
      </c>
      <c r="H6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25">
      <c r="A7">
        <v>9</v>
      </c>
      <c r="B7" t="s">
        <v>152</v>
      </c>
      <c r="C7" t="s">
        <v>38</v>
      </c>
      <c r="D7" t="s">
        <v>30</v>
      </c>
      <c r="E7" s="9">
        <v>455</v>
      </c>
      <c r="F7" s="9">
        <f t="shared" si="0"/>
        <v>91</v>
      </c>
      <c r="G7" s="9" t="str">
        <f t="shared" si="1"/>
        <v>PASS</v>
      </c>
      <c r="H7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25">
      <c r="A8">
        <v>6</v>
      </c>
      <c r="B8" t="s">
        <v>153</v>
      </c>
      <c r="C8" t="s">
        <v>35</v>
      </c>
      <c r="D8" t="s">
        <v>32</v>
      </c>
      <c r="E8" s="9">
        <v>345</v>
      </c>
      <c r="F8" s="9">
        <f t="shared" si="0"/>
        <v>69</v>
      </c>
      <c r="G8" s="9" t="str">
        <f t="shared" si="1"/>
        <v>PASS</v>
      </c>
      <c r="H8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33"/>
      <c r="L8" s="33"/>
      <c r="M8" s="33"/>
      <c r="N8" s="33"/>
      <c r="O8" s="33"/>
    </row>
    <row r="9" spans="1:15" x14ac:dyDescent="0.25">
      <c r="A9">
        <v>2</v>
      </c>
      <c r="B9" t="s">
        <v>73</v>
      </c>
      <c r="C9" t="s">
        <v>29</v>
      </c>
      <c r="D9" t="s">
        <v>30</v>
      </c>
      <c r="E9" s="9">
        <v>231</v>
      </c>
      <c r="F9" s="9">
        <f t="shared" si="0"/>
        <v>46.2</v>
      </c>
      <c r="G9" s="9" t="str">
        <f t="shared" si="1"/>
        <v>FAIL</v>
      </c>
      <c r="H9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33"/>
      <c r="L9" s="33"/>
      <c r="M9" s="33"/>
      <c r="N9" s="33"/>
      <c r="O9" s="33"/>
    </row>
    <row r="10" spans="1:15" x14ac:dyDescent="0.25">
      <c r="A10">
        <v>12</v>
      </c>
      <c r="B10" t="s">
        <v>154</v>
      </c>
      <c r="C10" t="s">
        <v>40</v>
      </c>
      <c r="D10" t="s">
        <v>32</v>
      </c>
      <c r="E10" s="9">
        <v>345</v>
      </c>
      <c r="F10" s="9">
        <f t="shared" si="0"/>
        <v>69</v>
      </c>
      <c r="G10" s="9" t="str">
        <f t="shared" si="1"/>
        <v>PASS</v>
      </c>
      <c r="H10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33"/>
      <c r="L10" s="33"/>
      <c r="M10" s="33"/>
      <c r="N10" s="33"/>
      <c r="O10" s="33"/>
    </row>
    <row r="11" spans="1:15" x14ac:dyDescent="0.25">
      <c r="A11">
        <v>11</v>
      </c>
      <c r="B11" t="s">
        <v>149</v>
      </c>
      <c r="C11" t="s">
        <v>39</v>
      </c>
      <c r="D11" t="s">
        <v>31</v>
      </c>
      <c r="E11" s="9">
        <v>401</v>
      </c>
      <c r="F11" s="9">
        <f t="shared" si="0"/>
        <v>80.2</v>
      </c>
      <c r="G11" s="9" t="str">
        <f t="shared" si="1"/>
        <v>PASS</v>
      </c>
      <c r="H11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25">
      <c r="A12">
        <v>15</v>
      </c>
      <c r="B12" t="s">
        <v>147</v>
      </c>
      <c r="C12" t="s">
        <v>42</v>
      </c>
      <c r="D12" t="s">
        <v>31</v>
      </c>
      <c r="E12" s="9">
        <v>315</v>
      </c>
      <c r="F12" s="9">
        <f t="shared" si="0"/>
        <v>63</v>
      </c>
      <c r="G12" s="9" t="str">
        <f t="shared" si="1"/>
        <v>PASS</v>
      </c>
      <c r="H12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25">
      <c r="A13">
        <v>4</v>
      </c>
      <c r="B13" t="s">
        <v>148</v>
      </c>
      <c r="C13" t="s">
        <v>33</v>
      </c>
      <c r="D13" t="s">
        <v>30</v>
      </c>
      <c r="E13" s="9">
        <v>315</v>
      </c>
      <c r="F13" s="9">
        <f t="shared" si="0"/>
        <v>63</v>
      </c>
      <c r="G13" s="9" t="str">
        <f t="shared" si="1"/>
        <v>PASS</v>
      </c>
      <c r="H13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25">
      <c r="A14">
        <v>1</v>
      </c>
      <c r="B14" t="s">
        <v>155</v>
      </c>
      <c r="C14" t="s">
        <v>157</v>
      </c>
      <c r="D14" t="s">
        <v>30</v>
      </c>
      <c r="E14" s="9">
        <v>458</v>
      </c>
      <c r="F14" s="9">
        <f t="shared" si="0"/>
        <v>91.6</v>
      </c>
      <c r="G14" s="9" t="str">
        <f t="shared" si="1"/>
        <v>PASS</v>
      </c>
      <c r="H14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25">
      <c r="A15">
        <v>10</v>
      </c>
      <c r="B15" t="s">
        <v>27</v>
      </c>
      <c r="C15" t="s">
        <v>38</v>
      </c>
      <c r="D15" t="s">
        <v>31</v>
      </c>
      <c r="E15" s="9">
        <v>426</v>
      </c>
      <c r="F15" s="9">
        <f t="shared" si="0"/>
        <v>85.2</v>
      </c>
      <c r="G15" s="9" t="str">
        <f t="shared" si="1"/>
        <v>PASS</v>
      </c>
      <c r="H15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25">
      <c r="A16">
        <v>8</v>
      </c>
      <c r="B16" t="s">
        <v>26</v>
      </c>
      <c r="C16" t="s">
        <v>37</v>
      </c>
      <c r="D16" t="s">
        <v>31</v>
      </c>
      <c r="E16" s="9">
        <v>213</v>
      </c>
      <c r="F16" s="9">
        <f t="shared" si="0"/>
        <v>42.6</v>
      </c>
      <c r="G16" s="9" t="str">
        <f t="shared" si="1"/>
        <v>FAIL</v>
      </c>
      <c r="H16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25">
      <c r="A17">
        <v>7</v>
      </c>
      <c r="B17" t="s">
        <v>25</v>
      </c>
      <c r="C17" t="s">
        <v>36</v>
      </c>
      <c r="D17" t="s">
        <v>30</v>
      </c>
      <c r="E17" s="9">
        <v>389</v>
      </c>
      <c r="F17" s="9">
        <f t="shared" si="0"/>
        <v>77.8</v>
      </c>
      <c r="G17" s="9" t="str">
        <f t="shared" si="1"/>
        <v>PASS</v>
      </c>
      <c r="H17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.75" thickBot="1" x14ac:dyDescent="0.3"/>
    <row r="20" spans="1:8" x14ac:dyDescent="0.25">
      <c r="A20" s="2" t="s">
        <v>16</v>
      </c>
      <c r="B20" s="2" t="s">
        <v>0</v>
      </c>
      <c r="C20" s="3" t="s">
        <v>1</v>
      </c>
    </row>
    <row r="21" spans="1:8" x14ac:dyDescent="0.25">
      <c r="A21" s="4" t="s">
        <v>15</v>
      </c>
      <c r="B21" s="5" t="s">
        <v>2</v>
      </c>
      <c r="C21" s="6" t="s">
        <v>14</v>
      </c>
    </row>
    <row r="22" spans="1:8" x14ac:dyDescent="0.25">
      <c r="A22" s="7">
        <v>44449</v>
      </c>
      <c r="B22" s="5" t="s">
        <v>11</v>
      </c>
      <c r="C22" s="8">
        <v>300</v>
      </c>
    </row>
    <row r="23" spans="1:8" x14ac:dyDescent="0.25">
      <c r="A23" s="7">
        <v>44418</v>
      </c>
      <c r="B23" s="5" t="s">
        <v>7</v>
      </c>
      <c r="C23" s="8">
        <v>450</v>
      </c>
    </row>
    <row r="24" spans="1:8" x14ac:dyDescent="0.25">
      <c r="A24" s="7">
        <v>44418</v>
      </c>
      <c r="B24" s="5" t="s">
        <v>8</v>
      </c>
      <c r="C24" s="8">
        <v>620</v>
      </c>
    </row>
    <row r="25" spans="1:8" x14ac:dyDescent="0.25">
      <c r="A25" s="7">
        <v>44418</v>
      </c>
      <c r="B25" s="5" t="s">
        <v>9</v>
      </c>
      <c r="C25" s="8">
        <v>470</v>
      </c>
    </row>
    <row r="26" spans="1:8" x14ac:dyDescent="0.25">
      <c r="A26" s="7">
        <v>44387</v>
      </c>
      <c r="B26" s="5" t="s">
        <v>6</v>
      </c>
      <c r="C26" s="8">
        <v>1900.1</v>
      </c>
    </row>
    <row r="27" spans="1:8" x14ac:dyDescent="0.25">
      <c r="A27" s="7">
        <v>44387</v>
      </c>
      <c r="B27" s="5" t="s">
        <v>2</v>
      </c>
      <c r="C27" s="8">
        <v>970</v>
      </c>
    </row>
    <row r="28" spans="1:8" x14ac:dyDescent="0.25">
      <c r="A28" s="7">
        <v>44387</v>
      </c>
      <c r="B28" s="5" t="s">
        <v>6</v>
      </c>
      <c r="C28" s="8">
        <v>1075</v>
      </c>
    </row>
    <row r="29" spans="1:8" x14ac:dyDescent="0.25">
      <c r="A29" s="7">
        <v>44387</v>
      </c>
      <c r="B29" s="5" t="s">
        <v>10</v>
      </c>
      <c r="C29" s="8">
        <v>489</v>
      </c>
    </row>
    <row r="30" spans="1:8" x14ac:dyDescent="0.25">
      <c r="A30" s="7">
        <v>44296</v>
      </c>
      <c r="B30" s="5" t="s">
        <v>4</v>
      </c>
      <c r="C30" s="8">
        <v>710</v>
      </c>
    </row>
    <row r="31" spans="1:8" x14ac:dyDescent="0.25">
      <c r="A31" s="7">
        <v>44296</v>
      </c>
      <c r="B31" s="5" t="s">
        <v>5</v>
      </c>
      <c r="C31" s="8">
        <v>760</v>
      </c>
    </row>
    <row r="32" spans="1:8" x14ac:dyDescent="0.25">
      <c r="A32" s="7">
        <v>44296</v>
      </c>
      <c r="B32" s="5" t="s">
        <v>7</v>
      </c>
      <c r="C32" s="8">
        <v>358.22</v>
      </c>
    </row>
    <row r="33" spans="1:3" x14ac:dyDescent="0.25">
      <c r="A33" s="7">
        <v>44294</v>
      </c>
      <c r="B33" s="5" t="s">
        <v>12</v>
      </c>
      <c r="C33" s="8">
        <v>520</v>
      </c>
    </row>
    <row r="34" spans="1:3" x14ac:dyDescent="0.25">
      <c r="A34" s="7">
        <v>44206</v>
      </c>
      <c r="B34" s="5" t="s">
        <v>3</v>
      </c>
      <c r="C34" s="8">
        <v>767</v>
      </c>
    </row>
    <row r="35" spans="1:3" x14ac:dyDescent="0.25">
      <c r="A35" s="7">
        <v>44206</v>
      </c>
      <c r="B35" s="5" t="s">
        <v>13</v>
      </c>
      <c r="C35" s="8">
        <v>2500</v>
      </c>
    </row>
    <row r="36" spans="1:3" x14ac:dyDescent="0.25">
      <c r="A36" s="7">
        <v>44206</v>
      </c>
      <c r="B36" s="5" t="s">
        <v>4</v>
      </c>
      <c r="C36" s="8">
        <v>1574.1</v>
      </c>
    </row>
    <row r="37" spans="1:3" x14ac:dyDescent="0.25">
      <c r="A37" s="7">
        <v>44206</v>
      </c>
      <c r="B37" s="5" t="s">
        <v>11</v>
      </c>
      <c r="C37" s="8">
        <v>550</v>
      </c>
    </row>
    <row r="38" spans="1:3" x14ac:dyDescent="0.25">
      <c r="A38" s="7">
        <v>44206</v>
      </c>
      <c r="B38" s="5" t="s">
        <v>11</v>
      </c>
      <c r="C38" s="8">
        <v>423</v>
      </c>
    </row>
    <row r="39" spans="1:3" x14ac:dyDescent="0.25">
      <c r="C39" s="1">
        <f>SUM(C21:C38)</f>
        <v>14436.42</v>
      </c>
    </row>
  </sheetData>
  <sortState ref="A2:G16">
    <sortCondition ref="B2:B16"/>
    <sortCondition descending="1" ref="C2:C16"/>
    <sortCondition descending="1" ref="D2:D16"/>
  </sortState>
  <conditionalFormatting sqref="E3:E17">
    <cfRule type="cellIs" dxfId="46" priority="1" operator="lessThan">
      <formula>350</formula>
    </cfRule>
    <cfRule type="cellIs" dxfId="45" priority="4" operator="greaterThan">
      <formula>50</formula>
    </cfRule>
    <cfRule type="cellIs" dxfId="44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D17" sqref="D17"/>
    </sheetView>
  </sheetViews>
  <sheetFormatPr defaultRowHeight="15" x14ac:dyDescent="0.25"/>
  <cols>
    <col min="2" max="2" width="20.28515625" customWidth="1"/>
    <col min="3" max="3" width="15.85546875" customWidth="1"/>
    <col min="4" max="5" width="17.42578125" bestFit="1" customWidth="1"/>
    <col min="6" max="6" width="21.5703125" bestFit="1" customWidth="1"/>
    <col min="7" max="7" width="13.7109375" bestFit="1" customWidth="1"/>
    <col min="12" max="12" width="11.85546875" customWidth="1"/>
    <col min="13" max="13" width="13.140625" customWidth="1"/>
    <col min="14" max="14" width="11.85546875" customWidth="1"/>
    <col min="15" max="15" width="12.7109375" customWidth="1"/>
    <col min="16" max="17" width="13.85546875" customWidth="1"/>
    <col min="18" max="18" width="17.28515625" customWidth="1"/>
    <col min="19" max="19" width="10.7109375" customWidth="1"/>
    <col min="20" max="20" width="10.85546875" customWidth="1"/>
    <col min="21" max="21" width="12.140625" customWidth="1"/>
  </cols>
  <sheetData>
    <row r="1" spans="1:20" ht="21" x14ac:dyDescent="0.35">
      <c r="F1" s="38" t="s">
        <v>161</v>
      </c>
      <c r="G1" s="38"/>
      <c r="H1" s="38"/>
      <c r="K1" s="43"/>
      <c r="L1" s="43"/>
      <c r="M1" s="43"/>
      <c r="N1" s="27"/>
      <c r="O1" s="27"/>
    </row>
    <row r="2" spans="1:20" ht="30.75" thickBot="1" x14ac:dyDescent="0.3">
      <c r="A2" s="21" t="s">
        <v>163</v>
      </c>
      <c r="B2" s="22" t="s">
        <v>85</v>
      </c>
      <c r="C2" s="22" t="s">
        <v>86</v>
      </c>
      <c r="D2" s="22" t="s">
        <v>87</v>
      </c>
      <c r="E2" s="22" t="s">
        <v>88</v>
      </c>
      <c r="F2" s="22" t="s">
        <v>89</v>
      </c>
      <c r="G2" s="22" t="s">
        <v>90</v>
      </c>
      <c r="H2" s="22" t="s">
        <v>91</v>
      </c>
      <c r="I2" s="22" t="s">
        <v>92</v>
      </c>
      <c r="J2" s="22" t="s">
        <v>93</v>
      </c>
      <c r="K2" s="22" t="s">
        <v>94</v>
      </c>
      <c r="L2" s="22" t="s">
        <v>95</v>
      </c>
      <c r="M2" s="22" t="s">
        <v>96</v>
      </c>
      <c r="N2" s="22" t="s">
        <v>97</v>
      </c>
      <c r="O2" s="22" t="s">
        <v>162</v>
      </c>
      <c r="P2" s="22" t="s">
        <v>129</v>
      </c>
      <c r="Q2" s="22" t="s">
        <v>98</v>
      </c>
      <c r="R2" s="22" t="s">
        <v>99</v>
      </c>
      <c r="S2" s="22" t="s">
        <v>100</v>
      </c>
      <c r="T2" s="23" t="s">
        <v>101</v>
      </c>
    </row>
    <row r="3" spans="1:20" ht="15.75" thickBot="1" x14ac:dyDescent="0.3">
      <c r="A3" s="17">
        <v>1</v>
      </c>
      <c r="B3" s="11" t="s">
        <v>102</v>
      </c>
      <c r="C3" s="11">
        <v>85</v>
      </c>
      <c r="D3" s="11">
        <v>90</v>
      </c>
      <c r="E3" s="11">
        <v>80</v>
      </c>
      <c r="F3" s="11">
        <v>85</v>
      </c>
      <c r="G3" s="11">
        <v>88</v>
      </c>
      <c r="H3" s="11">
        <v>92</v>
      </c>
      <c r="I3" s="11">
        <v>87</v>
      </c>
      <c r="J3" s="11">
        <v>90</v>
      </c>
      <c r="K3" s="11">
        <f>SUM(C3:J3)</f>
        <v>697</v>
      </c>
      <c r="L3" s="11">
        <f>(K3:K13/8)</f>
        <v>87.125</v>
      </c>
      <c r="M3" s="11" t="s">
        <v>30</v>
      </c>
      <c r="N3" s="11">
        <f>IF(Table7[[#This Row],[course]]="BCA",$D$19,IF(Table7[[#This Row],[course]]="BTECH",$D$20,IF(Table7[[#This Row],[course]]="MCA",$D$21,$D$22)))</f>
        <v>50000</v>
      </c>
      <c r="O3" s="11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11" t="s">
        <v>131</v>
      </c>
      <c r="Q3" s="11">
        <f>IF(Table7[[#This Row],[TRANSPORT]]="YES",$H$19,0)</f>
        <v>0</v>
      </c>
      <c r="R3" s="11" t="s">
        <v>103</v>
      </c>
      <c r="S3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19">
        <v>2</v>
      </c>
    </row>
    <row r="4" spans="1:20" ht="15.75" thickBot="1" x14ac:dyDescent="0.3">
      <c r="A4" s="18">
        <v>2</v>
      </c>
      <c r="B4" s="12" t="s">
        <v>104</v>
      </c>
      <c r="C4" s="12">
        <v>70</v>
      </c>
      <c r="D4" s="12">
        <v>75</v>
      </c>
      <c r="E4" s="12">
        <v>65</v>
      </c>
      <c r="F4" s="12">
        <v>72</v>
      </c>
      <c r="G4" s="12">
        <v>78</v>
      </c>
      <c r="H4" s="12">
        <v>68</v>
      </c>
      <c r="I4" s="12">
        <v>70</v>
      </c>
      <c r="J4" s="12">
        <v>75</v>
      </c>
      <c r="K4" s="11">
        <f t="shared" ref="K4:K13" si="0">SUM(C4:J4)</f>
        <v>573</v>
      </c>
      <c r="L4" s="11">
        <f t="shared" ref="L4:L13" ca="1" si="1">(L4:L14/8)</f>
        <v>71.625</v>
      </c>
      <c r="M4" s="12" t="s">
        <v>30</v>
      </c>
      <c r="N4" s="11">
        <f>IF(Table7[[#This Row],[course]]="BCA",$D$19,IF(Table7[[#This Row],[course]]="BTECH",$D$20,IF(Table7[[#This Row],[course]]="MCA",$D$21,$D$22)))</f>
        <v>50000</v>
      </c>
      <c r="O4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11" t="s">
        <v>130</v>
      </c>
      <c r="Q4" s="12">
        <f>IF(Table7[[#This Row],[TRANSPORT]]="YES",$H$19,0)</f>
        <v>2000</v>
      </c>
      <c r="R4" s="12" t="s">
        <v>103</v>
      </c>
      <c r="S4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20"/>
    </row>
    <row r="5" spans="1:20" ht="15.75" thickBot="1" x14ac:dyDescent="0.3">
      <c r="A5" s="17">
        <v>3</v>
      </c>
      <c r="B5" s="11" t="s">
        <v>105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  <c r="K5" s="11">
        <f t="shared" si="0"/>
        <v>725</v>
      </c>
      <c r="L5" s="11">
        <f t="shared" ca="1" si="1"/>
        <v>90.625</v>
      </c>
      <c r="M5" s="11" t="s">
        <v>106</v>
      </c>
      <c r="N5" s="11">
        <f>IF(Table7[[#This Row],[course]]="BCA",$D$19,IF(Table7[[#This Row],[course]]="BTECH",$D$20,IF(Table7[[#This Row],[course]]="MCA",$D$21,$D$22)))</f>
        <v>80000</v>
      </c>
      <c r="O5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11" t="s">
        <v>130</v>
      </c>
      <c r="Q5" s="11">
        <f>IF(Table7[[#This Row],[TRANSPORT]]="YES",$H$19,0)</f>
        <v>2000</v>
      </c>
      <c r="R5" s="11" t="s">
        <v>107</v>
      </c>
      <c r="S5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19"/>
    </row>
    <row r="6" spans="1:20" ht="15.75" thickBot="1" x14ac:dyDescent="0.3">
      <c r="A6" s="18">
        <v>4</v>
      </c>
      <c r="B6" s="12" t="s">
        <v>108</v>
      </c>
      <c r="C6" s="12">
        <v>80</v>
      </c>
      <c r="D6" s="12">
        <v>82</v>
      </c>
      <c r="E6" s="12">
        <v>85</v>
      </c>
      <c r="F6" s="12">
        <v>88</v>
      </c>
      <c r="G6" s="12">
        <v>80</v>
      </c>
      <c r="H6" s="12">
        <v>85</v>
      </c>
      <c r="I6" s="12">
        <v>83</v>
      </c>
      <c r="J6" s="12">
        <v>86</v>
      </c>
      <c r="K6" s="11">
        <f t="shared" si="0"/>
        <v>669</v>
      </c>
      <c r="L6" s="11">
        <f t="shared" ca="1" si="1"/>
        <v>83.625</v>
      </c>
      <c r="M6" s="12" t="s">
        <v>109</v>
      </c>
      <c r="N6" s="11">
        <f>IF(Table7[[#This Row],[course]]="BCA",$D$19,IF(Table7[[#This Row],[course]]="BTECH",$D$20,IF(Table7[[#This Row],[course]]="MCA",$D$21,$D$22)))</f>
        <v>80000</v>
      </c>
      <c r="O6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11" t="s">
        <v>130</v>
      </c>
      <c r="Q6" s="12">
        <f>IF(Table7[[#This Row],[TRANSPORT]]="YES",$H$19,0)</f>
        <v>2000</v>
      </c>
      <c r="R6" s="12" t="s">
        <v>110</v>
      </c>
      <c r="S6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20"/>
    </row>
    <row r="7" spans="1:20" ht="15.75" thickBot="1" x14ac:dyDescent="0.3">
      <c r="A7" s="17">
        <v>5</v>
      </c>
      <c r="B7" s="11" t="s">
        <v>111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  <c r="K7" s="11">
        <f t="shared" si="0"/>
        <v>631</v>
      </c>
      <c r="L7" s="11">
        <f t="shared" ca="1" si="1"/>
        <v>78.875</v>
      </c>
      <c r="M7" s="11" t="s">
        <v>30</v>
      </c>
      <c r="N7" s="11">
        <f>IF(Table7[[#This Row],[course]]="BCA",$D$19,IF(Table7[[#This Row],[course]]="BTECH",$D$20,IF(Table7[[#This Row],[course]]="MCA",$D$21,$D$22)))</f>
        <v>50000</v>
      </c>
      <c r="O7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11" t="s">
        <v>130</v>
      </c>
      <c r="Q7" s="11">
        <f>IF(Table7[[#This Row],[TRANSPORT]]="YES",$H$19,0)</f>
        <v>2000</v>
      </c>
      <c r="R7" s="11" t="s">
        <v>103</v>
      </c>
      <c r="S7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19"/>
    </row>
    <row r="8" spans="1:20" ht="15.75" thickBot="1" x14ac:dyDescent="0.3">
      <c r="A8" s="18">
        <v>6</v>
      </c>
      <c r="B8" s="12" t="s">
        <v>112</v>
      </c>
      <c r="C8" s="12">
        <v>85</v>
      </c>
      <c r="D8" s="12">
        <v>86</v>
      </c>
      <c r="E8" s="12">
        <v>88</v>
      </c>
      <c r="F8" s="12">
        <v>90</v>
      </c>
      <c r="G8" s="12">
        <v>85</v>
      </c>
      <c r="H8" s="12">
        <v>88</v>
      </c>
      <c r="I8" s="12">
        <v>86</v>
      </c>
      <c r="J8" s="12">
        <v>89</v>
      </c>
      <c r="K8" s="11">
        <f t="shared" si="0"/>
        <v>697</v>
      </c>
      <c r="L8" s="11">
        <f t="shared" ca="1" si="1"/>
        <v>87.125</v>
      </c>
      <c r="M8" s="12" t="s">
        <v>113</v>
      </c>
      <c r="N8" s="11">
        <f>IF(Table7[[#This Row],[course]]="BCA",$D$19,IF(Table7[[#This Row],[course]]="BTECH",$D$20,IF(Table7[[#This Row],[course]]="MCA",$D$21,$D$22)))</f>
        <v>55000</v>
      </c>
      <c r="O8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11" t="s">
        <v>131</v>
      </c>
      <c r="Q8" s="12">
        <f>IF(Table7[[#This Row],[TRANSPORT]]="YES",$H$19,0)</f>
        <v>0</v>
      </c>
      <c r="R8" s="12" t="s">
        <v>107</v>
      </c>
      <c r="S8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20"/>
    </row>
    <row r="9" spans="1:20" ht="15.75" thickBot="1" x14ac:dyDescent="0.3">
      <c r="A9" s="17">
        <v>7</v>
      </c>
      <c r="B9" s="11" t="s">
        <v>114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  <c r="K9" s="11">
        <f t="shared" si="0"/>
        <v>740</v>
      </c>
      <c r="L9" s="11">
        <f t="shared" ca="1" si="1"/>
        <v>92.5</v>
      </c>
      <c r="M9" s="11" t="s">
        <v>113</v>
      </c>
      <c r="N9" s="11">
        <f>IF(Table7[[#This Row],[course]]="BCA",$D$19,IF(Table7[[#This Row],[course]]="BTECH",$D$20,IF(Table7[[#This Row],[course]]="MCA",$D$21,$D$22)))</f>
        <v>55000</v>
      </c>
      <c r="O9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11" t="s">
        <v>131</v>
      </c>
      <c r="Q9" s="11">
        <f>IF(Table7[[#This Row],[TRANSPORT]]="YES",$H$19,0)</f>
        <v>0</v>
      </c>
      <c r="R9" s="11" t="s">
        <v>107</v>
      </c>
      <c r="S9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19"/>
    </row>
    <row r="10" spans="1:20" ht="15.75" thickBot="1" x14ac:dyDescent="0.3">
      <c r="A10" s="18">
        <v>8</v>
      </c>
      <c r="B10" s="12" t="s">
        <v>115</v>
      </c>
      <c r="C10" s="12">
        <v>78</v>
      </c>
      <c r="D10" s="12">
        <v>80</v>
      </c>
      <c r="E10" s="12">
        <v>82</v>
      </c>
      <c r="F10" s="12">
        <v>85</v>
      </c>
      <c r="G10" s="12">
        <v>78</v>
      </c>
      <c r="H10" s="12">
        <v>80</v>
      </c>
      <c r="I10" s="12">
        <v>82</v>
      </c>
      <c r="J10" s="12">
        <v>85</v>
      </c>
      <c r="K10" s="11">
        <f t="shared" si="0"/>
        <v>650</v>
      </c>
      <c r="L10" s="11">
        <f t="shared" ca="1" si="1"/>
        <v>81.25</v>
      </c>
      <c r="M10" s="12" t="s">
        <v>106</v>
      </c>
      <c r="N10" s="11">
        <f>IF(Table7[[#This Row],[course]]="BCA",$D$19,IF(Table7[[#This Row],[course]]="BTECH",$D$20,IF(Table7[[#This Row],[course]]="MCA",$D$21,$D$22)))</f>
        <v>80000</v>
      </c>
      <c r="O10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11" t="s">
        <v>130</v>
      </c>
      <c r="Q10" s="12">
        <f>IF(Table7[[#This Row],[TRANSPORT]]="YES",$H$19,0)</f>
        <v>2000</v>
      </c>
      <c r="R10" s="12" t="s">
        <v>116</v>
      </c>
      <c r="S10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20"/>
    </row>
    <row r="11" spans="1:20" ht="15.75" thickBot="1" x14ac:dyDescent="0.3">
      <c r="A11" s="17">
        <v>9</v>
      </c>
      <c r="B11" s="11" t="s">
        <v>117</v>
      </c>
      <c r="C11" s="11">
        <v>85</v>
      </c>
      <c r="D11" s="11">
        <v>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  <c r="K11" s="11">
        <f t="shared" si="0"/>
        <v>630</v>
      </c>
      <c r="L11" s="11">
        <f t="shared" ca="1" si="1"/>
        <v>78.75</v>
      </c>
      <c r="M11" s="11" t="s">
        <v>30</v>
      </c>
      <c r="N11" s="11">
        <f>IF(Table7[[#This Row],[course]]="BCA",$D$19,IF(Table7[[#This Row],[course]]="BTECH",$D$20,IF(Table7[[#This Row],[course]]="MCA",$D$21,$D$22)))</f>
        <v>50000</v>
      </c>
      <c r="O11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11" t="s">
        <v>131</v>
      </c>
      <c r="Q11" s="11">
        <f>IF(Table7[[#This Row],[TRANSPORT]]="YES",$H$19,0)</f>
        <v>0</v>
      </c>
      <c r="R11" s="11" t="s">
        <v>116</v>
      </c>
      <c r="S11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19"/>
    </row>
    <row r="12" spans="1:20" ht="15.75" thickBot="1" x14ac:dyDescent="0.3">
      <c r="A12" s="18">
        <v>10</v>
      </c>
      <c r="B12" s="12" t="s">
        <v>118</v>
      </c>
      <c r="C12" s="12">
        <v>92</v>
      </c>
      <c r="D12" s="12">
        <v>95</v>
      </c>
      <c r="E12" s="12">
        <v>98</v>
      </c>
      <c r="F12" s="12">
        <v>92</v>
      </c>
      <c r="G12" s="12">
        <v>92</v>
      </c>
      <c r="H12" s="12">
        <v>95</v>
      </c>
      <c r="I12" s="12">
        <v>98</v>
      </c>
      <c r="J12" s="12">
        <v>92</v>
      </c>
      <c r="K12" s="11">
        <f t="shared" si="0"/>
        <v>754</v>
      </c>
      <c r="L12" s="11">
        <f t="shared" ca="1" si="1"/>
        <v>94.25</v>
      </c>
      <c r="M12" s="12" t="s">
        <v>109</v>
      </c>
      <c r="N12" s="11">
        <f>IF(Table7[[#This Row],[course]]="BCA",$D$19,IF(Table7[[#This Row],[course]]="BTECH",$D$20,IF(Table7[[#This Row],[course]]="MCA",$D$21,$D$22)))</f>
        <v>80000</v>
      </c>
      <c r="O12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11" t="s">
        <v>131</v>
      </c>
      <c r="Q12" s="12">
        <f>IF(Table7[[#This Row],[TRANSPORT]]="YES",$H$19,0)</f>
        <v>0</v>
      </c>
      <c r="R12" s="12" t="s">
        <v>110</v>
      </c>
      <c r="S12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20"/>
    </row>
    <row r="13" spans="1:20" ht="15.75" thickBot="1" x14ac:dyDescent="0.3">
      <c r="A13" s="24">
        <v>11</v>
      </c>
      <c r="B13" s="25" t="s">
        <v>119</v>
      </c>
      <c r="C13" s="25">
        <v>5</v>
      </c>
      <c r="D13" s="25">
        <v>10</v>
      </c>
      <c r="E13" s="25">
        <v>8</v>
      </c>
      <c r="F13" s="25">
        <v>6</v>
      </c>
      <c r="G13" s="25">
        <v>7</v>
      </c>
      <c r="H13" s="25">
        <v>5</v>
      </c>
      <c r="I13" s="25">
        <v>10</v>
      </c>
      <c r="J13" s="25">
        <v>8</v>
      </c>
      <c r="K13" s="25">
        <f t="shared" si="0"/>
        <v>59</v>
      </c>
      <c r="L13" s="25">
        <f t="shared" ca="1" si="1"/>
        <v>7.375</v>
      </c>
      <c r="M13" s="25" t="s">
        <v>106</v>
      </c>
      <c r="N13" s="11">
        <f>IF(Table7[[#This Row],[course]]="BCA",$D$19,IF(Table7[[#This Row],[course]]="BTECH",$D$20,IF(Table7[[#This Row],[course]]="MCA",$D$21,$D$22)))</f>
        <v>80000</v>
      </c>
      <c r="O13" s="11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11" t="s">
        <v>130</v>
      </c>
      <c r="Q13" s="25">
        <f>IF(Table7[[#This Row],[TRANSPORT]]="YES",$H$19,0)</f>
        <v>2000</v>
      </c>
      <c r="R13" s="25" t="s">
        <v>110</v>
      </c>
      <c r="S13" s="2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26"/>
    </row>
    <row r="17" spans="1:13" ht="15.75" thickBot="1" x14ac:dyDescent="0.3"/>
    <row r="18" spans="1:13" ht="30.75" thickBot="1" x14ac:dyDescent="0.3">
      <c r="A18" s="35"/>
      <c r="B18" s="13" t="s">
        <v>120</v>
      </c>
      <c r="C18" s="13" t="s">
        <v>121</v>
      </c>
      <c r="D18" s="14" t="s">
        <v>122</v>
      </c>
      <c r="E18" s="13"/>
      <c r="F18" s="13" t="s">
        <v>123</v>
      </c>
      <c r="G18" s="13" t="s">
        <v>100</v>
      </c>
      <c r="H18" s="13" t="s">
        <v>124</v>
      </c>
      <c r="J18" s="42"/>
      <c r="K18" s="42"/>
      <c r="L18" s="42"/>
      <c r="M18" s="42"/>
    </row>
    <row r="19" spans="1:13" ht="15.75" thickBot="1" x14ac:dyDescent="0.3">
      <c r="A19" s="37">
        <v>0.2</v>
      </c>
      <c r="B19" s="13" t="s">
        <v>125</v>
      </c>
      <c r="C19" s="13" t="s">
        <v>30</v>
      </c>
      <c r="D19" s="15">
        <v>50000</v>
      </c>
      <c r="E19" s="13"/>
      <c r="F19" s="13" t="s">
        <v>103</v>
      </c>
      <c r="G19" s="36">
        <v>0.5</v>
      </c>
      <c r="H19" s="15">
        <v>2000</v>
      </c>
    </row>
    <row r="20" spans="1:13" ht="15.75" thickBot="1" x14ac:dyDescent="0.3">
      <c r="A20" s="37">
        <v>0.15</v>
      </c>
      <c r="B20" s="13" t="s">
        <v>126</v>
      </c>
      <c r="C20" s="13" t="s">
        <v>109</v>
      </c>
      <c r="D20" s="15">
        <v>70000</v>
      </c>
      <c r="E20" s="13"/>
      <c r="F20" s="13" t="s">
        <v>116</v>
      </c>
      <c r="G20" s="36">
        <v>0.4</v>
      </c>
      <c r="H20" s="16"/>
    </row>
    <row r="21" spans="1:13" ht="15.75" thickBot="1" x14ac:dyDescent="0.3">
      <c r="A21" s="37">
        <v>0.1</v>
      </c>
      <c r="B21" s="13" t="s">
        <v>127</v>
      </c>
      <c r="C21" s="13" t="s">
        <v>113</v>
      </c>
      <c r="D21" s="15">
        <v>55000</v>
      </c>
      <c r="E21" s="13"/>
      <c r="F21" s="13" t="s">
        <v>107</v>
      </c>
      <c r="G21" s="36">
        <v>0.3</v>
      </c>
      <c r="H21" s="16"/>
    </row>
    <row r="22" spans="1:13" ht="15.75" thickBot="1" x14ac:dyDescent="0.3">
      <c r="A22" s="37">
        <v>7.0000000000000007E-2</v>
      </c>
      <c r="B22" s="13" t="s">
        <v>128</v>
      </c>
      <c r="C22" s="13" t="s">
        <v>106</v>
      </c>
      <c r="D22" s="15">
        <v>80000</v>
      </c>
      <c r="E22" s="13"/>
      <c r="F22" s="13" t="s">
        <v>110</v>
      </c>
      <c r="G22" s="36">
        <v>0</v>
      </c>
      <c r="H22" s="16"/>
    </row>
    <row r="28" spans="1:13" x14ac:dyDescent="0.25">
      <c r="C28" s="10"/>
      <c r="D28" s="10"/>
      <c r="E28" s="10"/>
      <c r="F28" s="10"/>
      <c r="G28" s="44" t="s">
        <v>63</v>
      </c>
      <c r="H28" s="44"/>
      <c r="I28" s="44"/>
      <c r="J28" s="44"/>
    </row>
    <row r="29" spans="1:13" x14ac:dyDescent="0.25">
      <c r="A29" t="s">
        <v>44</v>
      </c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50</v>
      </c>
      <c r="H29" t="s">
        <v>51</v>
      </c>
      <c r="I29" t="s">
        <v>52</v>
      </c>
      <c r="J29" t="s">
        <v>53</v>
      </c>
      <c r="K29" t="s">
        <v>60</v>
      </c>
      <c r="L29" t="s">
        <v>61</v>
      </c>
      <c r="M29" t="s">
        <v>62</v>
      </c>
    </row>
    <row r="30" spans="1:13" x14ac:dyDescent="0.25">
      <c r="A30">
        <v>1</v>
      </c>
      <c r="B30" t="s">
        <v>54</v>
      </c>
      <c r="C30">
        <v>500</v>
      </c>
      <c r="D30">
        <v>600</v>
      </c>
      <c r="E30">
        <v>550</v>
      </c>
      <c r="F30">
        <v>700</v>
      </c>
      <c r="G30">
        <v>650</v>
      </c>
      <c r="H30">
        <v>750</v>
      </c>
      <c r="I30">
        <v>800</v>
      </c>
      <c r="J30">
        <v>900</v>
      </c>
      <c r="K30">
        <f t="shared" ref="K30:K35" si="2">SUM(C30:J30)</f>
        <v>5450</v>
      </c>
      <c r="L30">
        <f>K30*$K$7</f>
        <v>3438950</v>
      </c>
      <c r="M30">
        <f>K30*$K$8</f>
        <v>3798650</v>
      </c>
    </row>
    <row r="31" spans="1:13" x14ac:dyDescent="0.25">
      <c r="A31">
        <v>2</v>
      </c>
      <c r="B31" t="s">
        <v>56</v>
      </c>
      <c r="C31">
        <v>200</v>
      </c>
      <c r="D31">
        <v>250</v>
      </c>
      <c r="E31">
        <v>220</v>
      </c>
      <c r="F31">
        <v>300</v>
      </c>
      <c r="G31">
        <v>280</v>
      </c>
      <c r="H31">
        <v>320</v>
      </c>
      <c r="I31">
        <v>350</v>
      </c>
      <c r="J31">
        <v>400</v>
      </c>
      <c r="K31">
        <f t="shared" si="2"/>
        <v>2320</v>
      </c>
      <c r="L31">
        <f>K31*$K$7</f>
        <v>1463920</v>
      </c>
      <c r="M31">
        <f>K31*$K$8</f>
        <v>1617040</v>
      </c>
    </row>
    <row r="32" spans="1:13" x14ac:dyDescent="0.25">
      <c r="A32">
        <v>3</v>
      </c>
      <c r="B32" t="s">
        <v>55</v>
      </c>
      <c r="C32">
        <v>150</v>
      </c>
      <c r="D32">
        <v>180</v>
      </c>
      <c r="E32">
        <v>160</v>
      </c>
      <c r="F32">
        <v>200</v>
      </c>
      <c r="G32">
        <v>190</v>
      </c>
      <c r="H32">
        <v>210</v>
      </c>
      <c r="I32">
        <v>220</v>
      </c>
      <c r="J32">
        <v>250</v>
      </c>
      <c r="K32">
        <f t="shared" si="2"/>
        <v>1560</v>
      </c>
      <c r="L32">
        <f>K32*$K$7</f>
        <v>984360</v>
      </c>
      <c r="M32">
        <f>K32*$K$8</f>
        <v>1087320</v>
      </c>
    </row>
    <row r="33" spans="1:13" x14ac:dyDescent="0.25">
      <c r="A33">
        <v>4</v>
      </c>
      <c r="B33" t="s">
        <v>57</v>
      </c>
      <c r="C33">
        <v>300</v>
      </c>
      <c r="D33">
        <v>350</v>
      </c>
      <c r="E33">
        <v>320</v>
      </c>
      <c r="F33">
        <v>400</v>
      </c>
      <c r="G33">
        <v>380</v>
      </c>
      <c r="H33">
        <v>410</v>
      </c>
      <c r="I33">
        <v>430</v>
      </c>
      <c r="J33">
        <v>800</v>
      </c>
      <c r="K33">
        <f t="shared" si="2"/>
        <v>3390</v>
      </c>
      <c r="L33">
        <f>K33*$K$7</f>
        <v>2139090</v>
      </c>
      <c r="M33">
        <f>K33*$K$8</f>
        <v>2362830</v>
      </c>
    </row>
    <row r="34" spans="1:13" x14ac:dyDescent="0.25">
      <c r="A34">
        <v>5</v>
      </c>
      <c r="B34" t="s">
        <v>59</v>
      </c>
      <c r="C34">
        <v>0.05</v>
      </c>
      <c r="D34">
        <v>0.08</v>
      </c>
      <c r="E34">
        <v>0.06</v>
      </c>
      <c r="F34">
        <v>0.09</v>
      </c>
      <c r="G34">
        <v>7.0000000000000007E-2</v>
      </c>
      <c r="H34">
        <v>0.08</v>
      </c>
      <c r="I34">
        <v>0.06</v>
      </c>
      <c r="J34">
        <v>0.1</v>
      </c>
      <c r="K34">
        <f t="shared" si="2"/>
        <v>0.59000000000000008</v>
      </c>
    </row>
    <row r="35" spans="1:13" x14ac:dyDescent="0.25">
      <c r="A35">
        <v>6</v>
      </c>
      <c r="B35" t="s">
        <v>58</v>
      </c>
      <c r="C35">
        <v>50</v>
      </c>
      <c r="D35">
        <v>70</v>
      </c>
      <c r="E35">
        <v>60</v>
      </c>
      <c r="F35">
        <v>80</v>
      </c>
      <c r="G35">
        <v>75</v>
      </c>
      <c r="H35">
        <v>85</v>
      </c>
      <c r="I35">
        <v>90</v>
      </c>
      <c r="J35">
        <v>100</v>
      </c>
      <c r="K35">
        <f t="shared" si="2"/>
        <v>610</v>
      </c>
    </row>
    <row r="38" spans="1:13" ht="26.25" x14ac:dyDescent="0.4">
      <c r="D38" s="45" t="s">
        <v>84</v>
      </c>
      <c r="E38" s="45"/>
      <c r="F38" s="45"/>
    </row>
    <row r="39" spans="1:13" x14ac:dyDescent="0.25">
      <c r="A39" t="s">
        <v>64</v>
      </c>
      <c r="B39" t="s">
        <v>164</v>
      </c>
      <c r="C39" s="9" t="s">
        <v>78</v>
      </c>
      <c r="D39" t="s">
        <v>79</v>
      </c>
      <c r="E39" t="s">
        <v>65</v>
      </c>
      <c r="F39" t="s">
        <v>66</v>
      </c>
    </row>
    <row r="40" spans="1:13" x14ac:dyDescent="0.25">
      <c r="A40" s="9">
        <v>1</v>
      </c>
      <c r="B40" t="s">
        <v>67</v>
      </c>
      <c r="C40" s="9" t="s">
        <v>82</v>
      </c>
      <c r="D40" s="9">
        <v>6</v>
      </c>
      <c r="E40" t="s">
        <v>68</v>
      </c>
      <c r="F40">
        <v>50000</v>
      </c>
    </row>
    <row r="41" spans="1:13" x14ac:dyDescent="0.25">
      <c r="A41" s="9">
        <v>2</v>
      </c>
      <c r="B41" t="s">
        <v>24</v>
      </c>
      <c r="C41" s="9" t="s">
        <v>81</v>
      </c>
      <c r="D41" s="9">
        <v>5</v>
      </c>
      <c r="E41" t="s">
        <v>74</v>
      </c>
      <c r="F41">
        <v>65000</v>
      </c>
    </row>
    <row r="42" spans="1:13" x14ac:dyDescent="0.25">
      <c r="A42" s="9">
        <v>3</v>
      </c>
      <c r="B42" t="s">
        <v>69</v>
      </c>
      <c r="C42" s="9" t="s">
        <v>80</v>
      </c>
      <c r="D42" s="9">
        <v>4</v>
      </c>
      <c r="E42" t="s">
        <v>75</v>
      </c>
      <c r="F42">
        <v>52000</v>
      </c>
    </row>
    <row r="43" spans="1:13" x14ac:dyDescent="0.25">
      <c r="A43" s="9">
        <v>4</v>
      </c>
      <c r="B43" t="s">
        <v>70</v>
      </c>
      <c r="C43" s="9" t="s">
        <v>82</v>
      </c>
      <c r="D43" s="9">
        <v>6</v>
      </c>
      <c r="E43" t="s">
        <v>77</v>
      </c>
      <c r="F43">
        <v>67000</v>
      </c>
    </row>
    <row r="44" spans="1:13" x14ac:dyDescent="0.25">
      <c r="A44" s="9">
        <v>5</v>
      </c>
      <c r="B44" t="s">
        <v>27</v>
      </c>
      <c r="C44" s="9" t="s">
        <v>81</v>
      </c>
      <c r="D44" s="9">
        <v>2</v>
      </c>
      <c r="E44" t="s">
        <v>68</v>
      </c>
      <c r="F44">
        <v>80000</v>
      </c>
    </row>
    <row r="45" spans="1:13" x14ac:dyDescent="0.25">
      <c r="A45" s="9">
        <v>6</v>
      </c>
      <c r="B45" t="s">
        <v>71</v>
      </c>
      <c r="C45" s="9" t="s">
        <v>83</v>
      </c>
      <c r="D45" s="9">
        <v>1</v>
      </c>
      <c r="E45" t="s">
        <v>76</v>
      </c>
      <c r="F45">
        <v>65000</v>
      </c>
    </row>
    <row r="46" spans="1:13" x14ac:dyDescent="0.25">
      <c r="A46" s="9">
        <v>7</v>
      </c>
      <c r="B46" t="s">
        <v>72</v>
      </c>
      <c r="C46" s="9" t="s">
        <v>81</v>
      </c>
      <c r="D46" s="9">
        <v>8</v>
      </c>
      <c r="E46" t="s">
        <v>75</v>
      </c>
      <c r="F46">
        <v>32000</v>
      </c>
    </row>
    <row r="47" spans="1:13" x14ac:dyDescent="0.25">
      <c r="A47" s="9">
        <v>8</v>
      </c>
      <c r="B47" t="s">
        <v>25</v>
      </c>
      <c r="C47" s="9" t="s">
        <v>80</v>
      </c>
      <c r="D47" s="9">
        <v>3</v>
      </c>
      <c r="E47" t="s">
        <v>68</v>
      </c>
      <c r="F47">
        <v>72000</v>
      </c>
    </row>
    <row r="48" spans="1:13" x14ac:dyDescent="0.25">
      <c r="A48" s="9">
        <v>9</v>
      </c>
      <c r="B48" t="s">
        <v>73</v>
      </c>
      <c r="C48" s="9" t="s">
        <v>82</v>
      </c>
      <c r="D48" s="9">
        <v>4</v>
      </c>
      <c r="E48" t="s">
        <v>77</v>
      </c>
      <c r="F48">
        <v>61000</v>
      </c>
    </row>
    <row r="49" spans="1:6" x14ac:dyDescent="0.25">
      <c r="A49" s="9">
        <v>10</v>
      </c>
      <c r="B49" t="s">
        <v>28</v>
      </c>
      <c r="C49" s="9" t="s">
        <v>80</v>
      </c>
      <c r="D49" s="9">
        <v>5</v>
      </c>
      <c r="E49" t="s">
        <v>76</v>
      </c>
      <c r="F49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>
      <formula1>$C$19:$C$22</formula1>
    </dataValidation>
    <dataValidation type="list" allowBlank="1" showInputMessage="1" showErrorMessage="1" sqref="R3:R13">
      <formula1>$F$19:$F$22</formula1>
    </dataValidation>
    <dataValidation type="list" allowBlank="1" showInputMessage="1" showErrorMessage="1" sqref="P3:P13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F47" sqref="F47"/>
    </sheetView>
  </sheetViews>
  <sheetFormatPr defaultRowHeight="15" x14ac:dyDescent="0.25"/>
  <cols>
    <col min="2" max="4" width="11" customWidth="1"/>
    <col min="5" max="5" width="13.140625" customWidth="1"/>
    <col min="6" max="6" width="11" customWidth="1"/>
    <col min="9" max="9" width="9.7109375" customWidth="1"/>
    <col min="12" max="12" width="10.85546875" customWidth="1"/>
    <col min="13" max="13" width="14.85546875" customWidth="1"/>
    <col min="14" max="14" width="12.140625" customWidth="1"/>
  </cols>
  <sheetData>
    <row r="1" spans="1:14" ht="18.75" x14ac:dyDescent="0.3">
      <c r="D1" s="39" t="s">
        <v>167</v>
      </c>
      <c r="E1" s="40"/>
      <c r="F1" s="46"/>
      <c r="G1" s="46"/>
      <c r="H1" s="46"/>
      <c r="I1" s="41"/>
      <c r="J1" s="41" t="s">
        <v>166</v>
      </c>
      <c r="K1" s="33"/>
    </row>
    <row r="2" spans="1:14" s="32" customFormat="1" ht="30.75" thickBot="1" x14ac:dyDescent="0.3">
      <c r="A2" s="31" t="s">
        <v>132</v>
      </c>
      <c r="B2" s="31" t="s">
        <v>85</v>
      </c>
      <c r="C2" s="31" t="s">
        <v>86</v>
      </c>
      <c r="D2" s="31" t="s">
        <v>87</v>
      </c>
      <c r="E2" s="31" t="s">
        <v>88</v>
      </c>
      <c r="F2" s="31" t="s">
        <v>89</v>
      </c>
      <c r="G2" s="31" t="s">
        <v>90</v>
      </c>
      <c r="H2" s="31" t="s">
        <v>91</v>
      </c>
      <c r="I2" s="31" t="s">
        <v>92</v>
      </c>
      <c r="J2" s="31" t="s">
        <v>93</v>
      </c>
      <c r="K2" s="31" t="s">
        <v>94</v>
      </c>
      <c r="L2" s="27" t="s">
        <v>95</v>
      </c>
      <c r="M2" s="28" t="s">
        <v>165</v>
      </c>
      <c r="N2" s="28" t="s">
        <v>133</v>
      </c>
    </row>
    <row r="3" spans="1:14" ht="15.75" thickBot="1" x14ac:dyDescent="0.3">
      <c r="A3" s="11">
        <v>1</v>
      </c>
      <c r="B3" s="11" t="s">
        <v>102</v>
      </c>
      <c r="C3" s="11">
        <v>85</v>
      </c>
      <c r="D3" s="11">
        <v>90</v>
      </c>
      <c r="E3" s="11">
        <v>80</v>
      </c>
      <c r="F3" s="11">
        <v>85</v>
      </c>
      <c r="G3" s="11">
        <v>88</v>
      </c>
      <c r="H3" s="11">
        <v>92</v>
      </c>
      <c r="I3" s="11">
        <v>87</v>
      </c>
      <c r="J3" s="11">
        <v>90</v>
      </c>
      <c r="K3" s="11">
        <f>SUM(C3:J3)</f>
        <v>697</v>
      </c>
      <c r="L3">
        <f>(K3:K13/8)</f>
        <v>87.125</v>
      </c>
      <c r="M3">
        <f>11*L3/100</f>
        <v>9.5837500000000002</v>
      </c>
      <c r="N3">
        <f>M3/11*360</f>
        <v>313.64999999999998</v>
      </c>
    </row>
    <row r="4" spans="1:14" ht="15.75" thickBot="1" x14ac:dyDescent="0.3">
      <c r="A4" s="12">
        <v>2</v>
      </c>
      <c r="B4" s="12" t="s">
        <v>104</v>
      </c>
      <c r="C4" s="12">
        <v>70</v>
      </c>
      <c r="D4" s="12">
        <v>75</v>
      </c>
      <c r="E4" s="12">
        <v>65</v>
      </c>
      <c r="F4" s="12">
        <v>72</v>
      </c>
      <c r="G4" s="12">
        <v>78</v>
      </c>
      <c r="H4" s="12">
        <v>68</v>
      </c>
      <c r="I4" s="12">
        <v>70</v>
      </c>
      <c r="J4" s="12">
        <v>61</v>
      </c>
      <c r="K4" s="11">
        <f t="shared" ref="K4:K13" si="0">SUM(C4:J4)</f>
        <v>559</v>
      </c>
      <c r="L4">
        <f t="shared" ref="L4:L13" si="1">(K4:K15/8)</f>
        <v>69.875</v>
      </c>
      <c r="M4">
        <f t="shared" ref="M4:M13" si="2">11*L4/100</f>
        <v>7.6862500000000002</v>
      </c>
      <c r="N4">
        <f t="shared" ref="N4:N13" si="3">M4/11*360</f>
        <v>251.54999999999998</v>
      </c>
    </row>
    <row r="5" spans="1:14" ht="15.75" thickBot="1" x14ac:dyDescent="0.3">
      <c r="A5" s="11">
        <v>3</v>
      </c>
      <c r="B5" s="11" t="s">
        <v>105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  <c r="K5" s="11">
        <f t="shared" si="0"/>
        <v>725</v>
      </c>
      <c r="L5">
        <f t="shared" si="1"/>
        <v>90.625</v>
      </c>
      <c r="M5">
        <f t="shared" si="2"/>
        <v>9.96875</v>
      </c>
      <c r="N5">
        <f t="shared" si="3"/>
        <v>326.25</v>
      </c>
    </row>
    <row r="6" spans="1:14" ht="15.75" thickBot="1" x14ac:dyDescent="0.3">
      <c r="A6" s="12">
        <v>4</v>
      </c>
      <c r="B6" s="12" t="s">
        <v>108</v>
      </c>
      <c r="C6" s="12">
        <v>80</v>
      </c>
      <c r="D6" s="12">
        <v>82</v>
      </c>
      <c r="E6" s="12">
        <v>85</v>
      </c>
      <c r="F6" s="12">
        <v>88</v>
      </c>
      <c r="G6" s="12">
        <v>80</v>
      </c>
      <c r="H6" s="12">
        <v>85</v>
      </c>
      <c r="I6" s="12">
        <v>83</v>
      </c>
      <c r="J6" s="12">
        <v>86</v>
      </c>
      <c r="K6" s="11">
        <f t="shared" si="0"/>
        <v>669</v>
      </c>
      <c r="L6">
        <f t="shared" si="1"/>
        <v>83.625</v>
      </c>
      <c r="M6">
        <f t="shared" si="2"/>
        <v>9.1987500000000004</v>
      </c>
      <c r="N6">
        <f t="shared" si="3"/>
        <v>301.05</v>
      </c>
    </row>
    <row r="7" spans="1:14" ht="15.75" thickBot="1" x14ac:dyDescent="0.3">
      <c r="A7" s="11">
        <v>5</v>
      </c>
      <c r="B7" s="11" t="s">
        <v>111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  <c r="K7" s="11">
        <f t="shared" si="0"/>
        <v>631</v>
      </c>
      <c r="L7">
        <f t="shared" si="1"/>
        <v>78.875</v>
      </c>
      <c r="M7">
        <f t="shared" si="2"/>
        <v>8.6762499999999996</v>
      </c>
      <c r="N7">
        <f t="shared" si="3"/>
        <v>283.95</v>
      </c>
    </row>
    <row r="8" spans="1:14" ht="15.75" thickBot="1" x14ac:dyDescent="0.3">
      <c r="A8" s="12">
        <v>6</v>
      </c>
      <c r="B8" s="12" t="s">
        <v>112</v>
      </c>
      <c r="C8" s="12">
        <v>85</v>
      </c>
      <c r="D8" s="12">
        <v>86</v>
      </c>
      <c r="E8" s="12">
        <v>37</v>
      </c>
      <c r="F8" s="12">
        <v>90</v>
      </c>
      <c r="G8" s="12">
        <v>85</v>
      </c>
      <c r="H8" s="12">
        <v>54</v>
      </c>
      <c r="I8" s="12">
        <v>43</v>
      </c>
      <c r="J8" s="12">
        <v>54</v>
      </c>
      <c r="K8" s="11">
        <f t="shared" si="0"/>
        <v>534</v>
      </c>
      <c r="L8">
        <f t="shared" si="1"/>
        <v>66.75</v>
      </c>
      <c r="M8">
        <f t="shared" si="2"/>
        <v>7.3425000000000002</v>
      </c>
      <c r="N8">
        <f t="shared" si="3"/>
        <v>240.29999999999998</v>
      </c>
    </row>
    <row r="9" spans="1:14" ht="15.75" thickBot="1" x14ac:dyDescent="0.3">
      <c r="A9" s="11">
        <v>7</v>
      </c>
      <c r="B9" s="11" t="s">
        <v>114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  <c r="K9" s="11">
        <f t="shared" si="0"/>
        <v>740</v>
      </c>
      <c r="L9">
        <f t="shared" si="1"/>
        <v>92.5</v>
      </c>
      <c r="M9">
        <f t="shared" si="2"/>
        <v>10.175000000000001</v>
      </c>
      <c r="N9">
        <f t="shared" si="3"/>
        <v>333</v>
      </c>
    </row>
    <row r="10" spans="1:14" ht="15.75" thickBot="1" x14ac:dyDescent="0.3">
      <c r="A10" s="12">
        <v>8</v>
      </c>
      <c r="B10" s="12" t="s">
        <v>115</v>
      </c>
      <c r="C10" s="12">
        <v>78</v>
      </c>
      <c r="D10" s="12">
        <v>80</v>
      </c>
      <c r="E10" s="12">
        <v>82</v>
      </c>
      <c r="F10" s="12">
        <v>85</v>
      </c>
      <c r="G10" s="12">
        <v>78</v>
      </c>
      <c r="H10" s="12">
        <v>80</v>
      </c>
      <c r="I10" s="12">
        <v>82</v>
      </c>
      <c r="J10" s="12">
        <v>85</v>
      </c>
      <c r="K10" s="11">
        <f t="shared" si="0"/>
        <v>650</v>
      </c>
      <c r="L10">
        <f t="shared" si="1"/>
        <v>81.25</v>
      </c>
      <c r="M10">
        <f t="shared" si="2"/>
        <v>8.9375</v>
      </c>
      <c r="N10">
        <f t="shared" si="3"/>
        <v>292.5</v>
      </c>
    </row>
    <row r="11" spans="1:14" ht="15.75" thickBot="1" x14ac:dyDescent="0.3">
      <c r="A11" s="11">
        <v>9</v>
      </c>
      <c r="B11" s="11" t="s">
        <v>117</v>
      </c>
      <c r="C11" s="11">
        <v>85</v>
      </c>
      <c r="D11" s="11">
        <v>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  <c r="K11" s="11">
        <f t="shared" si="0"/>
        <v>630</v>
      </c>
      <c r="L11">
        <f t="shared" si="1"/>
        <v>78.75</v>
      </c>
      <c r="M11">
        <f t="shared" si="2"/>
        <v>8.6624999999999996</v>
      </c>
      <c r="N11">
        <f t="shared" si="3"/>
        <v>283.5</v>
      </c>
    </row>
    <row r="12" spans="1:14" ht="15.75" thickBot="1" x14ac:dyDescent="0.3">
      <c r="A12" s="12">
        <v>10</v>
      </c>
      <c r="B12" s="12" t="s">
        <v>118</v>
      </c>
      <c r="C12" s="12">
        <v>92</v>
      </c>
      <c r="D12" s="12">
        <v>95</v>
      </c>
      <c r="E12" s="12">
        <v>98</v>
      </c>
      <c r="F12" s="12">
        <v>92</v>
      </c>
      <c r="G12" s="12">
        <v>92</v>
      </c>
      <c r="H12" s="12">
        <v>95</v>
      </c>
      <c r="I12" s="12">
        <v>98</v>
      </c>
      <c r="J12" s="12">
        <v>92</v>
      </c>
      <c r="K12" s="11">
        <f t="shared" si="0"/>
        <v>754</v>
      </c>
      <c r="L12">
        <f t="shared" si="1"/>
        <v>94.25</v>
      </c>
      <c r="M12">
        <f t="shared" si="2"/>
        <v>10.3675</v>
      </c>
      <c r="N12">
        <f t="shared" si="3"/>
        <v>339.3</v>
      </c>
    </row>
    <row r="13" spans="1:14" ht="15.75" thickBot="1" x14ac:dyDescent="0.3">
      <c r="A13" s="11">
        <v>11</v>
      </c>
      <c r="B13" s="11" t="s">
        <v>119</v>
      </c>
      <c r="C13" s="11">
        <v>5</v>
      </c>
      <c r="D13" s="11">
        <v>10</v>
      </c>
      <c r="E13" s="11">
        <v>8</v>
      </c>
      <c r="F13" s="11">
        <v>6</v>
      </c>
      <c r="G13" s="11">
        <v>7</v>
      </c>
      <c r="H13" s="11">
        <v>5</v>
      </c>
      <c r="I13" s="11">
        <v>10</v>
      </c>
      <c r="J13" s="11">
        <v>8</v>
      </c>
      <c r="K13" s="11">
        <f t="shared" si="0"/>
        <v>59</v>
      </c>
      <c r="L13">
        <f t="shared" si="1"/>
        <v>7.375</v>
      </c>
      <c r="M13">
        <f t="shared" si="2"/>
        <v>0.81125000000000003</v>
      </c>
      <c r="N13">
        <f t="shared" si="3"/>
        <v>26.549999999999997</v>
      </c>
    </row>
    <row r="33" spans="1:8" ht="25.5" customHeight="1" x14ac:dyDescent="0.25">
      <c r="A33" s="47" t="s">
        <v>146</v>
      </c>
      <c r="B33" s="48"/>
      <c r="C33" s="48"/>
      <c r="D33" s="48"/>
      <c r="E33" s="48"/>
      <c r="F33" s="48"/>
      <c r="G33" s="48"/>
      <c r="H33" s="48"/>
    </row>
    <row r="36" spans="1:8" x14ac:dyDescent="0.25">
      <c r="B36" s="29" t="s">
        <v>141</v>
      </c>
      <c r="C36" s="29" t="s">
        <v>142</v>
      </c>
      <c r="D36" t="s">
        <v>145</v>
      </c>
      <c r="E36" t="s">
        <v>143</v>
      </c>
      <c r="F36" t="s">
        <v>144</v>
      </c>
    </row>
    <row r="37" spans="1:8" ht="30" x14ac:dyDescent="0.25">
      <c r="C37" s="30" t="s">
        <v>134</v>
      </c>
      <c r="D37" t="s">
        <v>135</v>
      </c>
    </row>
    <row r="39" spans="1:8" x14ac:dyDescent="0.25">
      <c r="C39" t="s">
        <v>136</v>
      </c>
      <c r="D39">
        <v>16</v>
      </c>
    </row>
    <row r="40" spans="1:8" x14ac:dyDescent="0.25">
      <c r="C40" t="s">
        <v>137</v>
      </c>
      <c r="D40">
        <v>5</v>
      </c>
    </row>
    <row r="41" spans="1:8" x14ac:dyDescent="0.25">
      <c r="C41" t="s">
        <v>138</v>
      </c>
      <c r="D41">
        <v>12</v>
      </c>
    </row>
    <row r="42" spans="1:8" x14ac:dyDescent="0.25">
      <c r="C42" t="s">
        <v>140</v>
      </c>
      <c r="D42">
        <v>3</v>
      </c>
    </row>
    <row r="43" spans="1:8" x14ac:dyDescent="0.25">
      <c r="C43" t="s">
        <v>139</v>
      </c>
      <c r="D43">
        <v>6</v>
      </c>
    </row>
    <row r="51" spans="1:9" x14ac:dyDescent="0.25">
      <c r="A51" s="33"/>
      <c r="B51" s="49"/>
      <c r="C51" s="50"/>
      <c r="D51" s="50"/>
      <c r="E51" s="50"/>
      <c r="F51" s="50"/>
      <c r="G51" s="50"/>
      <c r="H51" s="50"/>
      <c r="I51" s="50"/>
    </row>
    <row r="52" spans="1:9" x14ac:dyDescent="0.25">
      <c r="A52" s="33"/>
      <c r="B52" s="33"/>
      <c r="C52" s="33"/>
      <c r="D52" s="33"/>
      <c r="E52" s="33"/>
      <c r="F52" s="33"/>
      <c r="G52" s="33"/>
      <c r="H52" s="33"/>
      <c r="I52" s="33"/>
    </row>
    <row r="53" spans="1:9" x14ac:dyDescent="0.25">
      <c r="A53" s="33"/>
      <c r="B53" s="33"/>
      <c r="C53" s="33"/>
      <c r="D53" s="33"/>
      <c r="E53" s="33"/>
      <c r="F53" s="33"/>
      <c r="G53" s="33"/>
      <c r="H53" s="33"/>
      <c r="I53" s="33"/>
    </row>
    <row r="54" spans="1:9" x14ac:dyDescent="0.25">
      <c r="A54" s="33"/>
      <c r="B54" s="33"/>
      <c r="C54" s="33"/>
      <c r="D54" s="33"/>
      <c r="E54" s="33"/>
      <c r="F54" s="33"/>
      <c r="G54" s="33"/>
      <c r="H54" s="33"/>
      <c r="I54" s="33"/>
    </row>
    <row r="55" spans="1:9" x14ac:dyDescent="0.25">
      <c r="A55" s="33"/>
      <c r="B55" s="33"/>
      <c r="C55" s="33"/>
      <c r="D55" s="33"/>
      <c r="E55" s="33"/>
      <c r="F55" s="33"/>
      <c r="G55" s="33"/>
      <c r="H55" s="33"/>
      <c r="I55" s="33"/>
    </row>
  </sheetData>
  <mergeCells count="3">
    <mergeCell ref="F1:H1"/>
    <mergeCell ref="A33:H33"/>
    <mergeCell ref="B51:I51"/>
  </mergeCells>
  <conditionalFormatting sqref="B2">
    <cfRule type="cellIs" dxfId="6" priority="12" operator="lessThan">
      <formula>0.7</formula>
    </cfRule>
  </conditionalFormatting>
  <conditionalFormatting sqref="B3:B13">
    <cfRule type="cellIs" dxfId="5" priority="3" operator="lessThan">
      <formula>70</formula>
    </cfRule>
  </conditionalFormatting>
  <conditionalFormatting sqref="L3:L13">
    <cfRule type="cellIs" dxfId="4" priority="9" operator="lessThan">
      <formula>70</formula>
    </cfRule>
    <cfRule type="cellIs" dxfId="3" priority="10" operator="lessThan">
      <formula>0.7</formula>
    </cfRule>
  </conditionalFormatting>
  <conditionalFormatting sqref="N3:N13">
    <cfRule type="cellIs" dxfId="2" priority="1" operator="lessThan">
      <formula>250</formula>
    </cfRule>
    <cfRule type="cellIs" dxfId="1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ASSIGNMENT-2</vt:lpstr>
      <vt:lpstr>ASSIGNMENT-3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JATIN PAL</cp:lastModifiedBy>
  <cp:lastPrinted>2024-03-06T18:37:55Z</cp:lastPrinted>
  <dcterms:created xsi:type="dcterms:W3CDTF">2024-03-04T04:39:45Z</dcterms:created>
  <dcterms:modified xsi:type="dcterms:W3CDTF">2024-03-11T04:11:53Z</dcterms:modified>
</cp:coreProperties>
</file>