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ITH THAPA\Desktop\dashboard ppn\"/>
    </mc:Choice>
  </mc:AlternateContent>
  <xr:revisionPtr revIDLastSave="0" documentId="13_ncr:1_{EE6925A9-8356-4448-B47B-C01E5F77EB8E}" xr6:coauthVersionLast="47" xr6:coauthVersionMax="47" xr10:uidLastSave="{00000000-0000-0000-0000-000000000000}"/>
  <bookViews>
    <workbookView xWindow="-120" yWindow="-120" windowWidth="20730" windowHeight="11160" activeTab="3" xr2:uid="{26EACDBD-35CA-4B0F-A7F9-C3C85588831B}"/>
  </bookViews>
  <sheets>
    <sheet name="Data" sheetId="1" r:id="rId1"/>
    <sheet name="Working Sheet" sheetId="2" r:id="rId2"/>
    <sheet name="Pivot Table" sheetId="3" r:id="rId3"/>
    <sheet name="DashBoard" sheetId="4" r:id="rId4"/>
  </sheets>
  <definedNames>
    <definedName name="_xlchart.v1.0" hidden="1">'Pivot Table'!$U$3:$U$6</definedName>
    <definedName name="_xlchart.v1.1" hidden="1">'Pivot Table'!$V$3:$V$6</definedName>
    <definedName name="_xlchart.v1.2" hidden="1">'Pivot Table'!$U$3:$U$6</definedName>
    <definedName name="_xlchart.v1.3" hidden="1">'Pivot Table'!$V$3:$V$6</definedName>
    <definedName name="Slicer_Nationality">#N/A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AK4" i="3"/>
  <c r="V4" i="3"/>
  <c r="AK5" i="3"/>
  <c r="V3" i="3"/>
  <c r="AK3" i="3"/>
  <c r="V5" i="3"/>
  <c r="V6" i="3"/>
  <c r="AL3" i="3" l="1"/>
  <c r="AL5" i="3"/>
  <c r="AL4" i="3"/>
</calcChain>
</file>

<file path=xl/sharedStrings.xml><?xml version="1.0" encoding="utf-8"?>
<sst xmlns="http://schemas.openxmlformats.org/spreadsheetml/2006/main" count="1050" uniqueCount="191">
  <si>
    <t>Name</t>
  </si>
  <si>
    <t>Base Price</t>
  </si>
  <si>
    <t xml:space="preserve">Nationality </t>
  </si>
  <si>
    <t>Role</t>
  </si>
  <si>
    <t>Rating</t>
  </si>
  <si>
    <t>Glenn Maxwell</t>
  </si>
  <si>
    <t>2 CR</t>
  </si>
  <si>
    <t>overseas</t>
  </si>
  <si>
    <t>ALL ROUNDER</t>
  </si>
  <si>
    <t>Dwayne Bravo</t>
  </si>
  <si>
    <t>Chris Woakes</t>
  </si>
  <si>
    <t>1.5 CR</t>
  </si>
  <si>
    <t>Nathan Coulter-Nile</t>
  </si>
  <si>
    <t>1 CR</t>
  </si>
  <si>
    <t>Sunil Narine</t>
  </si>
  <si>
    <t>Andre Russell</t>
  </si>
  <si>
    <t>Ben Stokes</t>
  </si>
  <si>
    <t>Kieron Pollard</t>
  </si>
  <si>
    <t>Moeen Ali</t>
  </si>
  <si>
    <t>Kyle Jaminson</t>
  </si>
  <si>
    <t>Shane Watson</t>
  </si>
  <si>
    <t>Moises Henriques</t>
  </si>
  <si>
    <t>1cr</t>
  </si>
  <si>
    <t>Mohammad Mahmudullah</t>
  </si>
  <si>
    <t>50 L</t>
  </si>
  <si>
    <t>Cameron Delport</t>
  </si>
  <si>
    <t>50L</t>
  </si>
  <si>
    <t>Thisara Perera</t>
  </si>
  <si>
    <t>20 L</t>
  </si>
  <si>
    <t>Mohammad Nabi</t>
  </si>
  <si>
    <t>Marcus Stoinis</t>
  </si>
  <si>
    <t>Tom Curran</t>
  </si>
  <si>
    <t>75 L</t>
  </si>
  <si>
    <t>Ben Cutting</t>
  </si>
  <si>
    <t>Jason Holder</t>
  </si>
  <si>
    <t>Carlos Braithwaite</t>
  </si>
  <si>
    <t>shakib al hasan</t>
  </si>
  <si>
    <t>mitchell Santner</t>
  </si>
  <si>
    <t>Chris Gayle</t>
  </si>
  <si>
    <t>BATSMAN</t>
  </si>
  <si>
    <t>Eoin Morgan</t>
  </si>
  <si>
    <t>Shimron Hetmyer</t>
  </si>
  <si>
    <t>David Warner</t>
  </si>
  <si>
    <t>Kane Williamson</t>
  </si>
  <si>
    <t>Steve Smith</t>
  </si>
  <si>
    <t>Jason Roy</t>
  </si>
  <si>
    <t>Martin Guptill</t>
  </si>
  <si>
    <t>Aaron Finch</t>
  </si>
  <si>
    <t>Faf Du Plessis</t>
  </si>
  <si>
    <t>Evin Lewis</t>
  </si>
  <si>
    <t>David Miller</t>
  </si>
  <si>
    <t>Sherfane Rutherford</t>
  </si>
  <si>
    <t>Colin Ingram</t>
  </si>
  <si>
    <t>Brandon King</t>
  </si>
  <si>
    <t>DAVID MALAN</t>
  </si>
  <si>
    <t>5O L</t>
  </si>
  <si>
    <t>Trent Boult</t>
  </si>
  <si>
    <t>2CR</t>
  </si>
  <si>
    <t>BOWLER</t>
  </si>
  <si>
    <t>Imran Tahir</t>
  </si>
  <si>
    <t>Kagiso Rabada</t>
  </si>
  <si>
    <t>Rashid Khan</t>
  </si>
  <si>
    <t>Jofra Archer</t>
  </si>
  <si>
    <t>Pat Cummins</t>
  </si>
  <si>
    <t>Andrew Tye</t>
  </si>
  <si>
    <t>1.5 cr</t>
  </si>
  <si>
    <t>chris jordan</t>
  </si>
  <si>
    <t>lockie ferguson</t>
  </si>
  <si>
    <t>mujeeb ur rahman</t>
  </si>
  <si>
    <t>Adma Zampa</t>
  </si>
  <si>
    <t>Dale Steyn</t>
  </si>
  <si>
    <t>Mitchell McClenaghan</t>
  </si>
  <si>
    <t>Mitchell Starc</t>
  </si>
  <si>
    <t>Ish Sodhi</t>
  </si>
  <si>
    <t>anrich nortje</t>
  </si>
  <si>
    <t>Oshane Thomas</t>
  </si>
  <si>
    <t>AB de Villiers</t>
  </si>
  <si>
    <t>WICKET KEEPER</t>
  </si>
  <si>
    <t>Johnny Bairstow</t>
  </si>
  <si>
    <t>Jos Butler</t>
  </si>
  <si>
    <t>Quinton de Kock</t>
  </si>
  <si>
    <t>Nicholas Pooran</t>
  </si>
  <si>
    <t>sam billings</t>
  </si>
  <si>
    <t>Ravichandran Ashwin</t>
  </si>
  <si>
    <t>indian</t>
  </si>
  <si>
    <t>Hardik Pandya</t>
  </si>
  <si>
    <t>Ravindra Jadeja</t>
  </si>
  <si>
    <t>Abdul samad</t>
  </si>
  <si>
    <t>Shivam Dube</t>
  </si>
  <si>
    <t>Krunal Pandya</t>
  </si>
  <si>
    <t>Kedar Jadhav</t>
  </si>
  <si>
    <t>Yusuf Pathan</t>
  </si>
  <si>
    <t>Priyank Panchal</t>
  </si>
  <si>
    <t>Riyan Parag</t>
  </si>
  <si>
    <t>Washington Sundar</t>
  </si>
  <si>
    <t>rahul tewatia</t>
  </si>
  <si>
    <t>Deepak Hooda</t>
  </si>
  <si>
    <t>Vijay Shankar</t>
  </si>
  <si>
    <t>Shivam Mavi</t>
  </si>
  <si>
    <t>Krishnappa gowtham</t>
  </si>
  <si>
    <t>Virat Kohli</t>
  </si>
  <si>
    <t>Rohit Sharma</t>
  </si>
  <si>
    <t>Shreyas Iyer</t>
  </si>
  <si>
    <t>Suresh Raina</t>
  </si>
  <si>
    <t>Shikhar Dhawan</t>
  </si>
  <si>
    <t>Ajinkya Rahane</t>
  </si>
  <si>
    <t>Suryakumar Yadav</t>
  </si>
  <si>
    <t>Prithvi Shaw</t>
  </si>
  <si>
    <t>Murali Vijay</t>
  </si>
  <si>
    <t>Ambati Rayadu</t>
  </si>
  <si>
    <t>Nitish Rana</t>
  </si>
  <si>
    <t>Karun Nair</t>
  </si>
  <si>
    <t>1CR</t>
  </si>
  <si>
    <t>Yashasvi Jiaswal</t>
  </si>
  <si>
    <t>Manish Pandey</t>
  </si>
  <si>
    <t>Chiteshwar Pujara</t>
  </si>
  <si>
    <t>Mayank Agarwal</t>
  </si>
  <si>
    <t>Shubhan Gill</t>
  </si>
  <si>
    <t>1Cr</t>
  </si>
  <si>
    <t>Saurabh Tiwary</t>
  </si>
  <si>
    <t>Manan Vohra</t>
  </si>
  <si>
    <t>Sarfaraz Khan</t>
  </si>
  <si>
    <t>Devdutt Padikkal</t>
  </si>
  <si>
    <t>ruturah gaikwad</t>
  </si>
  <si>
    <t>20L</t>
  </si>
  <si>
    <t>Paul Val Thatty</t>
  </si>
  <si>
    <t>Rahul Tripathi</t>
  </si>
  <si>
    <t>mandeep singh</t>
  </si>
  <si>
    <t>Priyam Garg</t>
  </si>
  <si>
    <t>piyush chawla</t>
  </si>
  <si>
    <t>Karn Sharma</t>
  </si>
  <si>
    <t>Shreyas Gopal</t>
  </si>
  <si>
    <t>Jasprit Bumrah</t>
  </si>
  <si>
    <t>Yuzvendra Chahal</t>
  </si>
  <si>
    <t>Mohammed Shami</t>
  </si>
  <si>
    <t>Bhuvneshwar Kumar</t>
  </si>
  <si>
    <t>Chetan Sakariya</t>
  </si>
  <si>
    <t>Kuldeep Yadav</t>
  </si>
  <si>
    <t>Amit Mishra</t>
  </si>
  <si>
    <t>Umesh Yadav</t>
  </si>
  <si>
    <t>deepak chahar</t>
  </si>
  <si>
    <t>1.5Cr</t>
  </si>
  <si>
    <t>Ishant Sharma</t>
  </si>
  <si>
    <t>Harbhajan Singh</t>
  </si>
  <si>
    <t>Rahul Chahar</t>
  </si>
  <si>
    <t>Prasidh krishna</t>
  </si>
  <si>
    <t>Navdeep Saini</t>
  </si>
  <si>
    <t>Shardul Thakur</t>
  </si>
  <si>
    <t>Ravi bishnoi</t>
  </si>
  <si>
    <t>Khaleel Ahmed</t>
  </si>
  <si>
    <t>Shahbaz Nadeem</t>
  </si>
  <si>
    <t>Siddarth Kaul</t>
  </si>
  <si>
    <t>T. Natrajan</t>
  </si>
  <si>
    <t>Jaydev Unadket</t>
  </si>
  <si>
    <t>Tim Southee</t>
  </si>
  <si>
    <t>Varun chakravarty</t>
  </si>
  <si>
    <t>Axar Patel</t>
  </si>
  <si>
    <t>Mohammaed Siraj</t>
  </si>
  <si>
    <t>dhawal kulkarni</t>
  </si>
  <si>
    <t>Mayank Markande</t>
  </si>
  <si>
    <t>Sandeep Sharma</t>
  </si>
  <si>
    <t>Basil Thampi</t>
  </si>
  <si>
    <t>harshal patel</t>
  </si>
  <si>
    <t>Ankit Rajpoot</t>
  </si>
  <si>
    <t>Dinesh Karthik</t>
  </si>
  <si>
    <t>Aditya Tare</t>
  </si>
  <si>
    <t>MS Dhoni</t>
  </si>
  <si>
    <t>KL Rahul</t>
  </si>
  <si>
    <t>Sanju Samson</t>
  </si>
  <si>
    <t>Rishabh Pant</t>
  </si>
  <si>
    <t>Parthiv Patel</t>
  </si>
  <si>
    <t>Wridhhiman Saha</t>
  </si>
  <si>
    <t>Ishan Kishan</t>
  </si>
  <si>
    <t>naman Ojha</t>
  </si>
  <si>
    <t>Chris moris</t>
  </si>
  <si>
    <t>Grade Rating</t>
  </si>
  <si>
    <t>CR</t>
  </si>
  <si>
    <t>L</t>
  </si>
  <si>
    <t>Price</t>
  </si>
  <si>
    <t>Unit</t>
  </si>
  <si>
    <t>Indian</t>
  </si>
  <si>
    <t>Overseas</t>
  </si>
  <si>
    <t>Row Labels</t>
  </si>
  <si>
    <t>Grand Total</t>
  </si>
  <si>
    <t>Sum of Price</t>
  </si>
  <si>
    <t>Average of Price</t>
  </si>
  <si>
    <t>Count of Role</t>
  </si>
  <si>
    <t>A</t>
  </si>
  <si>
    <t>B</t>
  </si>
  <si>
    <t>C</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</si>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</sst>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0" x14ac:knownFonts="1">
    <font>
      <sz val="11"/>
      <color theme="1"/>
      <name val="Calibri"/>
      <family val="2"/>
      <scheme val="minor"/>
    </font>
    <font>
      <sz val="11"/>
      <color rgb="FF000000"/>
      <name val="Calibri"/>
      <family val="2"/>
    </font>
    <font>
      <sz val="10"/>
      <color rgb="FF000000"/>
      <name val="Arial"/>
      <family val="2"/>
    </font>
    <font>
      <sz val="10"/>
      <color theme="1"/>
      <name val="Arial"/>
      <family val="2"/>
    </font>
    <font>
      <sz val="11"/>
      <color theme="1"/>
      <name val="Calibri"/>
      <family val="2"/>
      <scheme val="minor"/>
    </font>
    <font>
      <sz val="8"/>
      <name val="Calibri"/>
      <family val="2"/>
      <scheme val="minor"/>
    </font>
    <font>
      <sz val="11"/>
      <color rgb="FF000000"/>
      <name val="Cambria"/>
      <family val="1"/>
    </font>
    <font>
      <sz val="10"/>
      <color rgb="FF000000"/>
      <name val="Cambria"/>
      <family val="1"/>
    </font>
    <font>
      <sz val="11"/>
      <color theme="1"/>
      <name val="Cambria"/>
      <family val="1"/>
    </font>
    <font>
      <sz val="10"/>
      <color theme="1"/>
      <name val="Cambria"/>
      <family val="1"/>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52">
    <xf numFmtId="0" fontId="0" fillId="0" borderId="0" xfId="0"/>
    <xf numFmtId="0" fontId="1" fillId="2" borderId="1" xfId="0" applyFont="1" applyFill="1" applyBorder="1"/>
    <xf numFmtId="0" fontId="1" fillId="0" borderId="1" xfId="0" applyFont="1" applyBorder="1"/>
    <xf numFmtId="0" fontId="3" fillId="0" borderId="1" xfId="0" applyFont="1" applyBorder="1"/>
    <xf numFmtId="0" fontId="1" fillId="0" borderId="1" xfId="0" applyFont="1" applyBorder="1" applyAlignment="1">
      <alignment horizontal="center"/>
    </xf>
    <xf numFmtId="0" fontId="0" fillId="0" borderId="1" xfId="0" applyBorder="1"/>
    <xf numFmtId="0" fontId="1" fillId="0" borderId="0" xfId="0" applyFont="1"/>
    <xf numFmtId="1" fontId="0" fillId="0" borderId="0" xfId="0" applyNumberFormat="1"/>
    <xf numFmtId="164" fontId="0" fillId="0" borderId="0" xfId="0" applyNumberFormat="1"/>
    <xf numFmtId="2"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164" fontId="6" fillId="2" borderId="5" xfId="0" applyNumberFormat="1" applyFont="1" applyFill="1" applyBorder="1" applyAlignment="1">
      <alignment horizontal="center" vertical="center"/>
    </xf>
    <xf numFmtId="49" fontId="7" fillId="2" borderId="5" xfId="0" applyNumberFormat="1" applyFont="1" applyFill="1" applyBorder="1" applyAlignment="1">
      <alignment horizontal="center" vertical="center"/>
    </xf>
    <xf numFmtId="49" fontId="6" fillId="2" borderId="5" xfId="0" applyNumberFormat="1" applyFont="1" applyFill="1" applyBorder="1" applyAlignment="1">
      <alignment horizontal="center" vertical="center"/>
    </xf>
    <xf numFmtId="0" fontId="6" fillId="2" borderId="5" xfId="0" applyNumberFormat="1" applyFont="1" applyFill="1" applyBorder="1" applyAlignment="1">
      <alignment horizontal="center" vertical="center"/>
    </xf>
    <xf numFmtId="49" fontId="6" fillId="2" borderId="6" xfId="0" applyNumberFormat="1" applyFont="1" applyFill="1" applyBorder="1" applyAlignment="1">
      <alignment horizontal="center" vertical="center"/>
    </xf>
    <xf numFmtId="0" fontId="8" fillId="0" borderId="0" xfId="0" applyFont="1"/>
    <xf numFmtId="2" fontId="6" fillId="0" borderId="1" xfId="0" applyNumberFormat="1" applyFont="1" applyBorder="1" applyAlignment="1">
      <alignment horizontal="center" vertical="center"/>
    </xf>
    <xf numFmtId="0" fontId="6" fillId="0" borderId="1" xfId="0" applyFont="1" applyBorder="1" applyAlignment="1">
      <alignment horizontal="center" vertical="center"/>
    </xf>
    <xf numFmtId="164"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9" fillId="0" borderId="1" xfId="0" applyNumberFormat="1" applyFont="1" applyBorder="1" applyAlignment="1">
      <alignment horizontal="center" vertical="center"/>
    </xf>
    <xf numFmtId="49" fontId="6" fillId="0" borderId="3" xfId="0" applyNumberFormat="1" applyFont="1" applyBorder="1" applyAlignment="1">
      <alignment horizontal="center" vertical="center"/>
    </xf>
    <xf numFmtId="2" fontId="9" fillId="0" borderId="8" xfId="0" applyNumberFormat="1" applyFont="1" applyBorder="1" applyAlignment="1">
      <alignment horizontal="center" vertical="center"/>
    </xf>
    <xf numFmtId="164" fontId="9" fillId="0" borderId="8" xfId="0" applyNumberFormat="1" applyFont="1" applyBorder="1" applyAlignment="1">
      <alignment horizontal="center" vertical="center"/>
    </xf>
    <xf numFmtId="49" fontId="9" fillId="0" borderId="8" xfId="0" applyNumberFormat="1" applyFont="1" applyBorder="1" applyAlignment="1">
      <alignment horizontal="center" vertical="center"/>
    </xf>
    <xf numFmtId="0" fontId="9" fillId="0" borderId="8" xfId="0" applyNumberFormat="1" applyFont="1" applyBorder="1" applyAlignment="1">
      <alignment horizontal="center" vertical="center"/>
    </xf>
    <xf numFmtId="49" fontId="6" fillId="0" borderId="9" xfId="0" applyNumberFormat="1" applyFont="1" applyBorder="1" applyAlignment="1">
      <alignment horizontal="center" vertical="center"/>
    </xf>
    <xf numFmtId="2" fontId="8" fillId="0" borderId="0" xfId="0" applyNumberFormat="1" applyFont="1" applyAlignment="1">
      <alignment horizontal="center" vertical="center"/>
    </xf>
    <xf numFmtId="0" fontId="8" fillId="0" borderId="0" xfId="0" applyFont="1" applyAlignment="1">
      <alignment horizontal="center" vertical="center"/>
    </xf>
    <xf numFmtId="164" fontId="8" fillId="0" borderId="0" xfId="0" applyNumberFormat="1" applyFont="1" applyAlignment="1">
      <alignment horizontal="center" vertical="center"/>
    </xf>
    <xf numFmtId="49" fontId="8" fillId="0" borderId="0" xfId="0" applyNumberFormat="1" applyFont="1" applyAlignment="1">
      <alignment horizontal="center" vertical="center"/>
    </xf>
    <xf numFmtId="0" fontId="8"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2" borderId="4" xfId="0" applyNumberFormat="1" applyFont="1" applyFill="1" applyBorder="1" applyAlignment="1">
      <alignment horizontal="left" vertical="top"/>
    </xf>
    <xf numFmtId="49" fontId="6" fillId="0" borderId="2" xfId="0" applyNumberFormat="1" applyFont="1" applyBorder="1" applyAlignment="1">
      <alignment horizontal="left" vertical="top"/>
    </xf>
    <xf numFmtId="49" fontId="9" fillId="0" borderId="7" xfId="0" applyNumberFormat="1" applyFont="1" applyBorder="1" applyAlignment="1">
      <alignment horizontal="left" vertical="top"/>
    </xf>
    <xf numFmtId="49" fontId="8" fillId="0" borderId="0" xfId="0" applyNumberFormat="1" applyFont="1" applyAlignment="1">
      <alignment horizontal="left" vertical="top"/>
    </xf>
    <xf numFmtId="0" fontId="0" fillId="0" borderId="0" xfId="0" pivotButton="1"/>
    <xf numFmtId="0" fontId="0" fillId="0" borderId="0" xfId="0" applyAlignment="1">
      <alignment horizontal="left"/>
    </xf>
    <xf numFmtId="10" fontId="0" fillId="0" borderId="0" xfId="0" applyNumberFormat="1"/>
    <xf numFmtId="9" fontId="0" fillId="0" borderId="0" xfId="1" applyFont="1"/>
    <xf numFmtId="9" fontId="0" fillId="0" borderId="0" xfId="0" applyNumberFormat="1"/>
    <xf numFmtId="0" fontId="1" fillId="0" borderId="2" xfId="0" applyFont="1" applyBorder="1"/>
    <xf numFmtId="0" fontId="3" fillId="0" borderId="3" xfId="0" applyFont="1" applyBorder="1"/>
    <xf numFmtId="0" fontId="1" fillId="2" borderId="4" xfId="0" applyFont="1" applyFill="1" applyBorder="1"/>
    <xf numFmtId="0" fontId="2" fillId="2" borderId="5" xfId="0" applyFont="1" applyFill="1" applyBorder="1"/>
    <xf numFmtId="0" fontId="1" fillId="2" borderId="5" xfId="0" applyFont="1" applyFill="1" applyBorder="1"/>
    <xf numFmtId="0" fontId="1" fillId="2" borderId="6" xfId="0" applyFont="1" applyFill="1" applyBorder="1"/>
    <xf numFmtId="0" fontId="3" fillId="0" borderId="7" xfId="0" applyFont="1" applyBorder="1"/>
    <xf numFmtId="0" fontId="3" fillId="0" borderId="8" xfId="0" applyFont="1" applyBorder="1"/>
    <xf numFmtId="0" fontId="3" fillId="0" borderId="9" xfId="0" applyFont="1" applyBorder="1"/>
  </cellXfs>
  <cellStyles count="2">
    <cellStyle name="Normal" xfId="0" builtinId="0"/>
    <cellStyle name="Percent" xfId="1" builtinId="5"/>
  </cellStyles>
  <dxfs count="35">
    <dxf>
      <numFmt numFmtId="1" formatCode="0"/>
    </dxf>
    <dxf>
      <numFmt numFmtId="1" formatCode="0"/>
    </dxf>
    <dxf>
      <numFmt numFmtId="164" formatCode="&quot;₹&quot;\ #,##0"/>
    </dxf>
    <dxf>
      <numFmt numFmtId="164" formatCode="&quot;₹&quot;\ #,##0"/>
    </dxf>
    <dxf>
      <numFmt numFmtId="165" formatCode="&quot;₹&quot;\ #,##0.00"/>
    </dxf>
    <dxf>
      <numFmt numFmtId="14" formatCode="0.00%"/>
    </dxf>
    <dxf>
      <numFmt numFmtId="164" formatCode="&quot;₹&quot;\ #,##0"/>
    </dxf>
    <dxf>
      <numFmt numFmtId="1" formatCode="0"/>
    </dxf>
    <dxf>
      <font>
        <b val="0"/>
        <i val="0"/>
        <strike val="0"/>
        <condense val="0"/>
        <extend val="0"/>
        <outline val="0"/>
        <shadow val="0"/>
        <u val="none"/>
        <vertAlign val="baseline"/>
        <sz val="11"/>
        <color rgb="FF000000"/>
        <name val="Calibri"/>
        <family val="2"/>
        <scheme val="none"/>
      </font>
      <numFmt numFmtId="30" formatCode="@"/>
      <border diagonalUp="0" diagonalDown="0" outline="0">
        <left style="thin">
          <color indexed="64"/>
        </left>
        <right/>
        <top style="thin">
          <color indexed="64"/>
        </top>
        <bottom/>
      </border>
    </dxf>
    <dxf>
      <font>
        <b val="0"/>
        <i val="0"/>
        <strike val="0"/>
        <condense val="0"/>
        <extend val="0"/>
        <outline val="0"/>
        <shadow val="0"/>
        <u val="none"/>
        <vertAlign val="baseline"/>
        <sz val="11"/>
        <color rgb="FF000000"/>
        <name val="Cambria"/>
        <family val="1"/>
        <scheme val="none"/>
      </font>
      <numFmt numFmtId="30" formatCode="@"/>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numFmt numFmtId="0" formatCode="Genera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mbria"/>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numFmt numFmtId="30" formatCode="@"/>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mbria"/>
        <family val="1"/>
        <scheme val="none"/>
      </font>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numFmt numFmtId="30" formatCode="@"/>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mbria"/>
        <family val="1"/>
        <scheme val="none"/>
      </font>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mbria"/>
        <family val="1"/>
        <scheme val="none"/>
      </font>
      <numFmt numFmtId="164" formatCode="&quot;₹&quot;\ #,##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mbria"/>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numFmt numFmtId="2" formatCode="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mbria"/>
        <family val="1"/>
        <scheme val="none"/>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numFmt numFmtId="30" formatCode="@"/>
      <border diagonalUp="0" diagonalDown="0" outline="0">
        <left/>
        <right style="thin">
          <color indexed="64"/>
        </right>
        <top style="thin">
          <color indexed="64"/>
        </top>
        <bottom/>
      </border>
    </dxf>
    <dxf>
      <font>
        <b val="0"/>
        <i val="0"/>
        <strike val="0"/>
        <condense val="0"/>
        <extend val="0"/>
        <outline val="0"/>
        <shadow val="0"/>
        <u val="none"/>
        <vertAlign val="baseline"/>
        <sz val="11"/>
        <color rgb="FF000000"/>
        <name val="Cambria"/>
        <family val="1"/>
        <scheme val="none"/>
      </font>
      <numFmt numFmtId="30" formatCode="@"/>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mbria"/>
        <family val="1"/>
        <scheme val="none"/>
      </font>
    </dxf>
    <dxf>
      <border>
        <bottom style="thin">
          <color indexed="64"/>
        </bottom>
      </border>
    </dxf>
    <dxf>
      <font>
        <b val="0"/>
        <i val="0"/>
        <strike val="0"/>
        <condense val="0"/>
        <extend val="0"/>
        <outline val="0"/>
        <shadow val="0"/>
        <u val="none"/>
        <vertAlign val="baseline"/>
        <sz val="11"/>
        <color rgb="FF000000"/>
        <name val="Cambria"/>
        <family val="1"/>
        <scheme val="none"/>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family val="2"/>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none"/>
      </font>
      <fill>
        <patternFill patternType="solid">
          <fgColor indexed="64"/>
          <bgColor theme="4" tint="0.7999816888943144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Base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alpha val="85000"/>
            </a:srgbClr>
          </a:solidFill>
          <a:ln w="9525" cap="flat" cmpd="sng" algn="ctr">
            <a:solidFill>
              <a:schemeClr val="lt1">
                <a:alpha val="50000"/>
              </a:schemeClr>
            </a:solidFill>
            <a:round/>
          </a:ln>
          <a:effectLst/>
        </c:spPr>
      </c:pivotFmt>
      <c:pivotFmt>
        <c:idx val="2"/>
        <c:spPr>
          <a:solidFill>
            <a:schemeClr val="accent3">
              <a:lumMod val="50000"/>
              <a:alpha val="85000"/>
            </a:schemeClr>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'Pivot Table'!$B$2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C00000">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2-CE12-4F90-A9C0-525036707592}"/>
              </c:ext>
            </c:extLst>
          </c:dPt>
          <c:dPt>
            <c:idx val="1"/>
            <c:invertIfNegative val="0"/>
            <c:bubble3D val="0"/>
            <c:spPr>
              <a:solidFill>
                <a:schemeClr val="accent3">
                  <a:lumMod val="5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CE12-4F90-A9C0-52503670759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Indian</c:v>
                </c:pt>
                <c:pt idx="1">
                  <c:v>Overseas</c:v>
                </c:pt>
              </c:strCache>
            </c:strRef>
          </c:cat>
          <c:val>
            <c:numRef>
              <c:f>'Pivot Table'!$B$3:$B$5</c:f>
              <c:numCache>
                <c:formatCode>"₹"\ #,##0</c:formatCode>
                <c:ptCount val="2"/>
                <c:pt idx="0">
                  <c:v>10616279.069767442</c:v>
                </c:pt>
                <c:pt idx="1">
                  <c:v>11392857.142857144</c:v>
                </c:pt>
              </c:numCache>
            </c:numRef>
          </c:val>
          <c:extLst>
            <c:ext xmlns:c16="http://schemas.microsoft.com/office/drawing/2014/chart" uri="{C3380CC4-5D6E-409C-BE32-E72D297353CC}">
              <c16:uniqueId val="{00000000-CE12-4F90-A9C0-525036707592}"/>
            </c:ext>
          </c:extLst>
        </c:ser>
        <c:dLbls>
          <c:dLblPos val="inEnd"/>
          <c:showLegendKey val="0"/>
          <c:showVal val="1"/>
          <c:showCatName val="0"/>
          <c:showSerName val="0"/>
          <c:showPercent val="0"/>
          <c:showBubbleSize val="0"/>
        </c:dLbls>
        <c:gapWidth val="65"/>
        <c:axId val="469821976"/>
        <c:axId val="469825256"/>
      </c:barChart>
      <c:catAx>
        <c:axId val="469821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chemeClr val="dk1">
                    <a:lumMod val="75000"/>
                    <a:lumOff val="25000"/>
                  </a:schemeClr>
                </a:solidFill>
                <a:latin typeface="Cambria" panose="02040503050406030204" pitchFamily="18" charset="0"/>
                <a:ea typeface="Cambria" panose="02040503050406030204" pitchFamily="18" charset="0"/>
                <a:cs typeface="+mn-cs"/>
              </a:defRPr>
            </a:pPr>
            <a:endParaRPr lang="en-US"/>
          </a:p>
        </c:txPr>
        <c:crossAx val="469825256"/>
        <c:crosses val="autoZero"/>
        <c:auto val="1"/>
        <c:lblAlgn val="ctr"/>
        <c:lblOffset val="100"/>
        <c:noMultiLvlLbl val="0"/>
      </c:catAx>
      <c:valAx>
        <c:axId val="469825256"/>
        <c:scaling>
          <c:orientation val="minMax"/>
        </c:scaling>
        <c:delete val="1"/>
        <c:axPos val="l"/>
        <c:numFmt formatCode="&quot;₹&quot;\ #,##0" sourceLinked="1"/>
        <c:majorTickMark val="none"/>
        <c:minorTickMark val="none"/>
        <c:tickLblPos val="nextTo"/>
        <c:crossAx val="4698219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Table!PivotTable2</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Avg</a:t>
            </a:r>
            <a:r>
              <a:rPr lang="en-US" baseline="0"/>
              <a:t> price asper role</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27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Table'!$K$2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63D6-4935-8A59-FEDF80104250}"/>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3D6-4935-8A59-FEDF80104250}"/>
              </c:ext>
            </c:extLst>
          </c:dPt>
          <c:dPt>
            <c:idx val="2"/>
            <c:bubble3D val="0"/>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63D6-4935-8A59-FEDF80104250}"/>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63D6-4935-8A59-FEDF80104250}"/>
              </c:ext>
            </c:extLst>
          </c:dPt>
          <c:dLbls>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4-63D6-4935-8A59-FEDF8010425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Table'!$J$3:$J$7</c:f>
              <c:strCache>
                <c:ptCount val="4"/>
                <c:pt idx="0">
                  <c:v>ALL ROUNDER</c:v>
                </c:pt>
                <c:pt idx="1">
                  <c:v>BATSMAN</c:v>
                </c:pt>
                <c:pt idx="2">
                  <c:v>BOWLER</c:v>
                </c:pt>
                <c:pt idx="3">
                  <c:v>WICKET KEEPER</c:v>
                </c:pt>
              </c:strCache>
            </c:strRef>
          </c:cat>
          <c:val>
            <c:numRef>
              <c:f>'Pivot Table'!$K$3:$K$7</c:f>
              <c:numCache>
                <c:formatCode>"₹"\ #,##0</c:formatCode>
                <c:ptCount val="4"/>
                <c:pt idx="0">
                  <c:v>10125000</c:v>
                </c:pt>
                <c:pt idx="1">
                  <c:v>10576923.076923076</c:v>
                </c:pt>
                <c:pt idx="2">
                  <c:v>9726190.4761904757</c:v>
                </c:pt>
                <c:pt idx="3">
                  <c:v>14187500</c:v>
                </c:pt>
              </c:numCache>
            </c:numRef>
          </c:val>
          <c:extLst>
            <c:ext xmlns:c16="http://schemas.microsoft.com/office/drawing/2014/chart" uri="{C3380CC4-5D6E-409C-BE32-E72D297353CC}">
              <c16:uniqueId val="{00000000-63D6-4935-8A59-FEDF80104250}"/>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Table!PivotTable10</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Table'!$AC$2:$AC$3</c:f>
              <c:strCache>
                <c:ptCount val="1"/>
                <c:pt idx="0">
                  <c:v>ALL ROUNDER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Table'!$AC$4:$AC$7</c:f>
              <c:numCache>
                <c:formatCode>0</c:formatCode>
                <c:ptCount val="3"/>
                <c:pt idx="0">
                  <c:v>2</c:v>
                </c:pt>
                <c:pt idx="1">
                  <c:v>12</c:v>
                </c:pt>
                <c:pt idx="2">
                  <c:v>2</c:v>
                </c:pt>
              </c:numCache>
            </c:numRef>
          </c:val>
          <c:extLst>
            <c:ext xmlns:c16="http://schemas.microsoft.com/office/drawing/2014/chart" uri="{C3380CC4-5D6E-409C-BE32-E72D297353CC}">
              <c16:uniqueId val="{00000000-885E-422D-A060-CF0229896077}"/>
            </c:ext>
          </c:extLst>
        </c:ser>
        <c:ser>
          <c:idx val="1"/>
          <c:order val="1"/>
          <c:tx>
            <c:strRef>
              <c:f>'Pivot Table'!$AD$2:$AD$3</c:f>
              <c:strCache>
                <c:ptCount val="1"/>
                <c:pt idx="0">
                  <c:v>BATSMAN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Table'!$AD$4:$AD$7</c:f>
              <c:numCache>
                <c:formatCode>0</c:formatCode>
                <c:ptCount val="3"/>
                <c:pt idx="0">
                  <c:v>3</c:v>
                </c:pt>
                <c:pt idx="1">
                  <c:v>12</c:v>
                </c:pt>
                <c:pt idx="2">
                  <c:v>11</c:v>
                </c:pt>
              </c:numCache>
            </c:numRef>
          </c:val>
          <c:extLst>
            <c:ext xmlns:c16="http://schemas.microsoft.com/office/drawing/2014/chart" uri="{C3380CC4-5D6E-409C-BE32-E72D297353CC}">
              <c16:uniqueId val="{00000001-885E-422D-A060-CF0229896077}"/>
            </c:ext>
          </c:extLst>
        </c:ser>
        <c:ser>
          <c:idx val="2"/>
          <c:order val="2"/>
          <c:tx>
            <c:strRef>
              <c:f>'Pivot Table'!$AE$2:$AE$3</c:f>
              <c:strCache>
                <c:ptCount val="1"/>
                <c:pt idx="0">
                  <c:v>BOWLER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Table'!$AE$4:$AE$7</c:f>
              <c:numCache>
                <c:formatCode>0</c:formatCode>
                <c:ptCount val="3"/>
                <c:pt idx="0">
                  <c:v>4</c:v>
                </c:pt>
                <c:pt idx="1">
                  <c:v>37</c:v>
                </c:pt>
                <c:pt idx="2">
                  <c:v>1</c:v>
                </c:pt>
              </c:numCache>
            </c:numRef>
          </c:val>
          <c:extLst>
            <c:ext xmlns:c16="http://schemas.microsoft.com/office/drawing/2014/chart" uri="{C3380CC4-5D6E-409C-BE32-E72D297353CC}">
              <c16:uniqueId val="{00000005-7839-4CFA-85AB-128A541CF9A2}"/>
            </c:ext>
          </c:extLst>
        </c:ser>
        <c:ser>
          <c:idx val="3"/>
          <c:order val="3"/>
          <c:tx>
            <c:strRef>
              <c:f>'Pivot Table'!$AF$2:$AF$3</c:f>
              <c:strCache>
                <c:ptCount val="1"/>
                <c:pt idx="0">
                  <c:v>WICKET KEEPER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Table'!$AF$4:$AF$7</c:f>
              <c:numCache>
                <c:formatCode>0</c:formatCode>
                <c:ptCount val="3"/>
                <c:pt idx="0">
                  <c:v>5</c:v>
                </c:pt>
                <c:pt idx="1">
                  <c:v>8</c:v>
                </c:pt>
                <c:pt idx="2">
                  <c:v>3</c:v>
                </c:pt>
              </c:numCache>
            </c:numRef>
          </c:val>
          <c:extLst>
            <c:ext xmlns:c16="http://schemas.microsoft.com/office/drawing/2014/chart" uri="{C3380CC4-5D6E-409C-BE32-E72D297353CC}">
              <c16:uniqueId val="{00000006-7839-4CFA-85AB-128A541CF9A2}"/>
            </c:ext>
          </c:extLst>
        </c:ser>
        <c:dLbls>
          <c:dLblPos val="ctr"/>
          <c:showLegendKey val="0"/>
          <c:showVal val="1"/>
          <c:showCatName val="0"/>
          <c:showSerName val="0"/>
          <c:showPercent val="0"/>
          <c:showBubbleSize val="0"/>
        </c:dLbls>
        <c:gapWidth val="182"/>
        <c:axId val="608080208"/>
        <c:axId val="608077912"/>
      </c:barChart>
      <c:catAx>
        <c:axId val="608080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077912"/>
        <c:crosses val="autoZero"/>
        <c:auto val="1"/>
        <c:lblAlgn val="ctr"/>
        <c:lblOffset val="100"/>
        <c:noMultiLvlLbl val="0"/>
      </c:catAx>
      <c:valAx>
        <c:axId val="6080779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08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solidFill>
            <a:ln w="0"/>
          </c:spPr>
          <c:dPt>
            <c:idx val="0"/>
            <c:bubble3D val="0"/>
            <c:spPr>
              <a:solidFill>
                <a:schemeClr val="tx1"/>
              </a:solidFill>
              <a:ln w="0">
                <a:solidFill>
                  <a:schemeClr val="lt1"/>
                </a:solidFill>
              </a:ln>
              <a:effectLst/>
            </c:spPr>
            <c:extLst>
              <c:ext xmlns:c16="http://schemas.microsoft.com/office/drawing/2014/chart" uri="{C3380CC4-5D6E-409C-BE32-E72D297353CC}">
                <c16:uniqueId val="{00000001-EB0D-42CF-A7AB-1BB5C54C601A}"/>
              </c:ext>
            </c:extLst>
          </c:dPt>
          <c:dPt>
            <c:idx val="1"/>
            <c:bubble3D val="0"/>
            <c:spPr>
              <a:solidFill>
                <a:schemeClr val="bg2">
                  <a:lumMod val="50000"/>
                </a:schemeClr>
              </a:solidFill>
              <a:ln w="0">
                <a:solidFill>
                  <a:schemeClr val="lt1"/>
                </a:solidFill>
              </a:ln>
              <a:effectLst/>
            </c:spPr>
            <c:extLst>
              <c:ext xmlns:c16="http://schemas.microsoft.com/office/drawing/2014/chart" uri="{C3380CC4-5D6E-409C-BE32-E72D297353CC}">
                <c16:uniqueId val="{00000003-EB0D-42CF-A7AB-1BB5C54C601A}"/>
              </c:ext>
            </c:extLst>
          </c:dPt>
          <c:val>
            <c:numRef>
              <c:f>'Pivot Table'!$AK$3:$AL$3</c:f>
              <c:numCache>
                <c:formatCode>0%</c:formatCode>
                <c:ptCount val="2"/>
                <c:pt idx="0">
                  <c:v>0.2400932400932401</c:v>
                </c:pt>
                <c:pt idx="1">
                  <c:v>0.75990675990675993</c:v>
                </c:pt>
              </c:numCache>
            </c:numRef>
          </c:val>
          <c:extLst>
            <c:ext xmlns:c16="http://schemas.microsoft.com/office/drawing/2014/chart" uri="{C3380CC4-5D6E-409C-BE32-E72D297353CC}">
              <c16:uniqueId val="{00000004-EB0D-42CF-A7AB-1BB5C54C601A}"/>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E14C-48E2-BD29-767854B94E9D}"/>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E14C-48E2-BD29-767854B94E9D}"/>
              </c:ext>
            </c:extLst>
          </c:dPt>
          <c:val>
            <c:numRef>
              <c:f>'Pivot Table'!$AK$4:$AL$4</c:f>
              <c:numCache>
                <c:formatCode>0%</c:formatCode>
                <c:ptCount val="2"/>
                <c:pt idx="0">
                  <c:v>0.61445221445221443</c:v>
                </c:pt>
                <c:pt idx="1">
                  <c:v>0.38554778554778557</c:v>
                </c:pt>
              </c:numCache>
            </c:numRef>
          </c:val>
          <c:extLst>
            <c:ext xmlns:c16="http://schemas.microsoft.com/office/drawing/2014/chart" uri="{C3380CC4-5D6E-409C-BE32-E72D297353CC}">
              <c16:uniqueId val="{00000004-E14C-48E2-BD29-767854B94E9D}"/>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lumMod val="50000"/>
              </a:schemeClr>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4EE3-4C51-8304-E7AEAD1A7030}"/>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4EE3-4C51-8304-E7AEAD1A7030}"/>
              </c:ext>
            </c:extLst>
          </c:dPt>
          <c:val>
            <c:numRef>
              <c:f>'Pivot Table'!$AK$5:$AL$5</c:f>
              <c:numCache>
                <c:formatCode>0%</c:formatCode>
                <c:ptCount val="2"/>
                <c:pt idx="0">
                  <c:v>0.14545454545454545</c:v>
                </c:pt>
                <c:pt idx="1">
                  <c:v>0.8545454545454545</c:v>
                </c:pt>
              </c:numCache>
            </c:numRef>
          </c:val>
          <c:extLst>
            <c:ext xmlns:c16="http://schemas.microsoft.com/office/drawing/2014/chart" uri="{C3380CC4-5D6E-409C-BE32-E72D297353CC}">
              <c16:uniqueId val="{00000004-4EE3-4C51-8304-E7AEAD1A7030}"/>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Base Price</a:t>
            </a:r>
          </a:p>
        </c:rich>
      </c:tx>
      <c:layout>
        <c:manualLayout>
          <c:xMode val="edge"/>
          <c:yMode val="edge"/>
          <c:x val="0.19649726062514533"/>
          <c:y val="5.542093154414272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alpha val="85000"/>
            </a:srgbClr>
          </a:solidFill>
          <a:ln w="9525" cap="flat" cmpd="sng" algn="ctr">
            <a:solidFill>
              <a:schemeClr val="lt1">
                <a:alpha val="50000"/>
              </a:schemeClr>
            </a:solidFill>
            <a:round/>
          </a:ln>
          <a:effectLst/>
        </c:spPr>
      </c:pivotFmt>
      <c:pivotFmt>
        <c:idx val="2"/>
        <c:spPr>
          <a:solidFill>
            <a:schemeClr val="accent3">
              <a:lumMod val="50000"/>
              <a:alpha val="85000"/>
            </a:schemeClr>
          </a:solidFill>
          <a:ln w="9525" cap="flat" cmpd="sng" algn="ctr">
            <a:solidFill>
              <a:schemeClr val="lt1">
                <a:alpha val="50000"/>
              </a:schemeClr>
            </a:solidFill>
            <a:round/>
          </a:ln>
          <a:effectLst/>
        </c:spPr>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alpha val="85000"/>
            </a:srgbClr>
          </a:solidFill>
          <a:ln w="9525" cap="flat" cmpd="sng" algn="ctr">
            <a:solidFill>
              <a:schemeClr val="lt1">
                <a:alpha val="50000"/>
              </a:schemeClr>
            </a:solidFill>
            <a:round/>
          </a:ln>
          <a:effectLst/>
        </c:spPr>
      </c:pivotFmt>
      <c:pivotFmt>
        <c:idx val="5"/>
        <c:spPr>
          <a:solidFill>
            <a:schemeClr val="accent3">
              <a:lumMod val="50000"/>
              <a:alpha val="85000"/>
            </a:schemeClr>
          </a:solidFill>
          <a:ln w="9525" cap="flat" cmpd="sng" algn="ctr">
            <a:solidFill>
              <a:schemeClr val="lt1">
                <a:alpha val="50000"/>
              </a:schemeClr>
            </a:solidFill>
            <a:round/>
          </a:ln>
          <a:effectLst/>
        </c:spPr>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alpha val="85000"/>
            </a:srgbClr>
          </a:solidFill>
          <a:ln w="9525" cap="flat" cmpd="sng" algn="ctr">
            <a:solidFill>
              <a:schemeClr val="lt1">
                <a:alpha val="50000"/>
              </a:schemeClr>
            </a:solidFill>
            <a:round/>
          </a:ln>
          <a:effectLst/>
        </c:spPr>
      </c:pivotFmt>
      <c:pivotFmt>
        <c:idx val="8"/>
        <c:spPr>
          <a:solidFill>
            <a:schemeClr val="accent3">
              <a:lumMod val="50000"/>
              <a:alpha val="85000"/>
            </a:schemeClr>
          </a:solidFill>
          <a:ln w="9525" cap="flat" cmpd="sng" algn="ctr">
            <a:solidFill>
              <a:schemeClr val="lt1">
                <a:alpha val="50000"/>
              </a:schemeClr>
            </a:solidFill>
            <a:round/>
          </a:ln>
          <a:effectLst/>
        </c:spPr>
      </c:pivotFmt>
    </c:pivotFmts>
    <c:plotArea>
      <c:layout/>
      <c:barChart>
        <c:barDir val="col"/>
        <c:grouping val="clustered"/>
        <c:varyColors val="0"/>
        <c:ser>
          <c:idx val="0"/>
          <c:order val="0"/>
          <c:tx>
            <c:strRef>
              <c:f>'Pivot Table'!$B$2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C00000">
                  <a:alpha val="85000"/>
                </a:srgbClr>
              </a:solidFill>
              <a:ln w="9525" cap="flat" cmpd="sng" algn="ctr">
                <a:solidFill>
                  <a:schemeClr val="lt1">
                    <a:alpha val="50000"/>
                  </a:schemeClr>
                </a:solidFill>
                <a:round/>
              </a:ln>
              <a:effectLst/>
            </c:spPr>
            <c:extLst>
              <c:ext xmlns:c16="http://schemas.microsoft.com/office/drawing/2014/chart" uri="{C3380CC4-5D6E-409C-BE32-E72D297353CC}">
                <c16:uniqueId val="{00000001-BF12-48EB-BE50-8D3AC5CC71DF}"/>
              </c:ext>
            </c:extLst>
          </c:dPt>
          <c:dPt>
            <c:idx val="1"/>
            <c:invertIfNegative val="0"/>
            <c:bubble3D val="0"/>
            <c:spPr>
              <a:solidFill>
                <a:schemeClr val="accent3">
                  <a:lumMod val="5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BF12-48EB-BE50-8D3AC5CC71D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Indian</c:v>
                </c:pt>
                <c:pt idx="1">
                  <c:v>Overseas</c:v>
                </c:pt>
              </c:strCache>
            </c:strRef>
          </c:cat>
          <c:val>
            <c:numRef>
              <c:f>'Pivot Table'!$B$3:$B$5</c:f>
              <c:numCache>
                <c:formatCode>"₹"\ #,##0</c:formatCode>
                <c:ptCount val="2"/>
                <c:pt idx="0">
                  <c:v>10616279.069767442</c:v>
                </c:pt>
                <c:pt idx="1">
                  <c:v>11392857.142857144</c:v>
                </c:pt>
              </c:numCache>
            </c:numRef>
          </c:val>
          <c:extLst>
            <c:ext xmlns:c16="http://schemas.microsoft.com/office/drawing/2014/chart" uri="{C3380CC4-5D6E-409C-BE32-E72D297353CC}">
              <c16:uniqueId val="{00000004-BF12-48EB-BE50-8D3AC5CC71DF}"/>
            </c:ext>
          </c:extLst>
        </c:ser>
        <c:dLbls>
          <c:dLblPos val="inEnd"/>
          <c:showLegendKey val="0"/>
          <c:showVal val="1"/>
          <c:showCatName val="0"/>
          <c:showSerName val="0"/>
          <c:showPercent val="0"/>
          <c:showBubbleSize val="0"/>
        </c:dLbls>
        <c:gapWidth val="65"/>
        <c:axId val="469821976"/>
        <c:axId val="469825256"/>
      </c:barChart>
      <c:catAx>
        <c:axId val="4698219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chemeClr val="dk1">
                    <a:lumMod val="75000"/>
                    <a:lumOff val="25000"/>
                  </a:schemeClr>
                </a:solidFill>
                <a:latin typeface="Cambria" panose="02040503050406030204" pitchFamily="18" charset="0"/>
                <a:ea typeface="Cambria" panose="02040503050406030204" pitchFamily="18" charset="0"/>
                <a:cs typeface="+mn-cs"/>
              </a:defRPr>
            </a:pPr>
            <a:endParaRPr lang="en-US"/>
          </a:p>
        </c:txPr>
        <c:crossAx val="469825256"/>
        <c:crosses val="autoZero"/>
        <c:auto val="1"/>
        <c:lblAlgn val="ctr"/>
        <c:lblOffset val="100"/>
        <c:noMultiLvlLbl val="0"/>
      </c:catAx>
      <c:valAx>
        <c:axId val="469825256"/>
        <c:scaling>
          <c:orientation val="minMax"/>
        </c:scaling>
        <c:delete val="1"/>
        <c:axPos val="l"/>
        <c:numFmt formatCode="&quot;₹&quot;\ #,##0" sourceLinked="1"/>
        <c:majorTickMark val="none"/>
        <c:minorTickMark val="none"/>
        <c:tickLblPos val="nextTo"/>
        <c:crossAx val="4698219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solidFill>
            <a:ln w="0"/>
          </c:spPr>
          <c:dPt>
            <c:idx val="0"/>
            <c:bubble3D val="0"/>
            <c:spPr>
              <a:solidFill>
                <a:schemeClr val="tx1"/>
              </a:solidFill>
              <a:ln w="0">
                <a:solidFill>
                  <a:schemeClr val="lt1"/>
                </a:solidFill>
              </a:ln>
              <a:effectLst/>
            </c:spPr>
            <c:extLst>
              <c:ext xmlns:c16="http://schemas.microsoft.com/office/drawing/2014/chart" uri="{C3380CC4-5D6E-409C-BE32-E72D297353CC}">
                <c16:uniqueId val="{00000001-1A47-4B76-87B3-FC898C7A1775}"/>
              </c:ext>
            </c:extLst>
          </c:dPt>
          <c:dPt>
            <c:idx val="1"/>
            <c:bubble3D val="0"/>
            <c:spPr>
              <a:solidFill>
                <a:schemeClr val="bg2">
                  <a:lumMod val="50000"/>
                </a:schemeClr>
              </a:solidFill>
              <a:ln w="0">
                <a:solidFill>
                  <a:schemeClr val="lt1"/>
                </a:solidFill>
              </a:ln>
              <a:effectLst/>
            </c:spPr>
            <c:extLst>
              <c:ext xmlns:c16="http://schemas.microsoft.com/office/drawing/2014/chart" uri="{C3380CC4-5D6E-409C-BE32-E72D297353CC}">
                <c16:uniqueId val="{00000003-1A47-4B76-87B3-FC898C7A1775}"/>
              </c:ext>
            </c:extLst>
          </c:dPt>
          <c:val>
            <c:numRef>
              <c:f>'Pivot Table'!$AK$3:$AL$3</c:f>
              <c:numCache>
                <c:formatCode>0%</c:formatCode>
                <c:ptCount val="2"/>
                <c:pt idx="0">
                  <c:v>0.2400932400932401</c:v>
                </c:pt>
                <c:pt idx="1">
                  <c:v>0.75990675990675993</c:v>
                </c:pt>
              </c:numCache>
            </c:numRef>
          </c:val>
          <c:extLst>
            <c:ext xmlns:c16="http://schemas.microsoft.com/office/drawing/2014/chart" uri="{C3380CC4-5D6E-409C-BE32-E72D297353CC}">
              <c16:uniqueId val="{00000004-1A47-4B76-87B3-FC898C7A1775}"/>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3FD0-46DE-8D37-49C06E26821E}"/>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3FD0-46DE-8D37-49C06E26821E}"/>
              </c:ext>
            </c:extLst>
          </c:dPt>
          <c:val>
            <c:numRef>
              <c:f>'Pivot Table'!$AK$4:$AL$4</c:f>
              <c:numCache>
                <c:formatCode>0%</c:formatCode>
                <c:ptCount val="2"/>
                <c:pt idx="0">
                  <c:v>0.61445221445221443</c:v>
                </c:pt>
                <c:pt idx="1">
                  <c:v>0.38554778554778557</c:v>
                </c:pt>
              </c:numCache>
            </c:numRef>
          </c:val>
          <c:extLst>
            <c:ext xmlns:c16="http://schemas.microsoft.com/office/drawing/2014/chart" uri="{C3380CC4-5D6E-409C-BE32-E72D297353CC}">
              <c16:uniqueId val="{00000004-3FD0-46DE-8D37-49C06E26821E}"/>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lumMod val="50000"/>
              </a:schemeClr>
            </a:solidFill>
          </c:spPr>
          <c:dPt>
            <c:idx val="0"/>
            <c:bubble3D val="0"/>
            <c:spPr>
              <a:solidFill>
                <a:schemeClr val="tx1"/>
              </a:solidFill>
              <a:ln w="19050">
                <a:solidFill>
                  <a:schemeClr val="lt1"/>
                </a:solidFill>
              </a:ln>
              <a:effectLst/>
            </c:spPr>
            <c:extLst>
              <c:ext xmlns:c16="http://schemas.microsoft.com/office/drawing/2014/chart" uri="{C3380CC4-5D6E-409C-BE32-E72D297353CC}">
                <c16:uniqueId val="{00000001-844E-49D1-8522-5E7C8D37D527}"/>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844E-49D1-8522-5E7C8D37D527}"/>
              </c:ext>
            </c:extLst>
          </c:dPt>
          <c:val>
            <c:numRef>
              <c:f>'Pivot Table'!$AK$5:$AL$5</c:f>
              <c:numCache>
                <c:formatCode>0%</c:formatCode>
                <c:ptCount val="2"/>
                <c:pt idx="0">
                  <c:v>0.14545454545454545</c:v>
                </c:pt>
                <c:pt idx="1">
                  <c:v>0.8545454545454545</c:v>
                </c:pt>
              </c:numCache>
            </c:numRef>
          </c:val>
          <c:extLst>
            <c:ext xmlns:c16="http://schemas.microsoft.com/office/drawing/2014/chart" uri="{C3380CC4-5D6E-409C-BE32-E72D297353CC}">
              <c16:uniqueId val="{00000004-844E-49D1-8522-5E7C8D37D527}"/>
            </c:ext>
          </c:extLst>
        </c:ser>
        <c:dLbls>
          <c:showLegendKey val="0"/>
          <c:showVal val="0"/>
          <c:showCatName val="0"/>
          <c:showSerName val="0"/>
          <c:showPercent val="0"/>
          <c:showBubbleSize val="0"/>
          <c:showLeaderLines val="1"/>
        </c:dLbls>
        <c:firstSliceAng val="27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Table!PivotTable2</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Avg</a:t>
            </a:r>
            <a:r>
              <a:rPr lang="en-US" baseline="0"/>
              <a:t> price asper role</a:t>
            </a:r>
            <a:endParaRPr lang="en-US"/>
          </a:p>
        </c:rich>
      </c:tx>
      <c:layout>
        <c:manualLayout>
          <c:xMode val="edge"/>
          <c:yMode val="edge"/>
          <c:x val="0.22921254048541945"/>
          <c:y val="5.009633911368015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27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Table'!$K$2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C3B-4977-9076-5E9EFF31078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C3B-4977-9076-5E9EFF310782}"/>
              </c:ext>
            </c:extLst>
          </c:dPt>
          <c:dPt>
            <c:idx val="2"/>
            <c:bubble3D val="0"/>
            <c:spPr>
              <a:solidFill>
                <a:srgbClr val="00B05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C3B-4977-9076-5E9EFF31078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9C3B-4977-9076-5E9EFF31078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9C3B-4977-9076-5E9EFF31078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9C3B-4977-9076-5E9EFF310782}"/>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9C3B-4977-9076-5E9EFF310782}"/>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9C3B-4977-9076-5E9EFF31078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Table'!$J$3:$J$7</c:f>
              <c:strCache>
                <c:ptCount val="4"/>
                <c:pt idx="0">
                  <c:v>ALL ROUNDER</c:v>
                </c:pt>
                <c:pt idx="1">
                  <c:v>BATSMAN</c:v>
                </c:pt>
                <c:pt idx="2">
                  <c:v>BOWLER</c:v>
                </c:pt>
                <c:pt idx="3">
                  <c:v>WICKET KEEPER</c:v>
                </c:pt>
              </c:strCache>
            </c:strRef>
          </c:cat>
          <c:val>
            <c:numRef>
              <c:f>'Pivot Table'!$K$3:$K$7</c:f>
              <c:numCache>
                <c:formatCode>"₹"\ #,##0</c:formatCode>
                <c:ptCount val="4"/>
                <c:pt idx="0">
                  <c:v>10125000</c:v>
                </c:pt>
                <c:pt idx="1">
                  <c:v>10576923.076923076</c:v>
                </c:pt>
                <c:pt idx="2">
                  <c:v>9726190.4761904757</c:v>
                </c:pt>
                <c:pt idx="3">
                  <c:v>14187500</c:v>
                </c:pt>
              </c:numCache>
            </c:numRef>
          </c:val>
          <c:extLst>
            <c:ext xmlns:c16="http://schemas.microsoft.com/office/drawing/2014/chart" uri="{C3380CC4-5D6E-409C-BE32-E72D297353CC}">
              <c16:uniqueId val="{00000008-9C3B-4977-9076-5E9EFF310782}"/>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[Mock IPL Auction Player Rating .xlsx]Pivot Table!PivotTable10</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Table'!$AC$2:$AC$3</c:f>
              <c:strCache>
                <c:ptCount val="1"/>
                <c:pt idx="0">
                  <c:v>ALL ROUNDER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Table'!$AC$4:$AC$7</c:f>
              <c:numCache>
                <c:formatCode>0</c:formatCode>
                <c:ptCount val="3"/>
                <c:pt idx="0">
                  <c:v>2</c:v>
                </c:pt>
                <c:pt idx="1">
                  <c:v>12</c:v>
                </c:pt>
                <c:pt idx="2">
                  <c:v>2</c:v>
                </c:pt>
              </c:numCache>
            </c:numRef>
          </c:val>
          <c:extLst>
            <c:ext xmlns:c16="http://schemas.microsoft.com/office/drawing/2014/chart" uri="{C3380CC4-5D6E-409C-BE32-E72D297353CC}">
              <c16:uniqueId val="{00000000-9709-4E1F-A6D5-59D0F237809A}"/>
            </c:ext>
          </c:extLst>
        </c:ser>
        <c:ser>
          <c:idx val="1"/>
          <c:order val="1"/>
          <c:tx>
            <c:strRef>
              <c:f>'Pivot Table'!$AD$2:$AD$3</c:f>
              <c:strCache>
                <c:ptCount val="1"/>
                <c:pt idx="0">
                  <c:v>BATSMAN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Table'!$AD$4:$AD$7</c:f>
              <c:numCache>
                <c:formatCode>0</c:formatCode>
                <c:ptCount val="3"/>
                <c:pt idx="0">
                  <c:v>3</c:v>
                </c:pt>
                <c:pt idx="1">
                  <c:v>12</c:v>
                </c:pt>
                <c:pt idx="2">
                  <c:v>11</c:v>
                </c:pt>
              </c:numCache>
            </c:numRef>
          </c:val>
          <c:extLst>
            <c:ext xmlns:c16="http://schemas.microsoft.com/office/drawing/2014/chart" uri="{C3380CC4-5D6E-409C-BE32-E72D297353CC}">
              <c16:uniqueId val="{00000001-9709-4E1F-A6D5-59D0F237809A}"/>
            </c:ext>
          </c:extLst>
        </c:ser>
        <c:ser>
          <c:idx val="2"/>
          <c:order val="2"/>
          <c:tx>
            <c:strRef>
              <c:f>'Pivot Table'!$AE$2:$AE$3</c:f>
              <c:strCache>
                <c:ptCount val="1"/>
                <c:pt idx="0">
                  <c:v>BOWLER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Table'!$AE$4:$AE$7</c:f>
              <c:numCache>
                <c:formatCode>0</c:formatCode>
                <c:ptCount val="3"/>
                <c:pt idx="0">
                  <c:v>4</c:v>
                </c:pt>
                <c:pt idx="1">
                  <c:v>37</c:v>
                </c:pt>
                <c:pt idx="2">
                  <c:v>1</c:v>
                </c:pt>
              </c:numCache>
            </c:numRef>
          </c:val>
          <c:extLst>
            <c:ext xmlns:c16="http://schemas.microsoft.com/office/drawing/2014/chart" uri="{C3380CC4-5D6E-409C-BE32-E72D297353CC}">
              <c16:uniqueId val="{00000005-A6EF-45DB-AF4B-8EC117CD8FFC}"/>
            </c:ext>
          </c:extLst>
        </c:ser>
        <c:ser>
          <c:idx val="3"/>
          <c:order val="3"/>
          <c:tx>
            <c:strRef>
              <c:f>'Pivot Table'!$AF$2:$AF$3</c:f>
              <c:strCache>
                <c:ptCount val="1"/>
                <c:pt idx="0">
                  <c:v>WICKET KEEPER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Table'!$AB$4:$AB$7</c:f>
              <c:strCache>
                <c:ptCount val="3"/>
                <c:pt idx="0">
                  <c:v>A</c:v>
                </c:pt>
                <c:pt idx="1">
                  <c:v>B</c:v>
                </c:pt>
                <c:pt idx="2">
                  <c:v>C</c:v>
                </c:pt>
              </c:strCache>
            </c:strRef>
          </c:cat>
          <c:val>
            <c:numRef>
              <c:f>'Pivot Table'!$AF$4:$AF$7</c:f>
              <c:numCache>
                <c:formatCode>0</c:formatCode>
                <c:ptCount val="3"/>
                <c:pt idx="0">
                  <c:v>5</c:v>
                </c:pt>
                <c:pt idx="1">
                  <c:v>8</c:v>
                </c:pt>
                <c:pt idx="2">
                  <c:v>3</c:v>
                </c:pt>
              </c:numCache>
            </c:numRef>
          </c:val>
          <c:extLst>
            <c:ext xmlns:c16="http://schemas.microsoft.com/office/drawing/2014/chart" uri="{C3380CC4-5D6E-409C-BE32-E72D297353CC}">
              <c16:uniqueId val="{00000006-A6EF-45DB-AF4B-8EC117CD8FFC}"/>
            </c:ext>
          </c:extLst>
        </c:ser>
        <c:dLbls>
          <c:dLblPos val="ctr"/>
          <c:showLegendKey val="0"/>
          <c:showVal val="1"/>
          <c:showCatName val="0"/>
          <c:showSerName val="0"/>
          <c:showPercent val="0"/>
          <c:showBubbleSize val="0"/>
        </c:dLbls>
        <c:gapWidth val="182"/>
        <c:axId val="608080208"/>
        <c:axId val="608077912"/>
      </c:barChart>
      <c:catAx>
        <c:axId val="608080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077912"/>
        <c:crosses val="autoZero"/>
        <c:auto val="1"/>
        <c:lblAlgn val="ctr"/>
        <c:lblOffset val="100"/>
        <c:noMultiLvlLbl val="0"/>
      </c:catAx>
      <c:valAx>
        <c:axId val="608077912"/>
        <c:scaling>
          <c:orientation val="minMax"/>
        </c:scaling>
        <c:delete val="1"/>
        <c:axPos val="b"/>
        <c:numFmt formatCode="0" sourceLinked="1"/>
        <c:majorTickMark val="none"/>
        <c:minorTickMark val="none"/>
        <c:tickLblPos val="nextTo"/>
        <c:crossAx val="60808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FBBD1CA-99BA-455E-8BD3-C5648469AD45}">
          <cx:spPr>
            <a:ln>
              <a:noFill/>
            </a:ln>
          </cx:spPr>
          <cx:dataPt idx="2">
            <cx:spPr>
              <a:solidFill>
                <a:srgbClr val="00B050"/>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6FBBD1CA-99BA-455E-8BD3-C5648469AD45}">
          <cx:spPr>
            <a:ln>
              <a:noFill/>
            </a:ln>
          </cx:spPr>
          <cx:dataPt idx="2">
            <cx:spPr>
              <a:solidFill>
                <a:srgbClr val="00B050"/>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microsoft.com/office/2014/relationships/chartEx" Target="../charts/chartEx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xdr:colOff>
      <xdr:row>1</xdr:row>
      <xdr:rowOff>4762</xdr:rowOff>
    </xdr:from>
    <xdr:to>
      <xdr:col>8</xdr:col>
      <xdr:colOff>142875</xdr:colOff>
      <xdr:row>14</xdr:row>
      <xdr:rowOff>57150</xdr:rowOff>
    </xdr:to>
    <xdr:graphicFrame macro="">
      <xdr:nvGraphicFramePr>
        <xdr:cNvPr id="2" name="Chart 1">
          <a:extLst>
            <a:ext uri="{FF2B5EF4-FFF2-40B4-BE49-F238E27FC236}">
              <a16:creationId xmlns:a16="http://schemas.microsoft.com/office/drawing/2014/main" id="{6243C7B6-0D87-424E-8823-06340311E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219074</xdr:colOff>
      <xdr:row>0</xdr:row>
      <xdr:rowOff>166688</xdr:rowOff>
    </xdr:from>
    <xdr:to>
      <xdr:col>17</xdr:col>
      <xdr:colOff>285750</xdr:colOff>
      <xdr:row>14</xdr:row>
      <xdr:rowOff>123826</xdr:rowOff>
    </xdr:to>
    <xdr:graphicFrame macro="">
      <xdr:nvGraphicFramePr>
        <xdr:cNvPr id="6" name="Chart 5">
          <a:extLst>
            <a:ext uri="{FF2B5EF4-FFF2-40B4-BE49-F238E27FC236}">
              <a16:creationId xmlns:a16="http://schemas.microsoft.com/office/drawing/2014/main" id="{68542866-7F7E-48F3-8D32-48A1080B9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571500</xdr:colOff>
      <xdr:row>0</xdr:row>
      <xdr:rowOff>138112</xdr:rowOff>
    </xdr:from>
    <xdr:to>
      <xdr:col>26</xdr:col>
      <xdr:colOff>571500</xdr:colOff>
      <xdr:row>9</xdr:row>
      <xdr:rowOff>104775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A7E75F21-78F7-4ACA-AD39-81B983BEBE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392525" y="138112"/>
              <a:ext cx="3048000" cy="16811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66675</xdr:colOff>
      <xdr:row>8</xdr:row>
      <xdr:rowOff>33337</xdr:rowOff>
    </xdr:from>
    <xdr:to>
      <xdr:col>32</xdr:col>
      <xdr:colOff>447675</xdr:colOff>
      <xdr:row>22</xdr:row>
      <xdr:rowOff>109537</xdr:rowOff>
    </xdr:to>
    <xdr:graphicFrame macro="">
      <xdr:nvGraphicFramePr>
        <xdr:cNvPr id="8" name="Chart 7">
          <a:extLst>
            <a:ext uri="{FF2B5EF4-FFF2-40B4-BE49-F238E27FC236}">
              <a16:creationId xmlns:a16="http://schemas.microsoft.com/office/drawing/2014/main" id="{0313200E-6AB9-4D63-B44B-1056B52CD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9526</xdr:colOff>
      <xdr:row>6</xdr:row>
      <xdr:rowOff>133350</xdr:rowOff>
    </xdr:from>
    <xdr:to>
      <xdr:col>37</xdr:col>
      <xdr:colOff>266701</xdr:colOff>
      <xdr:row>13</xdr:row>
      <xdr:rowOff>180975</xdr:rowOff>
    </xdr:to>
    <xdr:graphicFrame macro="">
      <xdr:nvGraphicFramePr>
        <xdr:cNvPr id="16" name="Chart 15">
          <a:extLst>
            <a:ext uri="{FF2B5EF4-FFF2-40B4-BE49-F238E27FC236}">
              <a16:creationId xmlns:a16="http://schemas.microsoft.com/office/drawing/2014/main" id="{AAB3CB74-D499-4762-86CA-2FE29BDCC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36</xdr:col>
      <xdr:colOff>247650</xdr:colOff>
      <xdr:row>10</xdr:row>
      <xdr:rowOff>9525</xdr:rowOff>
    </xdr:from>
    <xdr:to>
      <xdr:col>37</xdr:col>
      <xdr:colOff>142875</xdr:colOff>
      <xdr:row>11</xdr:row>
      <xdr:rowOff>104775</xdr:rowOff>
    </xdr:to>
    <xdr:sp macro="" textlink="$AK$3">
      <xdr:nvSpPr>
        <xdr:cNvPr id="17" name="TextBox 16">
          <a:extLst>
            <a:ext uri="{FF2B5EF4-FFF2-40B4-BE49-F238E27FC236}">
              <a16:creationId xmlns:a16="http://schemas.microsoft.com/office/drawing/2014/main" id="{7CE43CB7-73A5-4708-810A-DAD81E00AA15}"/>
            </a:ext>
          </a:extLst>
        </xdr:cNvPr>
        <xdr:cNvSpPr txBox="1"/>
      </xdr:nvSpPr>
      <xdr:spPr>
        <a:xfrm>
          <a:off x="26955750" y="1914525"/>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15DAE8-07EB-4458-B84C-31F7DF3117C9}" type="TxLink">
            <a:rPr lang="en-US" sz="2400" b="1" i="0" u="none" strike="noStrike">
              <a:solidFill>
                <a:srgbClr val="000000"/>
              </a:solidFill>
              <a:latin typeface="Cambria" panose="02040503050406030204" pitchFamily="18" charset="0"/>
              <a:ea typeface="Cambria" panose="02040503050406030204" pitchFamily="18" charset="0"/>
              <a:cs typeface="Calibri"/>
            </a:rPr>
            <a:pPr algn="ctr"/>
            <a:t>24%</a:t>
          </a:fld>
          <a:endParaRPr lang="en-IN" sz="4400" b="1">
            <a:latin typeface="Cambria" panose="02040503050406030204" pitchFamily="18" charset="0"/>
            <a:ea typeface="Cambria" panose="02040503050406030204" pitchFamily="18" charset="0"/>
          </a:endParaRPr>
        </a:p>
      </xdr:txBody>
    </xdr:sp>
    <xdr:clientData/>
  </xdr:twoCellAnchor>
  <xdr:twoCellAnchor>
    <xdr:from>
      <xdr:col>36</xdr:col>
      <xdr:colOff>514350</xdr:colOff>
      <xdr:row>8</xdr:row>
      <xdr:rowOff>142875</xdr:rowOff>
    </xdr:from>
    <xdr:to>
      <xdr:col>36</xdr:col>
      <xdr:colOff>1095375</xdr:colOff>
      <xdr:row>10</xdr:row>
      <xdr:rowOff>47625</xdr:rowOff>
    </xdr:to>
    <xdr:sp macro="" textlink="">
      <xdr:nvSpPr>
        <xdr:cNvPr id="18" name="TextBox 17">
          <a:extLst>
            <a:ext uri="{FF2B5EF4-FFF2-40B4-BE49-F238E27FC236}">
              <a16:creationId xmlns:a16="http://schemas.microsoft.com/office/drawing/2014/main" id="{6D50887E-DAA5-4FB1-B667-B9E5A593B570}"/>
            </a:ext>
          </a:extLst>
        </xdr:cNvPr>
        <xdr:cNvSpPr txBox="1"/>
      </xdr:nvSpPr>
      <xdr:spPr>
        <a:xfrm>
          <a:off x="27222450" y="166687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rgbClr val="000000"/>
              </a:solidFill>
              <a:latin typeface="Cambria" panose="02040503050406030204" pitchFamily="18" charset="0"/>
              <a:ea typeface="Cambria" panose="02040503050406030204" pitchFamily="18" charset="0"/>
              <a:cs typeface="Calibri"/>
            </a:rPr>
            <a:t>A</a:t>
          </a:r>
          <a:endParaRPr lang="en-US" sz="1800" b="1" i="0" u="none" strike="noStrike">
            <a:solidFill>
              <a:srgbClr val="000000"/>
            </a:solidFill>
            <a:latin typeface="Cambria" panose="02040503050406030204" pitchFamily="18" charset="0"/>
            <a:ea typeface="Cambria" panose="02040503050406030204" pitchFamily="18" charset="0"/>
            <a:cs typeface="Calibri"/>
          </a:endParaRPr>
        </a:p>
      </xdr:txBody>
    </xdr:sp>
    <xdr:clientData/>
  </xdr:twoCellAnchor>
  <xdr:twoCellAnchor>
    <xdr:from>
      <xdr:col>38</xdr:col>
      <xdr:colOff>0</xdr:colOff>
      <xdr:row>7</xdr:row>
      <xdr:rowOff>0</xdr:rowOff>
    </xdr:from>
    <xdr:to>
      <xdr:col>40</xdr:col>
      <xdr:colOff>419100</xdr:colOff>
      <xdr:row>14</xdr:row>
      <xdr:rowOff>47625</xdr:rowOff>
    </xdr:to>
    <xdr:graphicFrame macro="">
      <xdr:nvGraphicFramePr>
        <xdr:cNvPr id="19" name="Chart 18">
          <a:extLst>
            <a:ext uri="{FF2B5EF4-FFF2-40B4-BE49-F238E27FC236}">
              <a16:creationId xmlns:a16="http://schemas.microsoft.com/office/drawing/2014/main" id="{15BD75A1-7C44-4882-BCBE-A42077C58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228600</xdr:colOff>
      <xdr:row>10</xdr:row>
      <xdr:rowOff>66675</xdr:rowOff>
    </xdr:from>
    <xdr:to>
      <xdr:col>40</xdr:col>
      <xdr:colOff>200024</xdr:colOff>
      <xdr:row>11</xdr:row>
      <xdr:rowOff>161925</xdr:rowOff>
    </xdr:to>
    <xdr:sp macro="" textlink="$AK$4">
      <xdr:nvSpPr>
        <xdr:cNvPr id="20" name="TextBox 19">
          <a:extLst>
            <a:ext uri="{FF2B5EF4-FFF2-40B4-BE49-F238E27FC236}">
              <a16:creationId xmlns:a16="http://schemas.microsoft.com/office/drawing/2014/main" id="{B67B5346-2F59-44D9-849B-71E5A3BD806A}"/>
            </a:ext>
          </a:extLst>
        </xdr:cNvPr>
        <xdr:cNvSpPr txBox="1"/>
      </xdr:nvSpPr>
      <xdr:spPr>
        <a:xfrm>
          <a:off x="28927425" y="1971675"/>
          <a:ext cx="11906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4A5F11-5DB1-414F-A5DF-568E64571777}"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61%</a:t>
          </a:fld>
          <a:endParaRPr lang="en-IN" sz="4000" b="1">
            <a:latin typeface="Cambria" panose="02040503050406030204" pitchFamily="18" charset="0"/>
            <a:ea typeface="Cambria" panose="02040503050406030204" pitchFamily="18" charset="0"/>
          </a:endParaRPr>
        </a:p>
      </xdr:txBody>
    </xdr:sp>
    <xdr:clientData/>
  </xdr:twoCellAnchor>
  <xdr:twoCellAnchor>
    <xdr:from>
      <xdr:col>38</xdr:col>
      <xdr:colOff>504824</xdr:colOff>
      <xdr:row>9</xdr:row>
      <xdr:rowOff>9525</xdr:rowOff>
    </xdr:from>
    <xdr:to>
      <xdr:col>39</xdr:col>
      <xdr:colOff>476249</xdr:colOff>
      <xdr:row>10</xdr:row>
      <xdr:rowOff>104775</xdr:rowOff>
    </xdr:to>
    <xdr:sp macro="" textlink="">
      <xdr:nvSpPr>
        <xdr:cNvPr id="21" name="TextBox 20">
          <a:extLst>
            <a:ext uri="{FF2B5EF4-FFF2-40B4-BE49-F238E27FC236}">
              <a16:creationId xmlns:a16="http://schemas.microsoft.com/office/drawing/2014/main" id="{7B745DFA-5F79-415D-A235-5EBB7769CA49}"/>
            </a:ext>
          </a:extLst>
        </xdr:cNvPr>
        <xdr:cNvSpPr txBox="1"/>
      </xdr:nvSpPr>
      <xdr:spPr>
        <a:xfrm>
          <a:off x="29203649" y="172402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Cambria" panose="02040503050406030204" pitchFamily="18" charset="0"/>
              <a:ea typeface="Cambria" panose="02040503050406030204" pitchFamily="18" charset="0"/>
              <a:cs typeface="Calibri"/>
            </a:rPr>
            <a:t>B</a:t>
          </a:r>
        </a:p>
      </xdr:txBody>
    </xdr:sp>
    <xdr:clientData/>
  </xdr:twoCellAnchor>
  <xdr:twoCellAnchor>
    <xdr:from>
      <xdr:col>41</xdr:col>
      <xdr:colOff>0</xdr:colOff>
      <xdr:row>7</xdr:row>
      <xdr:rowOff>0</xdr:rowOff>
    </xdr:from>
    <xdr:to>
      <xdr:col>43</xdr:col>
      <xdr:colOff>419100</xdr:colOff>
      <xdr:row>14</xdr:row>
      <xdr:rowOff>47625</xdr:rowOff>
    </xdr:to>
    <xdr:graphicFrame macro="">
      <xdr:nvGraphicFramePr>
        <xdr:cNvPr id="22" name="Chart 21">
          <a:extLst>
            <a:ext uri="{FF2B5EF4-FFF2-40B4-BE49-F238E27FC236}">
              <a16:creationId xmlns:a16="http://schemas.microsoft.com/office/drawing/2014/main" id="{898C9482-7318-4276-9B92-0D7EA6FE5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41</xdr:col>
      <xdr:colOff>371476</xdr:colOff>
      <xdr:row>10</xdr:row>
      <xdr:rowOff>66675</xdr:rowOff>
    </xdr:from>
    <xdr:to>
      <xdr:col>43</xdr:col>
      <xdr:colOff>28576</xdr:colOff>
      <xdr:row>11</xdr:row>
      <xdr:rowOff>161925</xdr:rowOff>
    </xdr:to>
    <xdr:sp macro="" textlink="$AK$5">
      <xdr:nvSpPr>
        <xdr:cNvPr id="23" name="TextBox 22">
          <a:extLst>
            <a:ext uri="{FF2B5EF4-FFF2-40B4-BE49-F238E27FC236}">
              <a16:creationId xmlns:a16="http://schemas.microsoft.com/office/drawing/2014/main" id="{51D6034E-204C-48B3-9513-8B4310AC4D2D}"/>
            </a:ext>
          </a:extLst>
        </xdr:cNvPr>
        <xdr:cNvSpPr txBox="1"/>
      </xdr:nvSpPr>
      <xdr:spPr>
        <a:xfrm>
          <a:off x="30899101" y="1971675"/>
          <a:ext cx="8763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9591F1-797A-4D5E-B0A4-959B33443800}"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15%</a:t>
          </a:fld>
          <a:endParaRPr lang="en-IN" sz="4000" b="1">
            <a:latin typeface="Cambria" panose="02040503050406030204" pitchFamily="18" charset="0"/>
            <a:ea typeface="Cambria" panose="02040503050406030204" pitchFamily="18" charset="0"/>
          </a:endParaRPr>
        </a:p>
      </xdr:txBody>
    </xdr:sp>
    <xdr:clientData/>
  </xdr:twoCellAnchor>
  <xdr:twoCellAnchor>
    <xdr:from>
      <xdr:col>41</xdr:col>
      <xdr:colOff>504824</xdr:colOff>
      <xdr:row>9</xdr:row>
      <xdr:rowOff>9525</xdr:rowOff>
    </xdr:from>
    <xdr:to>
      <xdr:col>42</xdr:col>
      <xdr:colOff>476249</xdr:colOff>
      <xdr:row>10</xdr:row>
      <xdr:rowOff>104775</xdr:rowOff>
    </xdr:to>
    <xdr:sp macro="" textlink="">
      <xdr:nvSpPr>
        <xdr:cNvPr id="24" name="TextBox 23">
          <a:extLst>
            <a:ext uri="{FF2B5EF4-FFF2-40B4-BE49-F238E27FC236}">
              <a16:creationId xmlns:a16="http://schemas.microsoft.com/office/drawing/2014/main" id="{D416272A-9287-445A-8628-399AC4A9CE70}"/>
            </a:ext>
          </a:extLst>
        </xdr:cNvPr>
        <xdr:cNvSpPr txBox="1"/>
      </xdr:nvSpPr>
      <xdr:spPr>
        <a:xfrm>
          <a:off x="31032449" y="172402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Cambria" panose="02040503050406030204" pitchFamily="18" charset="0"/>
              <a:ea typeface="Cambria" panose="02040503050406030204" pitchFamily="18" charset="0"/>
              <a:cs typeface="Calibri"/>
            </a:rPr>
            <a:t>C</a:t>
          </a:r>
        </a:p>
      </xdr:txBody>
    </xdr:sp>
    <xdr:clientData/>
  </xdr:twoCellAnchor>
  <xdr:twoCellAnchor editAs="oneCell">
    <xdr:from>
      <xdr:col>19</xdr:col>
      <xdr:colOff>628650</xdr:colOff>
      <xdr:row>12</xdr:row>
      <xdr:rowOff>85726</xdr:rowOff>
    </xdr:from>
    <xdr:to>
      <xdr:col>21</xdr:col>
      <xdr:colOff>600075</xdr:colOff>
      <xdr:row>17</xdr:row>
      <xdr:rowOff>9526</xdr:rowOff>
    </xdr:to>
    <mc:AlternateContent xmlns:mc="http://schemas.openxmlformats.org/markup-compatibility/2006" xmlns:a14="http://schemas.microsoft.com/office/drawing/2010/main">
      <mc:Choice Requires="a14">
        <xdr:graphicFrame macro="">
          <xdr:nvGraphicFramePr>
            <xdr:cNvPr id="25" name="Nationality ">
              <a:extLst>
                <a:ext uri="{FF2B5EF4-FFF2-40B4-BE49-F238E27FC236}">
                  <a16:creationId xmlns:a16="http://schemas.microsoft.com/office/drawing/2014/main" id="{B3F19082-80F4-49BB-BBE2-165120F1C6DC}"/>
                </a:ext>
              </a:extLst>
            </xdr:cNvPr>
            <xdr:cNvGraphicFramePr/>
          </xdr:nvGraphicFramePr>
          <xdr:xfrm>
            <a:off x="0" y="0"/>
            <a:ext cx="0" cy="0"/>
          </xdr:xfrm>
          <a:graphic>
            <a:graphicData uri="http://schemas.microsoft.com/office/drawing/2010/slicer">
              <sle:slicer xmlns:sle="http://schemas.microsoft.com/office/drawing/2010/slicer" name="Nationality "/>
            </a:graphicData>
          </a:graphic>
        </xdr:graphicFrame>
      </mc:Choice>
      <mc:Fallback xmlns="">
        <xdr:sp macro="" textlink="">
          <xdr:nvSpPr>
            <xdr:cNvPr id="0" name=""/>
            <xdr:cNvSpPr>
              <a:spLocks noTextEdit="1"/>
            </xdr:cNvSpPr>
          </xdr:nvSpPr>
          <xdr:spPr>
            <a:xfrm>
              <a:off x="14592300" y="2371726"/>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38101</xdr:colOff>
      <xdr:row>0</xdr:row>
      <xdr:rowOff>38100</xdr:rowOff>
    </xdr:from>
    <xdr:to>
      <xdr:col>20</xdr:col>
      <xdr:colOff>266701</xdr:colOff>
      <xdr:row>4</xdr:row>
      <xdr:rowOff>123825</xdr:rowOff>
    </xdr:to>
    <xdr:sp macro="" textlink="">
      <xdr:nvSpPr>
        <xdr:cNvPr id="2" name="Rectangle 1">
          <a:extLst>
            <a:ext uri="{FF2B5EF4-FFF2-40B4-BE49-F238E27FC236}">
              <a16:creationId xmlns:a16="http://schemas.microsoft.com/office/drawing/2014/main" id="{F497912F-5443-4CC2-A01F-29BCCB28DB09}"/>
            </a:ext>
          </a:extLst>
        </xdr:cNvPr>
        <xdr:cNvSpPr/>
      </xdr:nvSpPr>
      <xdr:spPr>
        <a:xfrm>
          <a:off x="38101" y="38100"/>
          <a:ext cx="124206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latin typeface="Algerian" panose="04020705040A02060702" pitchFamily="82" charset="0"/>
              <a:ea typeface="Cambria" panose="02040503050406030204" pitchFamily="18" charset="0"/>
            </a:rPr>
            <a:t>IPL AUCTION 2022 DASHBOARD</a:t>
          </a:r>
        </a:p>
      </xdr:txBody>
    </xdr:sp>
    <xdr:clientData/>
  </xdr:twoCellAnchor>
  <xdr:twoCellAnchor>
    <xdr:from>
      <xdr:col>17</xdr:col>
      <xdr:colOff>371475</xdr:colOff>
      <xdr:row>2</xdr:row>
      <xdr:rowOff>180975</xdr:rowOff>
    </xdr:from>
    <xdr:to>
      <xdr:col>20</xdr:col>
      <xdr:colOff>314325</xdr:colOff>
      <xdr:row>4</xdr:row>
      <xdr:rowOff>57150</xdr:rowOff>
    </xdr:to>
    <xdr:sp macro="" textlink="">
      <xdr:nvSpPr>
        <xdr:cNvPr id="4" name="TextBox 3">
          <a:extLst>
            <a:ext uri="{FF2B5EF4-FFF2-40B4-BE49-F238E27FC236}">
              <a16:creationId xmlns:a16="http://schemas.microsoft.com/office/drawing/2014/main" id="{166859E6-4F82-45F8-BC27-A18A224DA03E}"/>
            </a:ext>
          </a:extLst>
        </xdr:cNvPr>
        <xdr:cNvSpPr txBox="1"/>
      </xdr:nvSpPr>
      <xdr:spPr>
        <a:xfrm>
          <a:off x="10734675" y="561975"/>
          <a:ext cx="17716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Microsoft Uighur" panose="02000000000000000000" pitchFamily="2" charset="-78"/>
              <a:cs typeface="Microsoft Uighur" panose="02000000000000000000" pitchFamily="2" charset="-78"/>
            </a:rPr>
            <a:t>Figures</a:t>
          </a:r>
          <a:r>
            <a:rPr lang="en-IN" sz="1400" baseline="0">
              <a:solidFill>
                <a:schemeClr val="bg1"/>
              </a:solidFill>
              <a:latin typeface="Microsoft Uighur" panose="02000000000000000000" pitchFamily="2" charset="-78"/>
              <a:cs typeface="Microsoft Uighur" panose="02000000000000000000" pitchFamily="2" charset="-78"/>
            </a:rPr>
            <a:t> are in Indian Rupees....</a:t>
          </a:r>
          <a:endParaRPr lang="en-IN" sz="1400">
            <a:solidFill>
              <a:schemeClr val="bg1"/>
            </a:solidFill>
            <a:latin typeface="Microsoft Uighur" panose="02000000000000000000" pitchFamily="2" charset="-78"/>
            <a:cs typeface="Microsoft Uighur" panose="02000000000000000000" pitchFamily="2" charset="-78"/>
          </a:endParaRPr>
        </a:p>
      </xdr:txBody>
    </xdr:sp>
    <xdr:clientData/>
  </xdr:twoCellAnchor>
  <xdr:twoCellAnchor>
    <xdr:from>
      <xdr:col>7</xdr:col>
      <xdr:colOff>504825</xdr:colOff>
      <xdr:row>4</xdr:row>
      <xdr:rowOff>47625</xdr:rowOff>
    </xdr:from>
    <xdr:to>
      <xdr:col>13</xdr:col>
      <xdr:colOff>38099</xdr:colOff>
      <xdr:row>24</xdr:row>
      <xdr:rowOff>104774</xdr:rowOff>
    </xdr:to>
    <xdr:graphicFrame macro="">
      <xdr:nvGraphicFramePr>
        <xdr:cNvPr id="5" name="Chart 4">
          <a:extLst>
            <a:ext uri="{FF2B5EF4-FFF2-40B4-BE49-F238E27FC236}">
              <a16:creationId xmlns:a16="http://schemas.microsoft.com/office/drawing/2014/main" id="{7CCD7B48-1207-4EA0-9C6A-221ECEBA2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5</xdr:row>
      <xdr:rowOff>180975</xdr:rowOff>
    </xdr:from>
    <xdr:to>
      <xdr:col>2</xdr:col>
      <xdr:colOff>447675</xdr:colOff>
      <xdr:row>13</xdr:row>
      <xdr:rowOff>38100</xdr:rowOff>
    </xdr:to>
    <xdr:graphicFrame macro="">
      <xdr:nvGraphicFramePr>
        <xdr:cNvPr id="15" name="Chart 14">
          <a:extLst>
            <a:ext uri="{FF2B5EF4-FFF2-40B4-BE49-F238E27FC236}">
              <a16:creationId xmlns:a16="http://schemas.microsoft.com/office/drawing/2014/main" id="{7555928E-E2DF-47B1-B81F-E1D0752AB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266699</xdr:colOff>
      <xdr:row>9</xdr:row>
      <xdr:rowOff>47625</xdr:rowOff>
    </xdr:from>
    <xdr:to>
      <xdr:col>2</xdr:col>
      <xdr:colOff>323849</xdr:colOff>
      <xdr:row>10</xdr:row>
      <xdr:rowOff>142875</xdr:rowOff>
    </xdr:to>
    <xdr:sp macro="" textlink="'Pivot Table'!$AK$3">
      <xdr:nvSpPr>
        <xdr:cNvPr id="16" name="TextBox 15">
          <a:extLst>
            <a:ext uri="{FF2B5EF4-FFF2-40B4-BE49-F238E27FC236}">
              <a16:creationId xmlns:a16="http://schemas.microsoft.com/office/drawing/2014/main" id="{52E3876C-809F-4551-BBC8-3C59702F8E33}"/>
            </a:ext>
          </a:extLst>
        </xdr:cNvPr>
        <xdr:cNvSpPr txBox="1"/>
      </xdr:nvSpPr>
      <xdr:spPr>
        <a:xfrm>
          <a:off x="266699" y="1762125"/>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43B9E2-9421-49D7-A0FA-CE7168AE52C6}"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24%</a:t>
          </a:fld>
          <a:endParaRPr lang="en-IN" sz="7200" b="1">
            <a:latin typeface="Cambria" panose="02040503050406030204" pitchFamily="18" charset="0"/>
            <a:ea typeface="Cambria" panose="02040503050406030204" pitchFamily="18" charset="0"/>
          </a:endParaRPr>
        </a:p>
      </xdr:txBody>
    </xdr:sp>
    <xdr:clientData/>
  </xdr:twoCellAnchor>
  <xdr:twoCellAnchor>
    <xdr:from>
      <xdr:col>0</xdr:col>
      <xdr:colOff>533399</xdr:colOff>
      <xdr:row>7</xdr:row>
      <xdr:rowOff>180975</xdr:rowOff>
    </xdr:from>
    <xdr:to>
      <xdr:col>1</xdr:col>
      <xdr:colOff>504824</xdr:colOff>
      <xdr:row>9</xdr:row>
      <xdr:rowOff>85725</xdr:rowOff>
    </xdr:to>
    <xdr:sp macro="" textlink="">
      <xdr:nvSpPr>
        <xdr:cNvPr id="17" name="TextBox 16">
          <a:extLst>
            <a:ext uri="{FF2B5EF4-FFF2-40B4-BE49-F238E27FC236}">
              <a16:creationId xmlns:a16="http://schemas.microsoft.com/office/drawing/2014/main" id="{19C90FE6-D53C-401A-917A-0DA2ABA01592}"/>
            </a:ext>
          </a:extLst>
        </xdr:cNvPr>
        <xdr:cNvSpPr txBox="1"/>
      </xdr:nvSpPr>
      <xdr:spPr>
        <a:xfrm>
          <a:off x="533399" y="151447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rgbClr val="000000"/>
              </a:solidFill>
              <a:latin typeface="Cambria" panose="02040503050406030204" pitchFamily="18" charset="0"/>
              <a:ea typeface="Cambria" panose="02040503050406030204" pitchFamily="18" charset="0"/>
              <a:cs typeface="Calibri"/>
            </a:rPr>
            <a:t>A</a:t>
          </a:r>
          <a:endParaRPr lang="en-US" sz="1800" b="1" i="0" u="none" strike="noStrike">
            <a:solidFill>
              <a:srgbClr val="000000"/>
            </a:solidFill>
            <a:latin typeface="Cambria" panose="02040503050406030204" pitchFamily="18" charset="0"/>
            <a:ea typeface="Cambria" panose="02040503050406030204" pitchFamily="18" charset="0"/>
            <a:cs typeface="Calibri"/>
          </a:endParaRPr>
        </a:p>
      </xdr:txBody>
    </xdr:sp>
    <xdr:clientData/>
  </xdr:twoCellAnchor>
  <xdr:twoCellAnchor>
    <xdr:from>
      <xdr:col>2</xdr:col>
      <xdr:colOff>409575</xdr:colOff>
      <xdr:row>5</xdr:row>
      <xdr:rowOff>180975</xdr:rowOff>
    </xdr:from>
    <xdr:to>
      <xdr:col>5</xdr:col>
      <xdr:colOff>219075</xdr:colOff>
      <xdr:row>13</xdr:row>
      <xdr:rowOff>38100</xdr:rowOff>
    </xdr:to>
    <xdr:graphicFrame macro="">
      <xdr:nvGraphicFramePr>
        <xdr:cNvPr id="18" name="Chart 17">
          <a:extLst>
            <a:ext uri="{FF2B5EF4-FFF2-40B4-BE49-F238E27FC236}">
              <a16:creationId xmlns:a16="http://schemas.microsoft.com/office/drawing/2014/main" id="{BB113848-8AD7-441B-A92F-7BA75AB15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304799</xdr:colOff>
      <xdr:row>7</xdr:row>
      <xdr:rowOff>180975</xdr:rowOff>
    </xdr:from>
    <xdr:to>
      <xdr:col>4</xdr:col>
      <xdr:colOff>276224</xdr:colOff>
      <xdr:row>9</xdr:row>
      <xdr:rowOff>85725</xdr:rowOff>
    </xdr:to>
    <xdr:sp macro="" textlink="">
      <xdr:nvSpPr>
        <xdr:cNvPr id="19" name="TextBox 18">
          <a:extLst>
            <a:ext uri="{FF2B5EF4-FFF2-40B4-BE49-F238E27FC236}">
              <a16:creationId xmlns:a16="http://schemas.microsoft.com/office/drawing/2014/main" id="{C269CF3E-124E-412E-988D-C616EFA5FB30}"/>
            </a:ext>
          </a:extLst>
        </xdr:cNvPr>
        <xdr:cNvSpPr txBox="1"/>
      </xdr:nvSpPr>
      <xdr:spPr>
        <a:xfrm>
          <a:off x="2133599" y="151447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Cambria" panose="02040503050406030204" pitchFamily="18" charset="0"/>
              <a:ea typeface="Cambria" panose="02040503050406030204" pitchFamily="18" charset="0"/>
              <a:cs typeface="Calibri"/>
            </a:rPr>
            <a:t>B</a:t>
          </a:r>
        </a:p>
      </xdr:txBody>
    </xdr:sp>
    <xdr:clientData/>
  </xdr:twoCellAnchor>
  <xdr:twoCellAnchor>
    <xdr:from>
      <xdr:col>5</xdr:col>
      <xdr:colOff>295275</xdr:colOff>
      <xdr:row>5</xdr:row>
      <xdr:rowOff>180975</xdr:rowOff>
    </xdr:from>
    <xdr:to>
      <xdr:col>8</xdr:col>
      <xdr:colOff>104775</xdr:colOff>
      <xdr:row>13</xdr:row>
      <xdr:rowOff>38100</xdr:rowOff>
    </xdr:to>
    <xdr:graphicFrame macro="">
      <xdr:nvGraphicFramePr>
        <xdr:cNvPr id="20" name="Chart 19">
          <a:extLst>
            <a:ext uri="{FF2B5EF4-FFF2-40B4-BE49-F238E27FC236}">
              <a16:creationId xmlns:a16="http://schemas.microsoft.com/office/drawing/2014/main" id="{434DCEFB-3E5A-485E-A6A6-B1A8B07372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371476</xdr:colOff>
      <xdr:row>8</xdr:row>
      <xdr:rowOff>66675</xdr:rowOff>
    </xdr:from>
    <xdr:to>
      <xdr:col>8</xdr:col>
      <xdr:colOff>28576</xdr:colOff>
      <xdr:row>9</xdr:row>
      <xdr:rowOff>161925</xdr:rowOff>
    </xdr:to>
    <xdr:sp macro="" textlink="$AK$5">
      <xdr:nvSpPr>
        <xdr:cNvPr id="21" name="TextBox 20">
          <a:extLst>
            <a:ext uri="{FF2B5EF4-FFF2-40B4-BE49-F238E27FC236}">
              <a16:creationId xmlns:a16="http://schemas.microsoft.com/office/drawing/2014/main" id="{14AB9EBB-4EED-4856-8A9C-1EDFD3A68CAA}"/>
            </a:ext>
          </a:extLst>
        </xdr:cNvPr>
        <xdr:cNvSpPr txBox="1"/>
      </xdr:nvSpPr>
      <xdr:spPr>
        <a:xfrm>
          <a:off x="4029076" y="1590675"/>
          <a:ext cx="8763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9591F1-797A-4D5E-B0A4-959B33443800}"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 </a:t>
          </a:fld>
          <a:endParaRPr lang="en-IN" sz="4000" b="1">
            <a:latin typeface="Cambria" panose="02040503050406030204" pitchFamily="18" charset="0"/>
            <a:ea typeface="Cambria" panose="02040503050406030204" pitchFamily="18" charset="0"/>
          </a:endParaRPr>
        </a:p>
      </xdr:txBody>
    </xdr:sp>
    <xdr:clientData/>
  </xdr:twoCellAnchor>
  <xdr:twoCellAnchor>
    <xdr:from>
      <xdr:col>6</xdr:col>
      <xdr:colOff>209549</xdr:colOff>
      <xdr:row>7</xdr:row>
      <xdr:rowOff>180975</xdr:rowOff>
    </xdr:from>
    <xdr:to>
      <xdr:col>7</xdr:col>
      <xdr:colOff>180974</xdr:colOff>
      <xdr:row>9</xdr:row>
      <xdr:rowOff>85725</xdr:rowOff>
    </xdr:to>
    <xdr:sp macro="" textlink="">
      <xdr:nvSpPr>
        <xdr:cNvPr id="22" name="TextBox 21">
          <a:extLst>
            <a:ext uri="{FF2B5EF4-FFF2-40B4-BE49-F238E27FC236}">
              <a16:creationId xmlns:a16="http://schemas.microsoft.com/office/drawing/2014/main" id="{0ADA0457-9C35-4851-8DC9-31C4F211780E}"/>
            </a:ext>
          </a:extLst>
        </xdr:cNvPr>
        <xdr:cNvSpPr txBox="1"/>
      </xdr:nvSpPr>
      <xdr:spPr>
        <a:xfrm>
          <a:off x="3867149" y="1514475"/>
          <a:ext cx="581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u="none" strike="noStrike">
              <a:solidFill>
                <a:srgbClr val="000000"/>
              </a:solidFill>
              <a:latin typeface="Cambria" panose="02040503050406030204" pitchFamily="18" charset="0"/>
              <a:ea typeface="Cambria" panose="02040503050406030204" pitchFamily="18" charset="0"/>
              <a:cs typeface="Calibri"/>
            </a:rPr>
            <a:t>C</a:t>
          </a:r>
        </a:p>
      </xdr:txBody>
    </xdr:sp>
    <xdr:clientData/>
  </xdr:twoCellAnchor>
  <xdr:twoCellAnchor>
    <xdr:from>
      <xdr:col>3</xdr:col>
      <xdr:colOff>38099</xdr:colOff>
      <xdr:row>9</xdr:row>
      <xdr:rowOff>57150</xdr:rowOff>
    </xdr:from>
    <xdr:to>
      <xdr:col>5</xdr:col>
      <xdr:colOff>95249</xdr:colOff>
      <xdr:row>10</xdr:row>
      <xdr:rowOff>152400</xdr:rowOff>
    </xdr:to>
    <xdr:sp macro="" textlink="'Pivot Table'!$AK$4">
      <xdr:nvSpPr>
        <xdr:cNvPr id="23" name="TextBox 22">
          <a:extLst>
            <a:ext uri="{FF2B5EF4-FFF2-40B4-BE49-F238E27FC236}">
              <a16:creationId xmlns:a16="http://schemas.microsoft.com/office/drawing/2014/main" id="{09607BD8-2FD0-44BE-844E-E9391BA90EC5}"/>
            </a:ext>
          </a:extLst>
        </xdr:cNvPr>
        <xdr:cNvSpPr txBox="1"/>
      </xdr:nvSpPr>
      <xdr:spPr>
        <a:xfrm>
          <a:off x="1866899" y="1771650"/>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1FA900-86D0-4F5B-A23B-4ADEB6E76C98}"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61%</a:t>
          </a:fld>
          <a:endParaRPr lang="en-IN" sz="13800" b="1">
            <a:latin typeface="Cambria" panose="02040503050406030204" pitchFamily="18" charset="0"/>
            <a:ea typeface="Cambria" panose="02040503050406030204" pitchFamily="18" charset="0"/>
          </a:endParaRPr>
        </a:p>
      </xdr:txBody>
    </xdr:sp>
    <xdr:clientData/>
  </xdr:twoCellAnchor>
  <xdr:twoCellAnchor>
    <xdr:from>
      <xdr:col>5</xdr:col>
      <xdr:colOff>514349</xdr:colOff>
      <xdr:row>9</xdr:row>
      <xdr:rowOff>66675</xdr:rowOff>
    </xdr:from>
    <xdr:to>
      <xdr:col>7</xdr:col>
      <xdr:colOff>571499</xdr:colOff>
      <xdr:row>10</xdr:row>
      <xdr:rowOff>161925</xdr:rowOff>
    </xdr:to>
    <xdr:sp macro="" textlink="'Pivot Table'!$AK$5">
      <xdr:nvSpPr>
        <xdr:cNvPr id="24" name="TextBox 23">
          <a:extLst>
            <a:ext uri="{FF2B5EF4-FFF2-40B4-BE49-F238E27FC236}">
              <a16:creationId xmlns:a16="http://schemas.microsoft.com/office/drawing/2014/main" id="{72D9D3F5-003C-4960-A317-CB4EB8F2487C}"/>
            </a:ext>
          </a:extLst>
        </xdr:cNvPr>
        <xdr:cNvSpPr txBox="1"/>
      </xdr:nvSpPr>
      <xdr:spPr>
        <a:xfrm>
          <a:off x="3562349" y="1781175"/>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B0F44E-24A9-45A1-A14A-0C1B890887AB}" type="TxLink">
            <a:rPr lang="en-US" sz="2000" b="1" i="0" u="none" strike="noStrike">
              <a:solidFill>
                <a:srgbClr val="000000"/>
              </a:solidFill>
              <a:latin typeface="Cambria" panose="02040503050406030204" pitchFamily="18" charset="0"/>
              <a:ea typeface="Cambria" panose="02040503050406030204" pitchFamily="18" charset="0"/>
              <a:cs typeface="Calibri"/>
            </a:rPr>
            <a:pPr algn="ctr"/>
            <a:t>15%</a:t>
          </a:fld>
          <a:endParaRPr lang="en-IN" sz="34400" b="1">
            <a:latin typeface="Cambria" panose="02040503050406030204" pitchFamily="18" charset="0"/>
            <a:ea typeface="Cambria" panose="02040503050406030204" pitchFamily="18" charset="0"/>
          </a:endParaRPr>
        </a:p>
      </xdr:txBody>
    </xdr:sp>
    <xdr:clientData/>
  </xdr:twoCellAnchor>
  <xdr:twoCellAnchor>
    <xdr:from>
      <xdr:col>0</xdr:col>
      <xdr:colOff>57150</xdr:colOff>
      <xdr:row>12</xdr:row>
      <xdr:rowOff>152400</xdr:rowOff>
    </xdr:from>
    <xdr:to>
      <xdr:col>7</xdr:col>
      <xdr:colOff>104775</xdr:colOff>
      <xdr:row>30</xdr:row>
      <xdr:rowOff>19050</xdr:rowOff>
    </xdr:to>
    <xdr:graphicFrame macro="">
      <xdr:nvGraphicFramePr>
        <xdr:cNvPr id="25" name="Chart 24">
          <a:extLst>
            <a:ext uri="{FF2B5EF4-FFF2-40B4-BE49-F238E27FC236}">
              <a16:creationId xmlns:a16="http://schemas.microsoft.com/office/drawing/2014/main" id="{AE2CC1FF-F658-490C-94F8-B087E0D15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371475</xdr:colOff>
      <xdr:row>16</xdr:row>
      <xdr:rowOff>85724</xdr:rowOff>
    </xdr:from>
    <xdr:to>
      <xdr:col>20</xdr:col>
      <xdr:colOff>304800</xdr:colOff>
      <xdr:row>29</xdr:row>
      <xdr:rowOff>171449</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11454DF9-8879-4F16-A180-AB301973FC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296275" y="3133724"/>
              <a:ext cx="4200525" cy="2562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180975</xdr:colOff>
      <xdr:row>5</xdr:row>
      <xdr:rowOff>38099</xdr:rowOff>
    </xdr:from>
    <xdr:to>
      <xdr:col>20</xdr:col>
      <xdr:colOff>266700</xdr:colOff>
      <xdr:row>16</xdr:row>
      <xdr:rowOff>133350</xdr:rowOff>
    </xdr:to>
    <xdr:graphicFrame macro="">
      <xdr:nvGraphicFramePr>
        <xdr:cNvPr id="27" name="Chart 26">
          <a:extLst>
            <a:ext uri="{FF2B5EF4-FFF2-40B4-BE49-F238E27FC236}">
              <a16:creationId xmlns:a16="http://schemas.microsoft.com/office/drawing/2014/main" id="{591C896A-A4F6-4B1B-87C3-33BCB0C85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504825</xdr:colOff>
      <xdr:row>25</xdr:row>
      <xdr:rowOff>161925</xdr:rowOff>
    </xdr:from>
    <xdr:to>
      <xdr:col>13</xdr:col>
      <xdr:colOff>47625</xdr:colOff>
      <xdr:row>29</xdr:row>
      <xdr:rowOff>57150</xdr:rowOff>
    </xdr:to>
    <mc:AlternateContent xmlns:mc="http://schemas.openxmlformats.org/markup-compatibility/2006" xmlns:a14="http://schemas.microsoft.com/office/drawing/2010/main">
      <mc:Choice Requires="a14">
        <xdr:graphicFrame macro="">
          <xdr:nvGraphicFramePr>
            <xdr:cNvPr id="28" name="Nationality  1">
              <a:extLst>
                <a:ext uri="{FF2B5EF4-FFF2-40B4-BE49-F238E27FC236}">
                  <a16:creationId xmlns:a16="http://schemas.microsoft.com/office/drawing/2014/main" id="{A933D6EE-8BBA-4BD4-B419-154ADE808F74}"/>
                </a:ext>
              </a:extLst>
            </xdr:cNvPr>
            <xdr:cNvGraphicFramePr/>
          </xdr:nvGraphicFramePr>
          <xdr:xfrm>
            <a:off x="0" y="0"/>
            <a:ext cx="0" cy="0"/>
          </xdr:xfrm>
          <a:graphic>
            <a:graphicData uri="http://schemas.microsoft.com/office/drawing/2010/slicer">
              <sle:slicer xmlns:sle="http://schemas.microsoft.com/office/drawing/2010/slicer" name="Nationality  1"/>
            </a:graphicData>
          </a:graphic>
        </xdr:graphicFrame>
      </mc:Choice>
      <mc:Fallback xmlns="">
        <xdr:sp macro="" textlink="">
          <xdr:nvSpPr>
            <xdr:cNvPr id="0" name=""/>
            <xdr:cNvSpPr>
              <a:spLocks noTextEdit="1"/>
            </xdr:cNvSpPr>
          </xdr:nvSpPr>
          <xdr:spPr>
            <a:xfrm>
              <a:off x="4772025" y="4924425"/>
              <a:ext cx="3200400" cy="657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38099</xdr:colOff>
      <xdr:row>4</xdr:row>
      <xdr:rowOff>142875</xdr:rowOff>
    </xdr:from>
    <xdr:to>
      <xdr:col>6</xdr:col>
      <xdr:colOff>76200</xdr:colOff>
      <xdr:row>6</xdr:row>
      <xdr:rowOff>85725</xdr:rowOff>
    </xdr:to>
    <xdr:sp macro="" textlink="">
      <xdr:nvSpPr>
        <xdr:cNvPr id="29" name="TextBox 28">
          <a:extLst>
            <a:ext uri="{FF2B5EF4-FFF2-40B4-BE49-F238E27FC236}">
              <a16:creationId xmlns:a16="http://schemas.microsoft.com/office/drawing/2014/main" id="{6A515A2A-429A-493A-85BC-F156705F5148}"/>
            </a:ext>
          </a:extLst>
        </xdr:cNvPr>
        <xdr:cNvSpPr txBox="1"/>
      </xdr:nvSpPr>
      <xdr:spPr>
        <a:xfrm>
          <a:off x="1257299" y="904875"/>
          <a:ext cx="2476501"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2">
                  <a:lumMod val="25000"/>
                </a:schemeClr>
              </a:solidFill>
            </a:rPr>
            <a:t>Percentage of Rating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TH THAPA" refreshedDate="44995.623141898148" createdVersion="7" refreshedVersion="7" minRefreshableVersion="3" recordCount="100" xr:uid="{9C3F6C45-8089-4366-89BE-4A572B6C296F}">
  <cacheSource type="worksheet">
    <worksheetSource name="Table2"/>
  </cacheSource>
  <cacheFields count="8">
    <cacheField name="Name" numFmtId="49">
      <sharedItems/>
    </cacheField>
    <cacheField name="Base Price" numFmtId="2">
      <sharedItems containsSemiMixedTypes="0" containsString="0" containsNumber="1" minValue="1" maxValue="75"/>
    </cacheField>
    <cacheField name="Unit" numFmtId="0">
      <sharedItems/>
    </cacheField>
    <cacheField name="Price" numFmtId="164">
      <sharedItems containsSemiMixedTypes="0" containsString="0" containsNumber="1" containsInteger="1" minValue="2000000" maxValue="20000000"/>
    </cacheField>
    <cacheField name="Nationality " numFmtId="49">
      <sharedItems count="2">
        <s v="Overseas"/>
        <s v="Indian"/>
      </sharedItems>
    </cacheField>
    <cacheField name="Role" numFmtId="49">
      <sharedItems count="4">
        <s v="BOWLER"/>
        <s v="WICKET KEEPER"/>
        <s v="ALL ROUNDER"/>
        <s v="BATSMAN"/>
      </sharedItems>
    </cacheField>
    <cacheField name="Rating" numFmtId="0">
      <sharedItems containsSemiMixedTypes="0" containsString="0" containsNumber="1" containsInteger="1" minValue="74" maxValue="96"/>
    </cacheField>
    <cacheField name="Grade Rating" numFmtId="49">
      <sharedItems count="3">
        <s v="B"/>
        <s v="A"/>
        <s v="C"/>
      </sharedItems>
    </cacheField>
  </cacheFields>
  <extLst>
    <ext xmlns:x14="http://schemas.microsoft.com/office/spreadsheetml/2009/9/main" uri="{725AE2AE-9491-48be-B2B4-4EB974FC3084}">
      <x14:pivotCacheDefinition pivotCacheId="18743814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Adma Zampa"/>
    <n v="1.5"/>
    <s v="CR"/>
    <n v="15000000"/>
    <x v="0"/>
    <x v="0"/>
    <n v="86"/>
    <x v="0"/>
  </r>
  <r>
    <s v="Dale Steyn"/>
    <n v="1"/>
    <s v="CR"/>
    <n v="10000000"/>
    <x v="0"/>
    <x v="0"/>
    <n v="86"/>
    <x v="0"/>
  </r>
  <r>
    <s v="Mitchell McClenaghan"/>
    <n v="1"/>
    <s v="CR"/>
    <n v="10000000"/>
    <x v="0"/>
    <x v="0"/>
    <n v="88"/>
    <x v="0"/>
  </r>
  <r>
    <s v="Mitchell Starc"/>
    <n v="1"/>
    <s v="CR"/>
    <n v="10000000"/>
    <x v="0"/>
    <x v="0"/>
    <n v="88"/>
    <x v="0"/>
  </r>
  <r>
    <s v="Ish Sodhi"/>
    <n v="75"/>
    <s v="L"/>
    <n v="7500000"/>
    <x v="0"/>
    <x v="0"/>
    <n v="84"/>
    <x v="0"/>
  </r>
  <r>
    <s v="anrich nortje"/>
    <n v="50"/>
    <s v="L"/>
    <n v="5000000"/>
    <x v="0"/>
    <x v="0"/>
    <n v="87"/>
    <x v="0"/>
  </r>
  <r>
    <s v="Oshane Thomas"/>
    <n v="20"/>
    <s v="L"/>
    <n v="2000000"/>
    <x v="0"/>
    <x v="0"/>
    <n v="82"/>
    <x v="0"/>
  </r>
  <r>
    <s v="AB de Villiers"/>
    <n v="2"/>
    <s v="CR"/>
    <n v="20000000"/>
    <x v="0"/>
    <x v="1"/>
    <n v="86"/>
    <x v="0"/>
  </r>
  <r>
    <s v="Johnny Bairstow"/>
    <n v="2"/>
    <s v="CR"/>
    <n v="20000000"/>
    <x v="0"/>
    <x v="1"/>
    <n v="93"/>
    <x v="1"/>
  </r>
  <r>
    <s v="Jos Butler"/>
    <n v="2"/>
    <s v="CR"/>
    <n v="20000000"/>
    <x v="0"/>
    <x v="1"/>
    <n v="89"/>
    <x v="0"/>
  </r>
  <r>
    <s v="Quinton de Kock"/>
    <n v="1.5"/>
    <s v="CR"/>
    <n v="15000000"/>
    <x v="0"/>
    <x v="1"/>
    <n v="90"/>
    <x v="2"/>
  </r>
  <r>
    <s v="Nicholas Pooran"/>
    <n v="1"/>
    <s v="CR"/>
    <n v="10000000"/>
    <x v="0"/>
    <x v="1"/>
    <n v="91"/>
    <x v="1"/>
  </r>
  <r>
    <s v="sam billings"/>
    <n v="50"/>
    <s v="L"/>
    <n v="5000000"/>
    <x v="0"/>
    <x v="1"/>
    <n v="88"/>
    <x v="0"/>
  </r>
  <r>
    <s v="Ravichandran Ashwin"/>
    <n v="2"/>
    <s v="CR"/>
    <n v="20000000"/>
    <x v="1"/>
    <x v="2"/>
    <n v="85"/>
    <x v="0"/>
  </r>
  <r>
    <s v="Hardik Pandya"/>
    <n v="2"/>
    <s v="CR"/>
    <n v="20000000"/>
    <x v="1"/>
    <x v="2"/>
    <n v="94"/>
    <x v="1"/>
  </r>
  <r>
    <s v="Ravindra Jadeja"/>
    <n v="2"/>
    <s v="CR"/>
    <n v="20000000"/>
    <x v="1"/>
    <x v="2"/>
    <n v="92"/>
    <x v="1"/>
  </r>
  <r>
    <s v="Abdul samad"/>
    <n v="75"/>
    <s v="L"/>
    <n v="7500000"/>
    <x v="1"/>
    <x v="2"/>
    <n v="82"/>
    <x v="0"/>
  </r>
  <r>
    <s v="Shivam Dube"/>
    <n v="1.5"/>
    <s v="CR"/>
    <n v="15000000"/>
    <x v="1"/>
    <x v="2"/>
    <n v="86"/>
    <x v="0"/>
  </r>
  <r>
    <s v="Krunal Pandya"/>
    <n v="1.5"/>
    <s v="CR"/>
    <n v="15000000"/>
    <x v="1"/>
    <x v="2"/>
    <n v="89"/>
    <x v="0"/>
  </r>
  <r>
    <s v="Kedar Jadhav"/>
    <n v="1.5"/>
    <s v="CR"/>
    <n v="15000000"/>
    <x v="1"/>
    <x v="2"/>
    <n v="86"/>
    <x v="0"/>
  </r>
  <r>
    <s v="Yusuf Pathan"/>
    <n v="1"/>
    <s v="CR"/>
    <n v="10000000"/>
    <x v="1"/>
    <x v="2"/>
    <n v="84"/>
    <x v="0"/>
  </r>
  <r>
    <s v="Priyank Panchal"/>
    <n v="50"/>
    <s v="L"/>
    <n v="5000000"/>
    <x v="1"/>
    <x v="2"/>
    <n v="78"/>
    <x v="2"/>
  </r>
  <r>
    <s v="Riyan Parag"/>
    <n v="50"/>
    <s v="L"/>
    <n v="5000000"/>
    <x v="1"/>
    <x v="2"/>
    <n v="80"/>
    <x v="2"/>
  </r>
  <r>
    <s v="Washington Sundar"/>
    <n v="50"/>
    <s v="L"/>
    <n v="5000000"/>
    <x v="1"/>
    <x v="2"/>
    <n v="88"/>
    <x v="0"/>
  </r>
  <r>
    <s v="rahul tewatia"/>
    <n v="75"/>
    <s v="L"/>
    <n v="7500000"/>
    <x v="1"/>
    <x v="2"/>
    <n v="86"/>
    <x v="0"/>
  </r>
  <r>
    <s v="Deepak Hooda"/>
    <n v="50"/>
    <s v="L"/>
    <n v="5000000"/>
    <x v="1"/>
    <x v="2"/>
    <n v="84"/>
    <x v="0"/>
  </r>
  <r>
    <s v="Vijay Shankar"/>
    <n v="50"/>
    <s v="L"/>
    <n v="5000000"/>
    <x v="1"/>
    <x v="2"/>
    <n v="84"/>
    <x v="0"/>
  </r>
  <r>
    <s v="Shivam Mavi"/>
    <n v="20"/>
    <s v="L"/>
    <n v="2000000"/>
    <x v="1"/>
    <x v="2"/>
    <n v="84"/>
    <x v="0"/>
  </r>
  <r>
    <s v="Krishnappa gowtham"/>
    <n v="50"/>
    <s v="L"/>
    <n v="5000000"/>
    <x v="1"/>
    <x v="2"/>
    <n v="88"/>
    <x v="0"/>
  </r>
  <r>
    <s v="Virat Kohli"/>
    <n v="2"/>
    <s v="CR"/>
    <n v="20000000"/>
    <x v="1"/>
    <x v="3"/>
    <n v="96"/>
    <x v="1"/>
  </r>
  <r>
    <s v="Rohit Sharma"/>
    <n v="2"/>
    <s v="CR"/>
    <n v="20000000"/>
    <x v="1"/>
    <x v="3"/>
    <n v="95"/>
    <x v="1"/>
  </r>
  <r>
    <s v="Shreyas Iyer"/>
    <n v="2"/>
    <s v="CR"/>
    <n v="20000000"/>
    <x v="1"/>
    <x v="3"/>
    <n v="91"/>
    <x v="1"/>
  </r>
  <r>
    <s v="Suresh Raina"/>
    <n v="2"/>
    <s v="CR"/>
    <n v="20000000"/>
    <x v="1"/>
    <x v="3"/>
    <n v="90"/>
    <x v="2"/>
  </r>
  <r>
    <s v="Shikhar Dhawan"/>
    <n v="2"/>
    <s v="CR"/>
    <n v="20000000"/>
    <x v="1"/>
    <x v="3"/>
    <n v="90"/>
    <x v="2"/>
  </r>
  <r>
    <s v="Ajinkya Rahane"/>
    <n v="2"/>
    <s v="CR"/>
    <n v="20000000"/>
    <x v="1"/>
    <x v="3"/>
    <n v="87"/>
    <x v="0"/>
  </r>
  <r>
    <s v="Suryakumar Yadav"/>
    <n v="1"/>
    <s v="CR"/>
    <n v="10000000"/>
    <x v="1"/>
    <x v="3"/>
    <n v="88"/>
    <x v="0"/>
  </r>
  <r>
    <s v="Prithvi Shaw"/>
    <n v="1"/>
    <s v="CR"/>
    <n v="10000000"/>
    <x v="1"/>
    <x v="3"/>
    <n v="87"/>
    <x v="0"/>
  </r>
  <r>
    <s v="Murali Vijay"/>
    <n v="1.5"/>
    <s v="CR"/>
    <n v="15000000"/>
    <x v="1"/>
    <x v="3"/>
    <n v="83"/>
    <x v="0"/>
  </r>
  <r>
    <s v="Ambati Rayadu"/>
    <n v="1.5"/>
    <s v="CR"/>
    <n v="15000000"/>
    <x v="1"/>
    <x v="3"/>
    <n v="86"/>
    <x v="0"/>
  </r>
  <r>
    <s v="Nitish Rana"/>
    <n v="1"/>
    <s v="CR"/>
    <n v="10000000"/>
    <x v="1"/>
    <x v="3"/>
    <n v="86"/>
    <x v="0"/>
  </r>
  <r>
    <s v="Karun Nair"/>
    <n v="1"/>
    <s v="CR"/>
    <n v="10000000"/>
    <x v="1"/>
    <x v="3"/>
    <n v="82"/>
    <x v="0"/>
  </r>
  <r>
    <s v="Yashasvi Jiaswal"/>
    <n v="1"/>
    <s v="CR"/>
    <n v="10000000"/>
    <x v="1"/>
    <x v="3"/>
    <n v="79"/>
    <x v="2"/>
  </r>
  <r>
    <s v="Manish Pandey"/>
    <n v="1.5"/>
    <s v="CR"/>
    <n v="15000000"/>
    <x v="1"/>
    <x v="3"/>
    <n v="86"/>
    <x v="0"/>
  </r>
  <r>
    <s v="Chiteshwar Pujara"/>
    <n v="50"/>
    <s v="L"/>
    <n v="5000000"/>
    <x v="1"/>
    <x v="3"/>
    <n v="78"/>
    <x v="2"/>
  </r>
  <r>
    <s v="Mayank Agarwal"/>
    <n v="1"/>
    <s v="CR"/>
    <n v="10000000"/>
    <x v="1"/>
    <x v="3"/>
    <n v="86"/>
    <x v="0"/>
  </r>
  <r>
    <s v="Shubhan Gill"/>
    <n v="1"/>
    <s v="CR"/>
    <n v="10000000"/>
    <x v="1"/>
    <x v="3"/>
    <n v="84"/>
    <x v="0"/>
  </r>
  <r>
    <s v="Saurabh Tiwary"/>
    <n v="50"/>
    <s v="L"/>
    <n v="5000000"/>
    <x v="1"/>
    <x v="3"/>
    <n v="78"/>
    <x v="2"/>
  </r>
  <r>
    <s v="Manan Vohra"/>
    <n v="20"/>
    <s v="L"/>
    <n v="2000000"/>
    <x v="1"/>
    <x v="3"/>
    <n v="76"/>
    <x v="2"/>
  </r>
  <r>
    <s v="Sarfaraz Khan"/>
    <n v="20"/>
    <s v="L"/>
    <n v="2000000"/>
    <x v="1"/>
    <x v="3"/>
    <n v="76"/>
    <x v="2"/>
  </r>
  <r>
    <s v="Devdutt Padikkal"/>
    <n v="20"/>
    <s v="L"/>
    <n v="2000000"/>
    <x v="1"/>
    <x v="3"/>
    <n v="84"/>
    <x v="0"/>
  </r>
  <r>
    <s v="ruturah gaikwad"/>
    <n v="20"/>
    <s v="L"/>
    <n v="2000000"/>
    <x v="1"/>
    <x v="3"/>
    <n v="83"/>
    <x v="0"/>
  </r>
  <r>
    <s v="Paul Val Thatty"/>
    <n v="20"/>
    <s v="L"/>
    <n v="2000000"/>
    <x v="1"/>
    <x v="3"/>
    <n v="74"/>
    <x v="2"/>
  </r>
  <r>
    <s v="Rahul Tripathi"/>
    <n v="50"/>
    <s v="L"/>
    <n v="5000000"/>
    <x v="1"/>
    <x v="3"/>
    <n v="80"/>
    <x v="2"/>
  </r>
  <r>
    <s v="mandeep singh"/>
    <n v="75"/>
    <s v="L"/>
    <n v="7500000"/>
    <x v="1"/>
    <x v="3"/>
    <n v="78"/>
    <x v="2"/>
  </r>
  <r>
    <s v="Priyam Garg"/>
    <n v="75"/>
    <s v="L"/>
    <n v="7500000"/>
    <x v="1"/>
    <x v="3"/>
    <n v="79"/>
    <x v="2"/>
  </r>
  <r>
    <s v="piyush chawla"/>
    <n v="1"/>
    <s v="CR"/>
    <n v="10000000"/>
    <x v="1"/>
    <x v="0"/>
    <n v="85"/>
    <x v="0"/>
  </r>
  <r>
    <s v="Karn Sharma"/>
    <n v="1"/>
    <s v="CR"/>
    <n v="10000000"/>
    <x v="1"/>
    <x v="0"/>
    <n v="84"/>
    <x v="0"/>
  </r>
  <r>
    <s v="Shreyas Gopal"/>
    <n v="50"/>
    <s v="L"/>
    <n v="5000000"/>
    <x v="1"/>
    <x v="0"/>
    <n v="86"/>
    <x v="0"/>
  </r>
  <r>
    <s v="Jasprit Bumrah"/>
    <n v="2"/>
    <s v="CR"/>
    <n v="20000000"/>
    <x v="1"/>
    <x v="0"/>
    <n v="95"/>
    <x v="1"/>
  </r>
  <r>
    <s v="Yuzvendra Chahal"/>
    <n v="2"/>
    <s v="CR"/>
    <n v="20000000"/>
    <x v="1"/>
    <x v="0"/>
    <n v="92"/>
    <x v="1"/>
  </r>
  <r>
    <s v="Mohammed Shami"/>
    <n v="2"/>
    <s v="CR"/>
    <n v="20000000"/>
    <x v="1"/>
    <x v="0"/>
    <n v="90"/>
    <x v="2"/>
  </r>
  <r>
    <s v="Bhuvneshwar Kumar"/>
    <n v="2"/>
    <s v="CR"/>
    <n v="20000000"/>
    <x v="1"/>
    <x v="0"/>
    <n v="93"/>
    <x v="1"/>
  </r>
  <r>
    <s v="Chetan Sakariya"/>
    <n v="2"/>
    <s v="CR"/>
    <n v="20000000"/>
    <x v="1"/>
    <x v="0"/>
    <n v="86"/>
    <x v="0"/>
  </r>
  <r>
    <s v="Kuldeep Yadav"/>
    <n v="1.5"/>
    <s v="CR"/>
    <n v="15000000"/>
    <x v="1"/>
    <x v="0"/>
    <n v="86"/>
    <x v="0"/>
  </r>
  <r>
    <s v="Amit Mishra"/>
    <n v="1.5"/>
    <s v="CR"/>
    <n v="15000000"/>
    <x v="1"/>
    <x v="0"/>
    <n v="86"/>
    <x v="0"/>
  </r>
  <r>
    <s v="Umesh Yadav"/>
    <n v="1"/>
    <s v="CR"/>
    <n v="10000000"/>
    <x v="1"/>
    <x v="0"/>
    <n v="85"/>
    <x v="0"/>
  </r>
  <r>
    <s v="deepak chahar"/>
    <n v="1.5"/>
    <s v="CR"/>
    <n v="15000000"/>
    <x v="1"/>
    <x v="0"/>
    <n v="89"/>
    <x v="0"/>
  </r>
  <r>
    <s v="Ishant Sharma"/>
    <n v="1"/>
    <s v="CR"/>
    <n v="10000000"/>
    <x v="1"/>
    <x v="0"/>
    <n v="88"/>
    <x v="0"/>
  </r>
  <r>
    <s v="Harbhajan Singh"/>
    <n v="75"/>
    <s v="L"/>
    <n v="7500000"/>
    <x v="1"/>
    <x v="0"/>
    <n v="91"/>
    <x v="1"/>
  </r>
  <r>
    <s v="Rahul Chahar"/>
    <n v="75"/>
    <s v="L"/>
    <n v="7500000"/>
    <x v="1"/>
    <x v="0"/>
    <n v="88"/>
    <x v="0"/>
  </r>
  <r>
    <s v="Prasidh krishna"/>
    <n v="75"/>
    <s v="L"/>
    <n v="7500000"/>
    <x v="1"/>
    <x v="0"/>
    <n v="84"/>
    <x v="0"/>
  </r>
  <r>
    <s v="Navdeep Saini"/>
    <n v="75"/>
    <s v="L"/>
    <n v="7500000"/>
    <x v="1"/>
    <x v="0"/>
    <n v="88"/>
    <x v="0"/>
  </r>
  <r>
    <s v="Shardul Thakur"/>
    <n v="75"/>
    <s v="L"/>
    <n v="7500000"/>
    <x v="1"/>
    <x v="0"/>
    <n v="88"/>
    <x v="0"/>
  </r>
  <r>
    <s v="Ravi bishnoi"/>
    <n v="50"/>
    <s v="L"/>
    <n v="5000000"/>
    <x v="1"/>
    <x v="0"/>
    <n v="88"/>
    <x v="0"/>
  </r>
  <r>
    <s v="Khaleel Ahmed"/>
    <n v="50"/>
    <s v="L"/>
    <n v="5000000"/>
    <x v="1"/>
    <x v="0"/>
    <n v="85"/>
    <x v="0"/>
  </r>
  <r>
    <s v="Shahbaz Nadeem"/>
    <n v="20"/>
    <s v="L"/>
    <n v="2000000"/>
    <x v="1"/>
    <x v="0"/>
    <n v="82"/>
    <x v="0"/>
  </r>
  <r>
    <s v="Siddarth Kaul"/>
    <n v="50"/>
    <s v="L"/>
    <n v="5000000"/>
    <x v="1"/>
    <x v="0"/>
    <n v="81"/>
    <x v="0"/>
  </r>
  <r>
    <s v="T. Natrajan"/>
    <n v="1.5"/>
    <s v="CR"/>
    <n v="15000000"/>
    <x v="1"/>
    <x v="0"/>
    <n v="89"/>
    <x v="0"/>
  </r>
  <r>
    <s v="Jaydev Unadket"/>
    <n v="1"/>
    <s v="CR"/>
    <n v="10000000"/>
    <x v="1"/>
    <x v="0"/>
    <n v="84"/>
    <x v="0"/>
  </r>
  <r>
    <s v="Tim Southee"/>
    <n v="1.5"/>
    <s v="CR"/>
    <n v="15000000"/>
    <x v="1"/>
    <x v="0"/>
    <n v="89"/>
    <x v="0"/>
  </r>
  <r>
    <s v="Varun chakravarty"/>
    <n v="1"/>
    <s v="CR"/>
    <n v="10000000"/>
    <x v="1"/>
    <x v="0"/>
    <n v="87"/>
    <x v="0"/>
  </r>
  <r>
    <s v="Axar Patel"/>
    <n v="1"/>
    <s v="CR"/>
    <n v="10000000"/>
    <x v="1"/>
    <x v="0"/>
    <n v="88"/>
    <x v="0"/>
  </r>
  <r>
    <s v="Mohammaed Siraj"/>
    <n v="75"/>
    <s v="L"/>
    <n v="7500000"/>
    <x v="1"/>
    <x v="0"/>
    <n v="85"/>
    <x v="0"/>
  </r>
  <r>
    <s v="dhawal kulkarni"/>
    <n v="50"/>
    <s v="L"/>
    <n v="5000000"/>
    <x v="1"/>
    <x v="0"/>
    <n v="83"/>
    <x v="0"/>
  </r>
  <r>
    <s v="Mayank Markande"/>
    <n v="50"/>
    <s v="L"/>
    <n v="5000000"/>
    <x v="1"/>
    <x v="0"/>
    <n v="87"/>
    <x v="0"/>
  </r>
  <r>
    <s v="Sandeep Sharma"/>
    <n v="50"/>
    <s v="L"/>
    <n v="5000000"/>
    <x v="1"/>
    <x v="0"/>
    <n v="86"/>
    <x v="0"/>
  </r>
  <r>
    <s v="Basil Thampi"/>
    <n v="50"/>
    <s v="L"/>
    <n v="5000000"/>
    <x v="1"/>
    <x v="0"/>
    <n v="86"/>
    <x v="0"/>
  </r>
  <r>
    <s v="harshal patel"/>
    <n v="20"/>
    <s v="L"/>
    <n v="2000000"/>
    <x v="1"/>
    <x v="0"/>
    <n v="82"/>
    <x v="0"/>
  </r>
  <r>
    <s v="Ankit Rajpoot"/>
    <n v="50"/>
    <s v="L"/>
    <n v="5000000"/>
    <x v="1"/>
    <x v="0"/>
    <n v="84"/>
    <x v="0"/>
  </r>
  <r>
    <s v="Dinesh Karthik"/>
    <n v="2"/>
    <s v="CR"/>
    <n v="20000000"/>
    <x v="1"/>
    <x v="1"/>
    <n v="89"/>
    <x v="0"/>
  </r>
  <r>
    <s v="Aditya Tare"/>
    <n v="20"/>
    <s v="L"/>
    <n v="2000000"/>
    <x v="1"/>
    <x v="1"/>
    <n v="82"/>
    <x v="0"/>
  </r>
  <r>
    <s v="MS Dhoni"/>
    <n v="2"/>
    <s v="CR"/>
    <n v="20000000"/>
    <x v="1"/>
    <x v="1"/>
    <n v="94"/>
    <x v="1"/>
  </r>
  <r>
    <s v="KL Rahul"/>
    <n v="2"/>
    <s v="CR"/>
    <n v="20000000"/>
    <x v="1"/>
    <x v="1"/>
    <n v="92"/>
    <x v="1"/>
  </r>
  <r>
    <s v="Sanju Samson"/>
    <n v="2"/>
    <s v="CR"/>
    <n v="20000000"/>
    <x v="1"/>
    <x v="1"/>
    <n v="90"/>
    <x v="2"/>
  </r>
  <r>
    <s v="Rishabh Pant"/>
    <n v="2"/>
    <s v="CR"/>
    <n v="20000000"/>
    <x v="1"/>
    <x v="1"/>
    <n v="92"/>
    <x v="1"/>
  </r>
  <r>
    <s v="Parthiv Patel"/>
    <n v="1"/>
    <s v="CR"/>
    <n v="10000000"/>
    <x v="1"/>
    <x v="1"/>
    <n v="87"/>
    <x v="0"/>
  </r>
  <r>
    <s v="Wridhhiman Saha"/>
    <n v="1"/>
    <s v="CR"/>
    <n v="10000000"/>
    <x v="1"/>
    <x v="1"/>
    <n v="85"/>
    <x v="0"/>
  </r>
  <r>
    <s v="Ishan Kishan"/>
    <n v="1"/>
    <s v="CR"/>
    <n v="10000000"/>
    <x v="1"/>
    <x v="1"/>
    <n v="89"/>
    <x v="0"/>
  </r>
  <r>
    <s v="naman Ojha"/>
    <n v="50"/>
    <s v="L"/>
    <n v="5000000"/>
    <x v="1"/>
    <x v="1"/>
    <n v="78"/>
    <x v="2"/>
  </r>
  <r>
    <s v="Chris moris"/>
    <n v="1"/>
    <s v="CR"/>
    <n v="10000000"/>
    <x v="0"/>
    <x v="0"/>
    <n v="8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24FCFA-4221-48C4-9FFA-F660D34177EF}"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B2:AG7" firstHeaderRow="1" firstDataRow="2" firstDataCol="1"/>
  <pivotFields count="8">
    <pivotField showAll="0"/>
    <pivotField numFmtId="2" showAll="0"/>
    <pivotField showAll="0"/>
    <pivotField numFmtId="164" showAll="0"/>
    <pivotField showAll="0">
      <items count="3">
        <item x="1"/>
        <item x="0"/>
        <item t="default"/>
      </items>
    </pivotField>
    <pivotField axis="axisCol" dataField="1" showAll="0">
      <items count="5">
        <item x="2"/>
        <item x="3"/>
        <item x="0"/>
        <item x="1"/>
        <item t="default"/>
      </items>
    </pivotField>
    <pivotField showAll="0"/>
    <pivotField axis="axisRow" showAll="0">
      <items count="4">
        <item x="1"/>
        <item x="0"/>
        <item x="2"/>
        <item t="default"/>
      </items>
    </pivotField>
  </pivotFields>
  <rowFields count="1">
    <field x="7"/>
  </rowFields>
  <rowItems count="4">
    <i>
      <x/>
    </i>
    <i>
      <x v="1"/>
    </i>
    <i>
      <x v="2"/>
    </i>
    <i t="grand">
      <x/>
    </i>
  </rowItems>
  <colFields count="1">
    <field x="5"/>
  </colFields>
  <colItems count="5">
    <i>
      <x/>
    </i>
    <i>
      <x v="1"/>
    </i>
    <i>
      <x v="2"/>
    </i>
    <i>
      <x v="3"/>
    </i>
    <i t="grand">
      <x/>
    </i>
  </colItems>
  <dataFields count="1">
    <dataField name="Count of Role" fld="5" subtotal="count" baseField="0" baseItem="0"/>
  </dataFields>
  <formats count="1">
    <format dxfId="0">
      <pivotArea outline="0" collapsedLevelsAreSubtotals="1" fieldPosition="0"/>
    </format>
  </formats>
  <chartFormats count="8">
    <chartFormat chart="9" format="0" series="1">
      <pivotArea type="data" outline="0" fieldPosition="0">
        <references count="2">
          <reference field="4294967294" count="1" selected="0">
            <x v="0"/>
          </reference>
          <reference field="5" count="1" selected="0">
            <x v="0"/>
          </reference>
        </references>
      </pivotArea>
    </chartFormat>
    <chartFormat chart="9" format="1" series="1">
      <pivotArea type="data" outline="0" fieldPosition="0">
        <references count="2">
          <reference field="4294967294" count="1" selected="0">
            <x v="0"/>
          </reference>
          <reference field="5" count="1" selected="0">
            <x v="1"/>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9" format="3" series="1">
      <pivotArea type="data" outline="0" fieldPosition="0">
        <references count="2">
          <reference field="4294967294" count="1" selected="0">
            <x v="0"/>
          </reference>
          <reference field="5" count="1" selected="0">
            <x v="3"/>
          </reference>
        </references>
      </pivotArea>
    </chartFormat>
    <chartFormat chart="11" format="8" series="1">
      <pivotArea type="data" outline="0" fieldPosition="0">
        <references count="2">
          <reference field="4294967294" count="1" selected="0">
            <x v="0"/>
          </reference>
          <reference field="5" count="1" selected="0">
            <x v="0"/>
          </reference>
        </references>
      </pivotArea>
    </chartFormat>
    <chartFormat chart="11" format="9" series="1">
      <pivotArea type="data" outline="0" fieldPosition="0">
        <references count="2">
          <reference field="4294967294" count="1" selected="0">
            <x v="0"/>
          </reference>
          <reference field="5" count="1" selected="0">
            <x v="1"/>
          </reference>
        </references>
      </pivotArea>
    </chartFormat>
    <chartFormat chart="11" format="10" series="1">
      <pivotArea type="data" outline="0" fieldPosition="0">
        <references count="2">
          <reference field="4294967294" count="1" selected="0">
            <x v="0"/>
          </reference>
          <reference field="5" count="1" selected="0">
            <x v="2"/>
          </reference>
        </references>
      </pivotArea>
    </chartFormat>
    <chartFormat chart="11"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F943CF-37B8-4628-822E-B0403ABBBE3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S2:T7" firstHeaderRow="1" firstDataRow="1" firstDataCol="1"/>
  <pivotFields count="8">
    <pivotField showAll="0"/>
    <pivotField numFmtId="2" showAll="0"/>
    <pivotField showAll="0"/>
    <pivotField numFmtId="164" showAll="0"/>
    <pivotField showAll="0">
      <items count="3">
        <item x="1"/>
        <item x="0"/>
        <item t="default"/>
      </items>
    </pivotField>
    <pivotField axis="axisRow" dataField="1" showAll="0">
      <items count="5">
        <item x="2"/>
        <item x="3"/>
        <item x="0"/>
        <item x="1"/>
        <item t="default"/>
      </items>
    </pivotField>
    <pivotField showAll="0"/>
    <pivotField showAll="0"/>
  </pivotFields>
  <rowFields count="1">
    <field x="5"/>
  </rowFields>
  <rowItems count="5">
    <i>
      <x/>
    </i>
    <i>
      <x v="1"/>
    </i>
    <i>
      <x v="2"/>
    </i>
    <i>
      <x v="3"/>
    </i>
    <i t="grand">
      <x/>
    </i>
  </rowItems>
  <colItems count="1">
    <i/>
  </colItems>
  <dataFields count="1">
    <dataField name="Count of Role" fld="5" subtotal="count"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0BBAA-924F-4A4A-A481-FD7D9A066EF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J2:K7" firstHeaderRow="1" firstDataRow="1" firstDataCol="1"/>
  <pivotFields count="8">
    <pivotField showAll="0"/>
    <pivotField numFmtId="2" showAll="0"/>
    <pivotField showAll="0"/>
    <pivotField dataField="1" numFmtId="164" showAll="0"/>
    <pivotField showAll="0">
      <items count="3">
        <item x="1"/>
        <item x="0"/>
        <item t="default"/>
      </items>
    </pivotField>
    <pivotField axis="axisRow" showAll="0">
      <items count="5">
        <item x="2"/>
        <item x="3"/>
        <item x="0"/>
        <item x="1"/>
        <item t="default"/>
      </items>
    </pivotField>
    <pivotField showAll="0"/>
    <pivotField showAll="0"/>
  </pivotFields>
  <rowFields count="1">
    <field x="5"/>
  </rowFields>
  <rowItems count="5">
    <i>
      <x/>
    </i>
    <i>
      <x v="1"/>
    </i>
    <i>
      <x v="2"/>
    </i>
    <i>
      <x v="3"/>
    </i>
    <i t="grand">
      <x/>
    </i>
  </rowItems>
  <colItems count="1">
    <i/>
  </colItems>
  <dataFields count="1">
    <dataField name="Average of Price" fld="3" subtotal="average" baseField="5" baseItem="0"/>
  </dataFields>
  <formats count="1">
    <format dxfId="2">
      <pivotArea outline="0" collapsedLevelsAreSubtotals="1" fieldPosition="0"/>
    </format>
  </formats>
  <chartFormats count="10">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5" count="1" selected="0">
            <x v="0"/>
          </reference>
        </references>
      </pivotArea>
    </chartFormat>
    <chartFormat chart="8" format="2">
      <pivotArea type="data" outline="0" fieldPosition="0">
        <references count="2">
          <reference field="4294967294" count="1" selected="0">
            <x v="0"/>
          </reference>
          <reference field="5" count="1" selected="0">
            <x v="1"/>
          </reference>
        </references>
      </pivotArea>
    </chartFormat>
    <chartFormat chart="8" format="3">
      <pivotArea type="data" outline="0" fieldPosition="0">
        <references count="2">
          <reference field="4294967294" count="1" selected="0">
            <x v="0"/>
          </reference>
          <reference field="5" count="1" selected="0">
            <x v="2"/>
          </reference>
        </references>
      </pivotArea>
    </chartFormat>
    <chartFormat chart="8" format="4">
      <pivotArea type="data" outline="0" fieldPosition="0">
        <references count="2">
          <reference field="4294967294" count="1" selected="0">
            <x v="0"/>
          </reference>
          <reference field="5"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5" count="1" selected="0">
            <x v="0"/>
          </reference>
        </references>
      </pivotArea>
    </chartFormat>
    <chartFormat chart="10" format="12">
      <pivotArea type="data" outline="0" fieldPosition="0">
        <references count="2">
          <reference field="4294967294" count="1" selected="0">
            <x v="0"/>
          </reference>
          <reference field="5" count="1" selected="0">
            <x v="1"/>
          </reference>
        </references>
      </pivotArea>
    </chartFormat>
    <chartFormat chart="10" format="13">
      <pivotArea type="data" outline="0" fieldPosition="0">
        <references count="2">
          <reference field="4294967294" count="1" selected="0">
            <x v="0"/>
          </reference>
          <reference field="5" count="1" selected="0">
            <x v="2"/>
          </reference>
        </references>
      </pivotArea>
    </chartFormat>
    <chartFormat chart="10"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98F826-F700-4282-9B25-47DB283F015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B5" firstHeaderRow="1" firstDataRow="1" firstDataCol="1"/>
  <pivotFields count="8">
    <pivotField showAll="0"/>
    <pivotField numFmtId="2" showAll="0"/>
    <pivotField showAll="0"/>
    <pivotField dataField="1" numFmtId="164" showAll="0"/>
    <pivotField axis="axisRow" showAll="0">
      <items count="3">
        <item x="1"/>
        <item x="0"/>
        <item t="default"/>
      </items>
    </pivotField>
    <pivotField showAll="0"/>
    <pivotField showAll="0"/>
    <pivotField showAll="0"/>
  </pivotFields>
  <rowFields count="1">
    <field x="4"/>
  </rowFields>
  <rowItems count="3">
    <i>
      <x/>
    </i>
    <i>
      <x v="1"/>
    </i>
    <i t="grand">
      <x/>
    </i>
  </rowItems>
  <colItems count="1">
    <i/>
  </colItems>
  <dataFields count="1">
    <dataField name="Average of Price" fld="3" subtotal="average" baseField="4" baseItem="0" numFmtId="164"/>
  </dataFields>
  <formats count="2">
    <format dxfId="4">
      <pivotArea collapsedLevelsAreSubtotals="1" fieldPosition="0">
        <references count="1">
          <reference field="4" count="0"/>
        </references>
      </pivotArea>
    </format>
    <format dxfId="3">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AF9B05-E222-451C-AAEC-1E57F48762DF}"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I2:AJ6" firstHeaderRow="1" firstDataRow="1" firstDataCol="1"/>
  <pivotFields count="8">
    <pivotField showAll="0"/>
    <pivotField numFmtId="2" showAll="0"/>
    <pivotField showAll="0"/>
    <pivotField dataField="1" numFmtId="164" showAll="0"/>
    <pivotField showAll="0">
      <items count="3">
        <item x="1"/>
        <item x="0"/>
        <item t="default"/>
      </items>
    </pivotField>
    <pivotField showAll="0">
      <items count="5">
        <item x="2"/>
        <item x="3"/>
        <item x="0"/>
        <item x="1"/>
        <item t="default"/>
      </items>
    </pivotField>
    <pivotField showAll="0"/>
    <pivotField axis="axisRow" showAll="0">
      <items count="4">
        <item x="1"/>
        <item x="0"/>
        <item x="2"/>
        <item t="default"/>
      </items>
    </pivotField>
  </pivotFields>
  <rowFields count="1">
    <field x="7"/>
  </rowFields>
  <rowItems count="4">
    <i>
      <x/>
    </i>
    <i>
      <x v="1"/>
    </i>
    <i>
      <x v="2"/>
    </i>
    <i t="grand">
      <x/>
    </i>
  </rowItems>
  <colItems count="1">
    <i/>
  </colItems>
  <dataFields count="1">
    <dataField name="Sum of Price" fld="3" showDataAs="percentOfCol" baseField="7" baseItem="0" numFmtId="10"/>
  </dataFields>
  <formats count="3">
    <format dxfId="7">
      <pivotArea outline="0" collapsedLevelsAreSubtotals="1" fieldPosition="0"/>
    </format>
    <format dxfId="6">
      <pivotArea collapsedLevelsAreSubtotals="1" fieldPosition="0">
        <references count="1">
          <reference field="7" count="0"/>
        </references>
      </pivotArea>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tionality" xr10:uid="{65E4429C-71C7-4C7D-82E0-9E387CE8A0BB}" sourceName="Nationality ">
  <pivotTables>
    <pivotTable tabId="3" name="PivotTable9"/>
    <pivotTable tabId="3" name="PivotTable1"/>
    <pivotTable tabId="3" name="PivotTable10"/>
    <pivotTable tabId="3" name="PivotTable11"/>
    <pivotTable tabId="3" name="PivotTable2"/>
  </pivotTables>
  <data>
    <tabular pivotCacheId="18743814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tionality " xr10:uid="{358A78A5-D21B-4A95-94F0-03BC43B64177}" cache="Slicer_Nationality" caption="Nationality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tionality  1" xr10:uid="{CD240653-B887-442B-B44A-E623F68905EB}" cache="Slicer_Nationality" caption="Nationality " columnCount="2"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1077F5-2CD8-40BE-B8FC-8133796445A1}" name="Table1" displayName="Table1" ref="C1:F150" totalsRowShown="0" headerRowDxfId="34" headerRowBorderDxfId="33" tableBorderDxfId="32" totalsRowBorderDxfId="31">
  <autoFilter ref="C1:F150" xr:uid="{651077F5-2CD8-40BE-B8FC-8133796445A1}"/>
  <tableColumns count="4">
    <tableColumn id="1" xr3:uid="{6220D8B0-E8C4-4EE3-928D-7D956A5E20DB}" name="Base Price" dataDxfId="30"/>
    <tableColumn id="2" xr3:uid="{3FCC536E-4D33-42E3-B43E-2FCEDDB33DF5}" name="Nationality " dataDxfId="29"/>
    <tableColumn id="3" xr3:uid="{EEBA5B70-AAF9-41A6-BCE8-09C8F0D14663}" name="Role" dataDxfId="28"/>
    <tableColumn id="4" xr3:uid="{29A54815-144F-482C-84BD-2BE4B68365CB}" name="Rating"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709E0A-BDA9-4F53-8D70-DB8FE12FDD9F}" name="Table2" displayName="Table2" ref="A1:H101" totalsRowShown="0" headerRowDxfId="26" dataDxfId="24" headerRowBorderDxfId="25" tableBorderDxfId="23" totalsRowBorderDxfId="22">
  <autoFilter ref="A1:H101" xr:uid="{9F709E0A-BDA9-4F53-8D70-DB8FE12FDD9F}"/>
  <tableColumns count="8">
    <tableColumn id="1" xr3:uid="{8D7D0F46-8788-4258-A7E0-02E92D99DCBF}" name="Name" dataDxfId="21" totalsRowDxfId="20"/>
    <tableColumn id="3" xr3:uid="{20586567-CB0F-406B-A1E7-E557A2DCB140}" name="Base Price" dataDxfId="19" totalsRowDxfId="18"/>
    <tableColumn id="8" xr3:uid="{4F14A23C-1F55-48E7-8FA3-17763397830C}" name="Unit" dataDxfId="17"/>
    <tableColumn id="10" xr3:uid="{6BD8A0C6-AFA8-4D70-860B-BEFBE62AF4D7}" name="Price" dataDxfId="16">
      <calculatedColumnFormula>IF(Table2[[#This Row],[Unit]]="CR",Table2[[#This Row],[Base Price]]*10000000,Table2[[#This Row],[Base Price]]*100000)</calculatedColumnFormula>
    </tableColumn>
    <tableColumn id="4" xr3:uid="{E781033E-ABBE-4A0D-8DBE-396C5A7F3861}" name="Nationality " dataDxfId="15" totalsRowDxfId="14"/>
    <tableColumn id="5" xr3:uid="{42029FB1-FE00-4519-97E2-FB291E666768}" name="Role" dataDxfId="13" totalsRowDxfId="12"/>
    <tableColumn id="6" xr3:uid="{B3897D09-94CB-4B3D-B190-9AD0652A33B0}" name="Rating" dataDxfId="11" totalsRowDxfId="10"/>
    <tableColumn id="7" xr3:uid="{FAA4CA00-F77B-47D4-A422-53A6E0E2808C}" name="Grade Rating" dataDxfId="9" totalsRowDxfId="8">
      <calculatedColumnFormula>IF(AND(Table2[[#This Row],[Rating]]&gt;90,Table2[[#This Row],[Rating]]&lt;100),"A",IF(AND(Table2[[#This Row],[Rating]]&gt;80,Table2[[#This Row],[Rating]]&lt;90),"B","C"))</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191A-8C2C-4FC0-B269-94C186844E1E}">
  <dimension ref="A1:F153"/>
  <sheetViews>
    <sheetView workbookViewId="0">
      <selection activeCell="C2" sqref="C2"/>
    </sheetView>
  </sheetViews>
  <sheetFormatPr defaultRowHeight="15" x14ac:dyDescent="0.25"/>
  <cols>
    <col min="1" max="1" width="24.28515625" customWidth="1"/>
    <col min="3" max="3" width="12.140625" customWidth="1"/>
    <col min="4" max="4" width="13.42578125" customWidth="1"/>
    <col min="5" max="5" width="14.7109375" bestFit="1" customWidth="1"/>
  </cols>
  <sheetData>
    <row r="1" spans="1:6" x14ac:dyDescent="0.25">
      <c r="A1" s="1" t="s">
        <v>0</v>
      </c>
      <c r="B1" s="1"/>
      <c r="C1" s="45" t="s">
        <v>1</v>
      </c>
      <c r="D1" s="46" t="s">
        <v>2</v>
      </c>
      <c r="E1" s="47" t="s">
        <v>3</v>
      </c>
      <c r="F1" s="48" t="s">
        <v>4</v>
      </c>
    </row>
    <row r="2" spans="1:6" x14ac:dyDescent="0.25">
      <c r="A2" s="2" t="s">
        <v>5</v>
      </c>
      <c r="B2" s="2"/>
      <c r="C2" s="43" t="s">
        <v>6</v>
      </c>
      <c r="D2" s="2" t="s">
        <v>7</v>
      </c>
      <c r="E2" s="2" t="s">
        <v>8</v>
      </c>
      <c r="F2" s="44">
        <v>92</v>
      </c>
    </row>
    <row r="3" spans="1:6" x14ac:dyDescent="0.25">
      <c r="A3" s="2" t="s">
        <v>9</v>
      </c>
      <c r="B3" s="2"/>
      <c r="C3" s="43" t="s">
        <v>6</v>
      </c>
      <c r="D3" s="2" t="s">
        <v>7</v>
      </c>
      <c r="E3" s="2" t="s">
        <v>8</v>
      </c>
      <c r="F3" s="44">
        <v>92</v>
      </c>
    </row>
    <row r="4" spans="1:6" x14ac:dyDescent="0.25">
      <c r="A4" s="2" t="s">
        <v>10</v>
      </c>
      <c r="B4" s="2"/>
      <c r="C4" s="43" t="s">
        <v>11</v>
      </c>
      <c r="D4" s="2" t="s">
        <v>7</v>
      </c>
      <c r="E4" s="2" t="s">
        <v>8</v>
      </c>
      <c r="F4" s="44">
        <v>88</v>
      </c>
    </row>
    <row r="5" spans="1:6" x14ac:dyDescent="0.25">
      <c r="A5" s="2" t="s">
        <v>12</v>
      </c>
      <c r="B5" s="2"/>
      <c r="C5" s="43" t="s">
        <v>13</v>
      </c>
      <c r="D5" s="2" t="s">
        <v>7</v>
      </c>
      <c r="E5" s="2" t="s">
        <v>8</v>
      </c>
      <c r="F5" s="44">
        <v>86</v>
      </c>
    </row>
    <row r="6" spans="1:6" x14ac:dyDescent="0.25">
      <c r="A6" s="2" t="s">
        <v>14</v>
      </c>
      <c r="B6" s="2"/>
      <c r="C6" s="43" t="s">
        <v>6</v>
      </c>
      <c r="D6" s="2" t="s">
        <v>7</v>
      </c>
      <c r="E6" s="2" t="s">
        <v>8</v>
      </c>
      <c r="F6" s="44">
        <v>89</v>
      </c>
    </row>
    <row r="7" spans="1:6" x14ac:dyDescent="0.25">
      <c r="A7" s="2" t="s">
        <v>15</v>
      </c>
      <c r="B7" s="2"/>
      <c r="C7" s="43" t="s">
        <v>6</v>
      </c>
      <c r="D7" s="2" t="s">
        <v>7</v>
      </c>
      <c r="E7" s="4" t="s">
        <v>8</v>
      </c>
      <c r="F7" s="44">
        <v>93</v>
      </c>
    </row>
    <row r="8" spans="1:6" x14ac:dyDescent="0.25">
      <c r="A8" s="2" t="s">
        <v>16</v>
      </c>
      <c r="B8" s="2"/>
      <c r="C8" s="43" t="s">
        <v>6</v>
      </c>
      <c r="D8" s="2" t="s">
        <v>7</v>
      </c>
      <c r="E8" s="4" t="s">
        <v>8</v>
      </c>
      <c r="F8" s="44">
        <v>95</v>
      </c>
    </row>
    <row r="9" spans="1:6" x14ac:dyDescent="0.25">
      <c r="A9" s="2" t="s">
        <v>17</v>
      </c>
      <c r="B9" s="2"/>
      <c r="C9" s="43" t="s">
        <v>6</v>
      </c>
      <c r="D9" s="2" t="s">
        <v>7</v>
      </c>
      <c r="E9" s="4" t="s">
        <v>8</v>
      </c>
      <c r="F9" s="44">
        <v>93</v>
      </c>
    </row>
    <row r="10" spans="1:6" x14ac:dyDescent="0.25">
      <c r="A10" s="2" t="s">
        <v>18</v>
      </c>
      <c r="B10" s="2"/>
      <c r="C10" s="43" t="s">
        <v>11</v>
      </c>
      <c r="D10" s="2" t="s">
        <v>7</v>
      </c>
      <c r="E10" s="4" t="s">
        <v>8</v>
      </c>
      <c r="F10" s="44">
        <v>88</v>
      </c>
    </row>
    <row r="11" spans="1:6" x14ac:dyDescent="0.25">
      <c r="A11" s="2" t="s">
        <v>19</v>
      </c>
      <c r="B11" s="2"/>
      <c r="C11" s="43" t="s">
        <v>13</v>
      </c>
      <c r="D11" s="2" t="s">
        <v>7</v>
      </c>
      <c r="E11" s="4" t="s">
        <v>8</v>
      </c>
      <c r="F11" s="44">
        <v>88</v>
      </c>
    </row>
    <row r="12" spans="1:6" x14ac:dyDescent="0.25">
      <c r="A12" s="2" t="s">
        <v>20</v>
      </c>
      <c r="B12" s="2"/>
      <c r="C12" s="43" t="s">
        <v>11</v>
      </c>
      <c r="D12" s="2" t="s">
        <v>7</v>
      </c>
      <c r="E12" s="4" t="s">
        <v>8</v>
      </c>
      <c r="F12" s="44">
        <v>91</v>
      </c>
    </row>
    <row r="13" spans="1:6" x14ac:dyDescent="0.25">
      <c r="A13" s="2" t="s">
        <v>21</v>
      </c>
      <c r="B13" s="2"/>
      <c r="C13" s="43" t="s">
        <v>22</v>
      </c>
      <c r="D13" s="2" t="s">
        <v>7</v>
      </c>
      <c r="E13" s="4" t="s">
        <v>8</v>
      </c>
      <c r="F13" s="44">
        <v>88</v>
      </c>
    </row>
    <row r="14" spans="1:6" x14ac:dyDescent="0.25">
      <c r="A14" s="2" t="s">
        <v>23</v>
      </c>
      <c r="B14" s="2"/>
      <c r="C14" s="43" t="s">
        <v>24</v>
      </c>
      <c r="D14" s="2" t="s">
        <v>7</v>
      </c>
      <c r="E14" s="4" t="s">
        <v>8</v>
      </c>
      <c r="F14" s="44">
        <v>83</v>
      </c>
    </row>
    <row r="15" spans="1:6" x14ac:dyDescent="0.25">
      <c r="A15" s="2" t="s">
        <v>25</v>
      </c>
      <c r="B15" s="2"/>
      <c r="C15" s="43" t="s">
        <v>26</v>
      </c>
      <c r="D15" s="2" t="s">
        <v>7</v>
      </c>
      <c r="E15" s="4" t="s">
        <v>8</v>
      </c>
      <c r="F15" s="44">
        <v>78</v>
      </c>
    </row>
    <row r="16" spans="1:6" x14ac:dyDescent="0.25">
      <c r="A16" s="2" t="s">
        <v>27</v>
      </c>
      <c r="B16" s="2"/>
      <c r="C16" s="43" t="s">
        <v>28</v>
      </c>
      <c r="D16" s="2" t="s">
        <v>7</v>
      </c>
      <c r="E16" s="4" t="s">
        <v>8</v>
      </c>
      <c r="F16" s="44">
        <v>81</v>
      </c>
    </row>
    <row r="17" spans="1:6" x14ac:dyDescent="0.25">
      <c r="A17" s="2" t="s">
        <v>29</v>
      </c>
      <c r="B17" s="2"/>
      <c r="C17" s="43" t="s">
        <v>13</v>
      </c>
      <c r="D17" s="2" t="s">
        <v>7</v>
      </c>
      <c r="E17" s="4" t="s">
        <v>8</v>
      </c>
      <c r="F17" s="44">
        <v>83</v>
      </c>
    </row>
    <row r="18" spans="1:6" x14ac:dyDescent="0.25">
      <c r="A18" s="2" t="s">
        <v>30</v>
      </c>
      <c r="B18" s="2"/>
      <c r="C18" s="43" t="s">
        <v>13</v>
      </c>
      <c r="D18" s="2" t="s">
        <v>7</v>
      </c>
      <c r="E18" s="4" t="s">
        <v>8</v>
      </c>
      <c r="F18" s="44">
        <v>87</v>
      </c>
    </row>
    <row r="19" spans="1:6" x14ac:dyDescent="0.25">
      <c r="A19" s="2" t="s">
        <v>31</v>
      </c>
      <c r="B19" s="2"/>
      <c r="C19" s="43" t="s">
        <v>32</v>
      </c>
      <c r="D19" s="2" t="s">
        <v>7</v>
      </c>
      <c r="E19" s="4" t="s">
        <v>8</v>
      </c>
      <c r="F19" s="44">
        <v>84</v>
      </c>
    </row>
    <row r="20" spans="1:6" x14ac:dyDescent="0.25">
      <c r="A20" s="2" t="s">
        <v>33</v>
      </c>
      <c r="B20" s="2"/>
      <c r="C20" s="43" t="s">
        <v>32</v>
      </c>
      <c r="D20" s="2" t="s">
        <v>7</v>
      </c>
      <c r="E20" s="4" t="s">
        <v>8</v>
      </c>
      <c r="F20" s="44">
        <v>84</v>
      </c>
    </row>
    <row r="21" spans="1:6" x14ac:dyDescent="0.25">
      <c r="A21" s="2" t="s">
        <v>34</v>
      </c>
      <c r="B21" s="2"/>
      <c r="C21" s="43" t="s">
        <v>32</v>
      </c>
      <c r="D21" s="2" t="s">
        <v>7</v>
      </c>
      <c r="E21" s="4" t="s">
        <v>8</v>
      </c>
      <c r="F21" s="44">
        <v>85</v>
      </c>
    </row>
    <row r="22" spans="1:6" x14ac:dyDescent="0.25">
      <c r="A22" s="2" t="s">
        <v>35</v>
      </c>
      <c r="B22" s="2"/>
      <c r="C22" s="43" t="s">
        <v>24</v>
      </c>
      <c r="D22" s="2" t="s">
        <v>7</v>
      </c>
      <c r="E22" s="4" t="s">
        <v>8</v>
      </c>
      <c r="F22" s="44">
        <v>85</v>
      </c>
    </row>
    <row r="23" spans="1:6" x14ac:dyDescent="0.25">
      <c r="A23" s="2" t="s">
        <v>36</v>
      </c>
      <c r="B23" s="2"/>
      <c r="C23" s="43" t="s">
        <v>24</v>
      </c>
      <c r="D23" s="2" t="s">
        <v>7</v>
      </c>
      <c r="E23" s="4" t="s">
        <v>8</v>
      </c>
      <c r="F23" s="44">
        <v>86</v>
      </c>
    </row>
    <row r="24" spans="1:6" x14ac:dyDescent="0.25">
      <c r="A24" s="2" t="s">
        <v>37</v>
      </c>
      <c r="B24" s="2"/>
      <c r="C24" s="43" t="s">
        <v>32</v>
      </c>
      <c r="D24" s="2" t="s">
        <v>7</v>
      </c>
      <c r="E24" s="4" t="s">
        <v>8</v>
      </c>
      <c r="F24" s="44">
        <v>85</v>
      </c>
    </row>
    <row r="25" spans="1:6" x14ac:dyDescent="0.25">
      <c r="A25" s="2" t="s">
        <v>38</v>
      </c>
      <c r="B25" s="2"/>
      <c r="C25" s="43" t="s">
        <v>6</v>
      </c>
      <c r="D25" s="2" t="s">
        <v>7</v>
      </c>
      <c r="E25" s="2" t="s">
        <v>39</v>
      </c>
      <c r="F25" s="44">
        <v>90</v>
      </c>
    </row>
    <row r="26" spans="1:6" x14ac:dyDescent="0.25">
      <c r="A26" s="2" t="s">
        <v>40</v>
      </c>
      <c r="B26" s="2"/>
      <c r="C26" s="43" t="s">
        <v>11</v>
      </c>
      <c r="D26" s="2" t="s">
        <v>7</v>
      </c>
      <c r="E26" s="2" t="s">
        <v>39</v>
      </c>
      <c r="F26" s="44">
        <v>89</v>
      </c>
    </row>
    <row r="27" spans="1:6" x14ac:dyDescent="0.25">
      <c r="A27" s="2" t="s">
        <v>41</v>
      </c>
      <c r="B27" s="2"/>
      <c r="C27" s="43" t="s">
        <v>13</v>
      </c>
      <c r="D27" s="2" t="s">
        <v>7</v>
      </c>
      <c r="E27" s="2" t="s">
        <v>39</v>
      </c>
      <c r="F27" s="44">
        <v>84</v>
      </c>
    </row>
    <row r="28" spans="1:6" x14ac:dyDescent="0.25">
      <c r="A28" s="2" t="s">
        <v>42</v>
      </c>
      <c r="B28" s="2"/>
      <c r="C28" s="43" t="s">
        <v>6</v>
      </c>
      <c r="D28" s="2" t="s">
        <v>7</v>
      </c>
      <c r="E28" s="4" t="s">
        <v>39</v>
      </c>
      <c r="F28" s="44">
        <v>94</v>
      </c>
    </row>
    <row r="29" spans="1:6" x14ac:dyDescent="0.25">
      <c r="A29" s="2" t="s">
        <v>43</v>
      </c>
      <c r="B29" s="2"/>
      <c r="C29" s="43" t="s">
        <v>6</v>
      </c>
      <c r="D29" s="2" t="s">
        <v>7</v>
      </c>
      <c r="E29" s="4" t="s">
        <v>39</v>
      </c>
      <c r="F29" s="44">
        <v>90</v>
      </c>
    </row>
    <row r="30" spans="1:6" x14ac:dyDescent="0.25">
      <c r="A30" s="2" t="s">
        <v>44</v>
      </c>
      <c r="B30" s="2"/>
      <c r="C30" s="43" t="s">
        <v>6</v>
      </c>
      <c r="D30" s="2" t="s">
        <v>7</v>
      </c>
      <c r="E30" s="4" t="s">
        <v>39</v>
      </c>
      <c r="F30" s="44">
        <v>88</v>
      </c>
    </row>
    <row r="31" spans="1:6" x14ac:dyDescent="0.25">
      <c r="A31" s="2" t="s">
        <v>45</v>
      </c>
      <c r="B31" s="2"/>
      <c r="C31" s="43" t="s">
        <v>11</v>
      </c>
      <c r="D31" s="2" t="s">
        <v>7</v>
      </c>
      <c r="E31" s="4" t="s">
        <v>39</v>
      </c>
      <c r="F31" s="44">
        <v>83</v>
      </c>
    </row>
    <row r="32" spans="1:6" x14ac:dyDescent="0.25">
      <c r="A32" s="2" t="s">
        <v>46</v>
      </c>
      <c r="B32" s="2"/>
      <c r="C32" s="43" t="s">
        <v>11</v>
      </c>
      <c r="D32" s="2" t="s">
        <v>7</v>
      </c>
      <c r="E32" s="4" t="s">
        <v>39</v>
      </c>
      <c r="F32" s="44">
        <v>82</v>
      </c>
    </row>
    <row r="33" spans="1:6" x14ac:dyDescent="0.25">
      <c r="A33" s="2" t="s">
        <v>47</v>
      </c>
      <c r="B33" s="2"/>
      <c r="C33" s="43" t="s">
        <v>6</v>
      </c>
      <c r="D33" s="2" t="s">
        <v>7</v>
      </c>
      <c r="E33" s="4" t="s">
        <v>39</v>
      </c>
      <c r="F33" s="44">
        <v>85</v>
      </c>
    </row>
    <row r="34" spans="1:6" x14ac:dyDescent="0.25">
      <c r="A34" s="2" t="s">
        <v>48</v>
      </c>
      <c r="B34" s="2"/>
      <c r="C34" s="43" t="s">
        <v>11</v>
      </c>
      <c r="D34" s="2" t="s">
        <v>7</v>
      </c>
      <c r="E34" s="4" t="s">
        <v>39</v>
      </c>
      <c r="F34" s="44">
        <v>89</v>
      </c>
    </row>
    <row r="35" spans="1:6" x14ac:dyDescent="0.25">
      <c r="A35" s="2" t="s">
        <v>49</v>
      </c>
      <c r="B35" s="2"/>
      <c r="C35" s="43" t="s">
        <v>13</v>
      </c>
      <c r="D35" s="2" t="s">
        <v>7</v>
      </c>
      <c r="E35" s="4" t="s">
        <v>39</v>
      </c>
      <c r="F35" s="44">
        <v>82</v>
      </c>
    </row>
    <row r="36" spans="1:6" x14ac:dyDescent="0.25">
      <c r="A36" s="2" t="s">
        <v>50</v>
      </c>
      <c r="B36" s="2"/>
      <c r="C36" s="43" t="s">
        <v>6</v>
      </c>
      <c r="D36" s="2" t="s">
        <v>7</v>
      </c>
      <c r="E36" s="4" t="s">
        <v>39</v>
      </c>
      <c r="F36" s="44">
        <v>84</v>
      </c>
    </row>
    <row r="37" spans="1:6" x14ac:dyDescent="0.25">
      <c r="A37" s="2" t="s">
        <v>51</v>
      </c>
      <c r="B37" s="5"/>
      <c r="C37" s="43" t="s">
        <v>32</v>
      </c>
      <c r="D37" s="2" t="s">
        <v>7</v>
      </c>
      <c r="E37" s="4" t="s">
        <v>39</v>
      </c>
      <c r="F37" s="44">
        <v>79</v>
      </c>
    </row>
    <row r="38" spans="1:6" x14ac:dyDescent="0.25">
      <c r="A38" s="2" t="s">
        <v>52</v>
      </c>
      <c r="B38" s="2"/>
      <c r="C38" s="43" t="s">
        <v>11</v>
      </c>
      <c r="D38" s="2" t="s">
        <v>7</v>
      </c>
      <c r="E38" s="4" t="s">
        <v>39</v>
      </c>
      <c r="F38" s="44">
        <v>79</v>
      </c>
    </row>
    <row r="39" spans="1:6" x14ac:dyDescent="0.25">
      <c r="A39" s="2" t="s">
        <v>53</v>
      </c>
      <c r="B39" s="2"/>
      <c r="C39" s="43" t="s">
        <v>24</v>
      </c>
      <c r="D39" s="2" t="s">
        <v>7</v>
      </c>
      <c r="E39" s="4" t="s">
        <v>39</v>
      </c>
      <c r="F39" s="44">
        <v>75</v>
      </c>
    </row>
    <row r="40" spans="1:6" x14ac:dyDescent="0.25">
      <c r="A40" s="2" t="s">
        <v>54</v>
      </c>
      <c r="B40" s="2"/>
      <c r="C40" s="43" t="s">
        <v>55</v>
      </c>
      <c r="D40" s="2" t="s">
        <v>7</v>
      </c>
      <c r="E40" s="4" t="s">
        <v>39</v>
      </c>
      <c r="F40" s="44">
        <v>81</v>
      </c>
    </row>
    <row r="41" spans="1:6" x14ac:dyDescent="0.25">
      <c r="A41" s="2" t="s">
        <v>56</v>
      </c>
      <c r="B41" s="2"/>
      <c r="C41" s="43" t="s">
        <v>57</v>
      </c>
      <c r="D41" s="2" t="s">
        <v>7</v>
      </c>
      <c r="E41" s="2" t="s">
        <v>58</v>
      </c>
      <c r="F41" s="44">
        <v>90</v>
      </c>
    </row>
    <row r="42" spans="1:6" x14ac:dyDescent="0.25">
      <c r="A42" s="2" t="s">
        <v>59</v>
      </c>
      <c r="B42" s="2"/>
      <c r="C42" s="43" t="s">
        <v>57</v>
      </c>
      <c r="D42" s="2" t="s">
        <v>7</v>
      </c>
      <c r="E42" s="2" t="s">
        <v>58</v>
      </c>
      <c r="F42" s="44">
        <v>89</v>
      </c>
    </row>
    <row r="43" spans="1:6" x14ac:dyDescent="0.25">
      <c r="A43" s="2" t="s">
        <v>60</v>
      </c>
      <c r="B43" s="2"/>
      <c r="C43" s="43" t="s">
        <v>57</v>
      </c>
      <c r="D43" s="2" t="s">
        <v>7</v>
      </c>
      <c r="E43" s="2" t="s">
        <v>58</v>
      </c>
      <c r="F43" s="44">
        <v>91</v>
      </c>
    </row>
    <row r="44" spans="1:6" x14ac:dyDescent="0.25">
      <c r="A44" s="2" t="s">
        <v>61</v>
      </c>
      <c r="B44" s="2"/>
      <c r="C44" s="43" t="s">
        <v>57</v>
      </c>
      <c r="D44" s="2" t="s">
        <v>7</v>
      </c>
      <c r="E44" s="2" t="s">
        <v>58</v>
      </c>
      <c r="F44" s="44">
        <v>95</v>
      </c>
    </row>
    <row r="45" spans="1:6" x14ac:dyDescent="0.25">
      <c r="A45" s="2" t="s">
        <v>62</v>
      </c>
      <c r="B45" s="2"/>
      <c r="C45" s="43" t="s">
        <v>57</v>
      </c>
      <c r="D45" s="2" t="s">
        <v>7</v>
      </c>
      <c r="E45" s="2" t="s">
        <v>58</v>
      </c>
      <c r="F45" s="44">
        <v>94</v>
      </c>
    </row>
    <row r="46" spans="1:6" x14ac:dyDescent="0.25">
      <c r="A46" s="2" t="s">
        <v>63</v>
      </c>
      <c r="B46" s="2"/>
      <c r="C46" s="43" t="s">
        <v>57</v>
      </c>
      <c r="D46" s="2" t="s">
        <v>7</v>
      </c>
      <c r="E46" s="2" t="s">
        <v>58</v>
      </c>
      <c r="F46" s="44">
        <v>88</v>
      </c>
    </row>
    <row r="47" spans="1:6" x14ac:dyDescent="0.25">
      <c r="A47" s="2" t="s">
        <v>64</v>
      </c>
      <c r="B47" s="2"/>
      <c r="C47" s="43" t="s">
        <v>65</v>
      </c>
      <c r="D47" s="2" t="s">
        <v>7</v>
      </c>
      <c r="E47" s="2" t="s">
        <v>58</v>
      </c>
      <c r="F47" s="44">
        <v>85</v>
      </c>
    </row>
    <row r="48" spans="1:6" x14ac:dyDescent="0.25">
      <c r="A48" s="2" t="s">
        <v>66</v>
      </c>
      <c r="B48" s="2"/>
      <c r="C48" s="43" t="s">
        <v>32</v>
      </c>
      <c r="D48" s="2" t="s">
        <v>7</v>
      </c>
      <c r="E48" s="2" t="s">
        <v>58</v>
      </c>
      <c r="F48" s="44">
        <v>82</v>
      </c>
    </row>
    <row r="49" spans="1:6" x14ac:dyDescent="0.25">
      <c r="A49" s="2" t="s">
        <v>67</v>
      </c>
      <c r="B49" s="2"/>
      <c r="C49" s="43" t="s">
        <v>24</v>
      </c>
      <c r="D49" s="2" t="s">
        <v>7</v>
      </c>
      <c r="E49" s="2" t="s">
        <v>58</v>
      </c>
      <c r="F49" s="44">
        <v>86</v>
      </c>
    </row>
    <row r="50" spans="1:6" x14ac:dyDescent="0.25">
      <c r="A50" s="2" t="s">
        <v>68</v>
      </c>
      <c r="B50" s="5"/>
      <c r="C50" s="43" t="s">
        <v>24</v>
      </c>
      <c r="D50" s="2" t="s">
        <v>7</v>
      </c>
      <c r="E50" s="2" t="s">
        <v>58</v>
      </c>
      <c r="F50" s="44">
        <v>86</v>
      </c>
    </row>
    <row r="51" spans="1:6" x14ac:dyDescent="0.25">
      <c r="A51" s="2" t="s">
        <v>69</v>
      </c>
      <c r="B51" s="2"/>
      <c r="C51" s="43" t="s">
        <v>11</v>
      </c>
      <c r="D51" s="2" t="s">
        <v>7</v>
      </c>
      <c r="E51" s="4" t="s">
        <v>58</v>
      </c>
      <c r="F51" s="44">
        <v>86</v>
      </c>
    </row>
    <row r="52" spans="1:6" x14ac:dyDescent="0.25">
      <c r="A52" s="2" t="s">
        <v>70</v>
      </c>
      <c r="B52" s="2"/>
      <c r="C52" s="43" t="s">
        <v>13</v>
      </c>
      <c r="D52" s="2" t="s">
        <v>7</v>
      </c>
      <c r="E52" s="4" t="s">
        <v>58</v>
      </c>
      <c r="F52" s="44">
        <v>86</v>
      </c>
    </row>
    <row r="53" spans="1:6" x14ac:dyDescent="0.25">
      <c r="A53" s="2" t="s">
        <v>71</v>
      </c>
      <c r="B53" s="5"/>
      <c r="C53" s="43" t="s">
        <v>13</v>
      </c>
      <c r="D53" s="2" t="s">
        <v>7</v>
      </c>
      <c r="E53" s="4" t="s">
        <v>58</v>
      </c>
      <c r="F53" s="44">
        <v>88</v>
      </c>
    </row>
    <row r="54" spans="1:6" x14ac:dyDescent="0.25">
      <c r="A54" s="2" t="s">
        <v>72</v>
      </c>
      <c r="B54" s="2"/>
      <c r="C54" s="43" t="s">
        <v>13</v>
      </c>
      <c r="D54" s="2" t="s">
        <v>7</v>
      </c>
      <c r="E54" s="4" t="s">
        <v>58</v>
      </c>
      <c r="F54" s="44">
        <v>88</v>
      </c>
    </row>
    <row r="55" spans="1:6" x14ac:dyDescent="0.25">
      <c r="A55" s="2" t="s">
        <v>73</v>
      </c>
      <c r="B55" s="2"/>
      <c r="C55" s="43" t="s">
        <v>32</v>
      </c>
      <c r="D55" s="2" t="s">
        <v>7</v>
      </c>
      <c r="E55" s="4" t="s">
        <v>58</v>
      </c>
      <c r="F55" s="44">
        <v>84</v>
      </c>
    </row>
    <row r="56" spans="1:6" x14ac:dyDescent="0.25">
      <c r="A56" s="2" t="s">
        <v>74</v>
      </c>
      <c r="B56" s="2"/>
      <c r="C56" s="43" t="s">
        <v>24</v>
      </c>
      <c r="D56" s="2" t="s">
        <v>7</v>
      </c>
      <c r="E56" s="4" t="s">
        <v>58</v>
      </c>
      <c r="F56" s="44">
        <v>87</v>
      </c>
    </row>
    <row r="57" spans="1:6" x14ac:dyDescent="0.25">
      <c r="A57" s="2" t="s">
        <v>75</v>
      </c>
      <c r="B57" s="2"/>
      <c r="C57" s="43" t="s">
        <v>28</v>
      </c>
      <c r="D57" s="2" t="s">
        <v>7</v>
      </c>
      <c r="E57" s="4" t="s">
        <v>58</v>
      </c>
      <c r="F57" s="44">
        <v>82</v>
      </c>
    </row>
    <row r="58" spans="1:6" x14ac:dyDescent="0.25">
      <c r="A58" s="2" t="s">
        <v>76</v>
      </c>
      <c r="B58" s="2"/>
      <c r="C58" s="43" t="s">
        <v>6</v>
      </c>
      <c r="D58" s="2" t="s">
        <v>7</v>
      </c>
      <c r="E58" s="2" t="s">
        <v>77</v>
      </c>
      <c r="F58" s="44">
        <v>86</v>
      </c>
    </row>
    <row r="59" spans="1:6" x14ac:dyDescent="0.25">
      <c r="A59" s="2" t="s">
        <v>78</v>
      </c>
      <c r="B59" s="2"/>
      <c r="C59" s="43" t="s">
        <v>6</v>
      </c>
      <c r="D59" s="2" t="s">
        <v>7</v>
      </c>
      <c r="E59" s="4" t="s">
        <v>77</v>
      </c>
      <c r="F59" s="44">
        <v>93</v>
      </c>
    </row>
    <row r="60" spans="1:6" x14ac:dyDescent="0.25">
      <c r="A60" s="2" t="s">
        <v>79</v>
      </c>
      <c r="B60" s="2"/>
      <c r="C60" s="43" t="s">
        <v>6</v>
      </c>
      <c r="D60" s="2" t="s">
        <v>7</v>
      </c>
      <c r="E60" s="4" t="s">
        <v>77</v>
      </c>
      <c r="F60" s="44">
        <v>89</v>
      </c>
    </row>
    <row r="61" spans="1:6" x14ac:dyDescent="0.25">
      <c r="A61" s="2" t="s">
        <v>80</v>
      </c>
      <c r="B61" s="2"/>
      <c r="C61" s="43" t="s">
        <v>11</v>
      </c>
      <c r="D61" s="2" t="s">
        <v>7</v>
      </c>
      <c r="E61" s="4" t="s">
        <v>77</v>
      </c>
      <c r="F61" s="44">
        <v>90</v>
      </c>
    </row>
    <row r="62" spans="1:6" x14ac:dyDescent="0.25">
      <c r="A62" s="2" t="s">
        <v>81</v>
      </c>
      <c r="B62" s="2"/>
      <c r="C62" s="43" t="s">
        <v>13</v>
      </c>
      <c r="D62" s="2" t="s">
        <v>7</v>
      </c>
      <c r="E62" s="4" t="s">
        <v>77</v>
      </c>
      <c r="F62" s="44">
        <v>91</v>
      </c>
    </row>
    <row r="63" spans="1:6" x14ac:dyDescent="0.25">
      <c r="A63" s="2" t="s">
        <v>82</v>
      </c>
      <c r="B63" s="2"/>
      <c r="C63" s="43" t="s">
        <v>24</v>
      </c>
      <c r="D63" s="2" t="s">
        <v>7</v>
      </c>
      <c r="E63" s="4" t="s">
        <v>77</v>
      </c>
      <c r="F63" s="44">
        <v>88</v>
      </c>
    </row>
    <row r="64" spans="1:6" x14ac:dyDescent="0.25">
      <c r="A64" s="2" t="s">
        <v>83</v>
      </c>
      <c r="B64" s="5"/>
      <c r="C64" s="43" t="s">
        <v>57</v>
      </c>
      <c r="D64" s="2" t="s">
        <v>84</v>
      </c>
      <c r="E64" s="2" t="s">
        <v>8</v>
      </c>
      <c r="F64" s="44">
        <v>85</v>
      </c>
    </row>
    <row r="65" spans="1:6" x14ac:dyDescent="0.25">
      <c r="A65" s="2" t="s">
        <v>85</v>
      </c>
      <c r="B65" s="2"/>
      <c r="C65" s="43" t="s">
        <v>6</v>
      </c>
      <c r="D65" s="2" t="s">
        <v>84</v>
      </c>
      <c r="E65" s="4" t="s">
        <v>8</v>
      </c>
      <c r="F65" s="44">
        <v>94</v>
      </c>
    </row>
    <row r="66" spans="1:6" x14ac:dyDescent="0.25">
      <c r="A66" s="2" t="s">
        <v>86</v>
      </c>
      <c r="B66" s="2"/>
      <c r="C66" s="43" t="s">
        <v>6</v>
      </c>
      <c r="D66" s="2" t="s">
        <v>84</v>
      </c>
      <c r="E66" s="4" t="s">
        <v>8</v>
      </c>
      <c r="F66" s="44">
        <v>92</v>
      </c>
    </row>
    <row r="67" spans="1:6" x14ac:dyDescent="0.25">
      <c r="A67" s="2" t="s">
        <v>87</v>
      </c>
      <c r="B67" s="2"/>
      <c r="C67" s="43" t="s">
        <v>32</v>
      </c>
      <c r="D67" s="2" t="s">
        <v>84</v>
      </c>
      <c r="E67" s="4" t="s">
        <v>8</v>
      </c>
      <c r="F67" s="44">
        <v>82</v>
      </c>
    </row>
    <row r="68" spans="1:6" x14ac:dyDescent="0.25">
      <c r="A68" s="2" t="s">
        <v>88</v>
      </c>
      <c r="B68" s="2"/>
      <c r="C68" s="43" t="s">
        <v>11</v>
      </c>
      <c r="D68" s="2" t="s">
        <v>84</v>
      </c>
      <c r="E68" s="4" t="s">
        <v>8</v>
      </c>
      <c r="F68" s="44">
        <v>86</v>
      </c>
    </row>
    <row r="69" spans="1:6" x14ac:dyDescent="0.25">
      <c r="A69" s="2" t="s">
        <v>89</v>
      </c>
      <c r="B69" s="2"/>
      <c r="C69" s="43" t="s">
        <v>11</v>
      </c>
      <c r="D69" s="2" t="s">
        <v>84</v>
      </c>
      <c r="E69" s="4" t="s">
        <v>8</v>
      </c>
      <c r="F69" s="44">
        <v>89</v>
      </c>
    </row>
    <row r="70" spans="1:6" x14ac:dyDescent="0.25">
      <c r="A70" s="2" t="s">
        <v>90</v>
      </c>
      <c r="B70" s="2"/>
      <c r="C70" s="43" t="s">
        <v>11</v>
      </c>
      <c r="D70" s="2" t="s">
        <v>84</v>
      </c>
      <c r="E70" s="4" t="s">
        <v>8</v>
      </c>
      <c r="F70" s="44">
        <v>86</v>
      </c>
    </row>
    <row r="71" spans="1:6" x14ac:dyDescent="0.25">
      <c r="A71" s="2" t="s">
        <v>91</v>
      </c>
      <c r="B71" s="2"/>
      <c r="C71" s="43" t="s">
        <v>13</v>
      </c>
      <c r="D71" s="2" t="s">
        <v>84</v>
      </c>
      <c r="E71" s="4" t="s">
        <v>8</v>
      </c>
      <c r="F71" s="44">
        <v>84</v>
      </c>
    </row>
    <row r="72" spans="1:6" x14ac:dyDescent="0.25">
      <c r="A72" s="2" t="s">
        <v>92</v>
      </c>
      <c r="B72" s="2"/>
      <c r="C72" s="43" t="s">
        <v>26</v>
      </c>
      <c r="D72" s="2" t="s">
        <v>84</v>
      </c>
      <c r="E72" s="4" t="s">
        <v>8</v>
      </c>
      <c r="F72" s="44">
        <v>78</v>
      </c>
    </row>
    <row r="73" spans="1:6" x14ac:dyDescent="0.25">
      <c r="A73" s="2" t="s">
        <v>93</v>
      </c>
      <c r="B73" s="2"/>
      <c r="C73" s="43" t="s">
        <v>24</v>
      </c>
      <c r="D73" s="2" t="s">
        <v>84</v>
      </c>
      <c r="E73" s="4" t="s">
        <v>8</v>
      </c>
      <c r="F73" s="44">
        <v>80</v>
      </c>
    </row>
    <row r="74" spans="1:6" x14ac:dyDescent="0.25">
      <c r="A74" s="2" t="s">
        <v>94</v>
      </c>
      <c r="B74" s="5"/>
      <c r="C74" s="43" t="s">
        <v>24</v>
      </c>
      <c r="D74" s="2" t="s">
        <v>84</v>
      </c>
      <c r="E74" s="4" t="s">
        <v>8</v>
      </c>
      <c r="F74" s="44">
        <v>88</v>
      </c>
    </row>
    <row r="75" spans="1:6" x14ac:dyDescent="0.25">
      <c r="A75" s="2" t="s">
        <v>95</v>
      </c>
      <c r="B75" s="2"/>
      <c r="C75" s="43" t="s">
        <v>32</v>
      </c>
      <c r="D75" s="2" t="s">
        <v>84</v>
      </c>
      <c r="E75" s="4" t="s">
        <v>8</v>
      </c>
      <c r="F75" s="44">
        <v>86</v>
      </c>
    </row>
    <row r="76" spans="1:6" x14ac:dyDescent="0.25">
      <c r="A76" s="2" t="s">
        <v>96</v>
      </c>
      <c r="B76" s="2"/>
      <c r="C76" s="43" t="s">
        <v>24</v>
      </c>
      <c r="D76" s="2" t="s">
        <v>84</v>
      </c>
      <c r="E76" s="4" t="s">
        <v>8</v>
      </c>
      <c r="F76" s="44">
        <v>84</v>
      </c>
    </row>
    <row r="77" spans="1:6" x14ac:dyDescent="0.25">
      <c r="A77" s="2" t="s">
        <v>97</v>
      </c>
      <c r="B77" s="2"/>
      <c r="C77" s="43" t="s">
        <v>24</v>
      </c>
      <c r="D77" s="2" t="s">
        <v>84</v>
      </c>
      <c r="E77" s="4" t="s">
        <v>8</v>
      </c>
      <c r="F77" s="44">
        <v>84</v>
      </c>
    </row>
    <row r="78" spans="1:6" x14ac:dyDescent="0.25">
      <c r="A78" s="2" t="s">
        <v>98</v>
      </c>
      <c r="B78" s="2"/>
      <c r="C78" s="43" t="s">
        <v>28</v>
      </c>
      <c r="D78" s="2" t="s">
        <v>84</v>
      </c>
      <c r="E78" s="4" t="s">
        <v>8</v>
      </c>
      <c r="F78" s="44">
        <v>84</v>
      </c>
    </row>
    <row r="79" spans="1:6" x14ac:dyDescent="0.25">
      <c r="A79" s="2" t="s">
        <v>99</v>
      </c>
      <c r="B79" s="5"/>
      <c r="C79" s="43" t="s">
        <v>24</v>
      </c>
      <c r="D79" s="2" t="s">
        <v>84</v>
      </c>
      <c r="E79" s="4" t="s">
        <v>8</v>
      </c>
      <c r="F79" s="44">
        <v>88</v>
      </c>
    </row>
    <row r="80" spans="1:6" x14ac:dyDescent="0.25">
      <c r="A80" s="2" t="s">
        <v>100</v>
      </c>
      <c r="B80" s="2"/>
      <c r="C80" s="43" t="s">
        <v>6</v>
      </c>
      <c r="D80" s="2" t="s">
        <v>84</v>
      </c>
      <c r="E80" s="2" t="s">
        <v>39</v>
      </c>
      <c r="F80" s="44">
        <v>96</v>
      </c>
    </row>
    <row r="81" spans="1:6" x14ac:dyDescent="0.25">
      <c r="A81" s="2" t="s">
        <v>101</v>
      </c>
      <c r="B81" s="2"/>
      <c r="C81" s="43" t="s">
        <v>6</v>
      </c>
      <c r="D81" s="2" t="s">
        <v>84</v>
      </c>
      <c r="E81" s="2" t="s">
        <v>39</v>
      </c>
      <c r="F81" s="44">
        <v>95</v>
      </c>
    </row>
    <row r="82" spans="1:6" x14ac:dyDescent="0.25">
      <c r="A82" s="2" t="s">
        <v>102</v>
      </c>
      <c r="B82" s="2"/>
      <c r="C82" s="43" t="s">
        <v>6</v>
      </c>
      <c r="D82" s="2" t="s">
        <v>84</v>
      </c>
      <c r="E82" s="2" t="s">
        <v>39</v>
      </c>
      <c r="F82" s="44">
        <v>91</v>
      </c>
    </row>
    <row r="83" spans="1:6" x14ac:dyDescent="0.25">
      <c r="A83" s="2" t="s">
        <v>103</v>
      </c>
      <c r="B83" s="2"/>
      <c r="C83" s="43" t="s">
        <v>6</v>
      </c>
      <c r="D83" s="2" t="s">
        <v>84</v>
      </c>
      <c r="E83" s="2" t="s">
        <v>39</v>
      </c>
      <c r="F83" s="44">
        <v>90</v>
      </c>
    </row>
    <row r="84" spans="1:6" x14ac:dyDescent="0.25">
      <c r="A84" s="2" t="s">
        <v>104</v>
      </c>
      <c r="B84" s="2"/>
      <c r="C84" s="43" t="s">
        <v>6</v>
      </c>
      <c r="D84" s="2" t="s">
        <v>84</v>
      </c>
      <c r="E84" s="2" t="s">
        <v>39</v>
      </c>
      <c r="F84" s="44">
        <v>90</v>
      </c>
    </row>
    <row r="85" spans="1:6" x14ac:dyDescent="0.25">
      <c r="A85" s="2" t="s">
        <v>105</v>
      </c>
      <c r="B85" s="2"/>
      <c r="C85" s="43" t="s">
        <v>6</v>
      </c>
      <c r="D85" s="2" t="s">
        <v>84</v>
      </c>
      <c r="E85" s="2" t="s">
        <v>39</v>
      </c>
      <c r="F85" s="44">
        <v>87</v>
      </c>
    </row>
    <row r="86" spans="1:6" x14ac:dyDescent="0.25">
      <c r="A86" s="2" t="s">
        <v>106</v>
      </c>
      <c r="B86" s="5"/>
      <c r="C86" s="43" t="s">
        <v>13</v>
      </c>
      <c r="D86" s="2" t="s">
        <v>84</v>
      </c>
      <c r="E86" s="2" t="s">
        <v>39</v>
      </c>
      <c r="F86" s="44">
        <v>88</v>
      </c>
    </row>
    <row r="87" spans="1:6" x14ac:dyDescent="0.25">
      <c r="A87" s="2" t="s">
        <v>107</v>
      </c>
      <c r="B87" s="2"/>
      <c r="C87" s="43" t="s">
        <v>13</v>
      </c>
      <c r="D87" s="2" t="s">
        <v>84</v>
      </c>
      <c r="E87" s="2" t="s">
        <v>39</v>
      </c>
      <c r="F87" s="44">
        <v>87</v>
      </c>
    </row>
    <row r="88" spans="1:6" x14ac:dyDescent="0.25">
      <c r="A88" s="2" t="s">
        <v>108</v>
      </c>
      <c r="B88" s="2"/>
      <c r="C88" s="43" t="s">
        <v>11</v>
      </c>
      <c r="D88" s="2" t="s">
        <v>84</v>
      </c>
      <c r="E88" s="4" t="s">
        <v>39</v>
      </c>
      <c r="F88" s="44">
        <v>83</v>
      </c>
    </row>
    <row r="89" spans="1:6" x14ac:dyDescent="0.25">
      <c r="A89" s="2" t="s">
        <v>109</v>
      </c>
      <c r="B89" s="2"/>
      <c r="C89" s="43" t="s">
        <v>11</v>
      </c>
      <c r="D89" s="2" t="s">
        <v>84</v>
      </c>
      <c r="E89" s="4" t="s">
        <v>39</v>
      </c>
      <c r="F89" s="44">
        <v>86</v>
      </c>
    </row>
    <row r="90" spans="1:6" x14ac:dyDescent="0.25">
      <c r="A90" s="2" t="s">
        <v>110</v>
      </c>
      <c r="B90" s="2"/>
      <c r="C90" s="43" t="s">
        <v>13</v>
      </c>
      <c r="D90" s="2" t="s">
        <v>84</v>
      </c>
      <c r="E90" s="4" t="s">
        <v>39</v>
      </c>
      <c r="F90" s="44">
        <v>86</v>
      </c>
    </row>
    <row r="91" spans="1:6" x14ac:dyDescent="0.25">
      <c r="A91" s="2" t="s">
        <v>111</v>
      </c>
      <c r="B91" s="2"/>
      <c r="C91" s="43" t="s">
        <v>112</v>
      </c>
      <c r="D91" s="2" t="s">
        <v>84</v>
      </c>
      <c r="E91" s="4" t="s">
        <v>39</v>
      </c>
      <c r="F91" s="44">
        <v>82</v>
      </c>
    </row>
    <row r="92" spans="1:6" x14ac:dyDescent="0.25">
      <c r="A92" s="2" t="s">
        <v>113</v>
      </c>
      <c r="B92" s="2"/>
      <c r="C92" s="43" t="s">
        <v>13</v>
      </c>
      <c r="D92" s="2" t="s">
        <v>84</v>
      </c>
      <c r="E92" s="4" t="s">
        <v>39</v>
      </c>
      <c r="F92" s="44">
        <v>79</v>
      </c>
    </row>
    <row r="93" spans="1:6" x14ac:dyDescent="0.25">
      <c r="A93" s="2" t="s">
        <v>114</v>
      </c>
      <c r="B93" s="2"/>
      <c r="C93" s="43" t="s">
        <v>11</v>
      </c>
      <c r="D93" s="2" t="s">
        <v>84</v>
      </c>
      <c r="E93" s="4" t="s">
        <v>39</v>
      </c>
      <c r="F93" s="44">
        <v>86</v>
      </c>
    </row>
    <row r="94" spans="1:6" x14ac:dyDescent="0.25">
      <c r="A94" s="2" t="s">
        <v>115</v>
      </c>
      <c r="B94" s="5"/>
      <c r="C94" s="43" t="s">
        <v>24</v>
      </c>
      <c r="D94" s="2" t="s">
        <v>84</v>
      </c>
      <c r="E94" s="4" t="s">
        <v>39</v>
      </c>
      <c r="F94" s="44">
        <v>78</v>
      </c>
    </row>
    <row r="95" spans="1:6" x14ac:dyDescent="0.25">
      <c r="A95" s="2" t="s">
        <v>116</v>
      </c>
      <c r="B95" s="2"/>
      <c r="C95" s="43" t="s">
        <v>13</v>
      </c>
      <c r="D95" s="2" t="s">
        <v>84</v>
      </c>
      <c r="E95" s="4" t="s">
        <v>39</v>
      </c>
      <c r="F95" s="44">
        <v>86</v>
      </c>
    </row>
    <row r="96" spans="1:6" x14ac:dyDescent="0.25">
      <c r="A96" s="2" t="s">
        <v>117</v>
      </c>
      <c r="B96" s="2"/>
      <c r="C96" s="43" t="s">
        <v>118</v>
      </c>
      <c r="D96" s="2" t="s">
        <v>84</v>
      </c>
      <c r="E96" s="4" t="s">
        <v>39</v>
      </c>
      <c r="F96" s="44">
        <v>84</v>
      </c>
    </row>
    <row r="97" spans="1:6" x14ac:dyDescent="0.25">
      <c r="A97" s="2" t="s">
        <v>119</v>
      </c>
      <c r="B97" s="2"/>
      <c r="C97" s="43" t="s">
        <v>24</v>
      </c>
      <c r="D97" s="2" t="s">
        <v>84</v>
      </c>
      <c r="E97" s="4" t="s">
        <v>39</v>
      </c>
      <c r="F97" s="44">
        <v>78</v>
      </c>
    </row>
    <row r="98" spans="1:6" x14ac:dyDescent="0.25">
      <c r="A98" s="2" t="s">
        <v>120</v>
      </c>
      <c r="B98" s="2"/>
      <c r="C98" s="43" t="s">
        <v>28</v>
      </c>
      <c r="D98" s="2" t="s">
        <v>84</v>
      </c>
      <c r="E98" s="4" t="s">
        <v>39</v>
      </c>
      <c r="F98" s="44">
        <v>76</v>
      </c>
    </row>
    <row r="99" spans="1:6" x14ac:dyDescent="0.25">
      <c r="A99" s="2" t="s">
        <v>121</v>
      </c>
      <c r="B99" s="2"/>
      <c r="C99" s="43" t="s">
        <v>28</v>
      </c>
      <c r="D99" s="2" t="s">
        <v>84</v>
      </c>
      <c r="E99" s="4" t="s">
        <v>39</v>
      </c>
      <c r="F99" s="44">
        <v>76</v>
      </c>
    </row>
    <row r="100" spans="1:6" x14ac:dyDescent="0.25">
      <c r="A100" s="2" t="s">
        <v>122</v>
      </c>
      <c r="B100" s="2"/>
      <c r="C100" s="43" t="s">
        <v>28</v>
      </c>
      <c r="D100" s="2" t="s">
        <v>84</v>
      </c>
      <c r="E100" s="4" t="s">
        <v>39</v>
      </c>
      <c r="F100" s="44">
        <v>84</v>
      </c>
    </row>
    <row r="101" spans="1:6" x14ac:dyDescent="0.25">
      <c r="A101" s="2" t="s">
        <v>123</v>
      </c>
      <c r="B101" s="2"/>
      <c r="C101" s="43" t="s">
        <v>124</v>
      </c>
      <c r="D101" s="2" t="s">
        <v>84</v>
      </c>
      <c r="E101" s="4" t="s">
        <v>39</v>
      </c>
      <c r="F101" s="44">
        <v>83</v>
      </c>
    </row>
    <row r="102" spans="1:6" x14ac:dyDescent="0.25">
      <c r="A102" s="2" t="s">
        <v>125</v>
      </c>
      <c r="B102" s="2"/>
      <c r="C102" s="43" t="s">
        <v>28</v>
      </c>
      <c r="D102" s="2" t="s">
        <v>84</v>
      </c>
      <c r="E102" s="4" t="s">
        <v>39</v>
      </c>
      <c r="F102" s="44">
        <v>74</v>
      </c>
    </row>
    <row r="103" spans="1:6" x14ac:dyDescent="0.25">
      <c r="A103" s="2" t="s">
        <v>126</v>
      </c>
      <c r="B103" s="2"/>
      <c r="C103" s="43" t="s">
        <v>24</v>
      </c>
      <c r="D103" s="2" t="s">
        <v>84</v>
      </c>
      <c r="E103" s="4" t="s">
        <v>39</v>
      </c>
      <c r="F103" s="44">
        <v>80</v>
      </c>
    </row>
    <row r="104" spans="1:6" x14ac:dyDescent="0.25">
      <c r="A104" s="2" t="s">
        <v>127</v>
      </c>
      <c r="B104" s="2"/>
      <c r="C104" s="43" t="s">
        <v>32</v>
      </c>
      <c r="D104" s="2" t="s">
        <v>84</v>
      </c>
      <c r="E104" s="4" t="s">
        <v>39</v>
      </c>
      <c r="F104" s="44">
        <v>78</v>
      </c>
    </row>
    <row r="105" spans="1:6" x14ac:dyDescent="0.25">
      <c r="A105" s="2" t="s">
        <v>128</v>
      </c>
      <c r="B105" s="2"/>
      <c r="C105" s="43" t="s">
        <v>32</v>
      </c>
      <c r="D105" s="2" t="s">
        <v>84</v>
      </c>
      <c r="E105" s="4" t="s">
        <v>39</v>
      </c>
      <c r="F105" s="44">
        <v>79</v>
      </c>
    </row>
    <row r="106" spans="1:6" x14ac:dyDescent="0.25">
      <c r="A106" s="2" t="s">
        <v>129</v>
      </c>
      <c r="B106" s="2"/>
      <c r="C106" s="43" t="s">
        <v>13</v>
      </c>
      <c r="D106" s="2" t="s">
        <v>84</v>
      </c>
      <c r="E106" s="2" t="s">
        <v>58</v>
      </c>
      <c r="F106" s="44">
        <v>85</v>
      </c>
    </row>
    <row r="107" spans="1:6" x14ac:dyDescent="0.25">
      <c r="A107" s="2" t="s">
        <v>130</v>
      </c>
      <c r="B107" s="2"/>
      <c r="C107" s="43" t="s">
        <v>13</v>
      </c>
      <c r="D107" s="2" t="s">
        <v>84</v>
      </c>
      <c r="E107" s="4" t="s">
        <v>58</v>
      </c>
      <c r="F107" s="44">
        <v>84</v>
      </c>
    </row>
    <row r="108" spans="1:6" x14ac:dyDescent="0.25">
      <c r="A108" s="2" t="s">
        <v>131</v>
      </c>
      <c r="B108" s="2"/>
      <c r="C108" s="43" t="s">
        <v>24</v>
      </c>
      <c r="D108" s="2" t="s">
        <v>84</v>
      </c>
      <c r="E108" s="4" t="s">
        <v>58</v>
      </c>
      <c r="F108" s="44">
        <v>86</v>
      </c>
    </row>
    <row r="109" spans="1:6" x14ac:dyDescent="0.25">
      <c r="A109" s="2" t="s">
        <v>132</v>
      </c>
      <c r="B109" s="2"/>
      <c r="C109" s="43" t="s">
        <v>57</v>
      </c>
      <c r="D109" s="2" t="s">
        <v>84</v>
      </c>
      <c r="E109" s="2" t="s">
        <v>58</v>
      </c>
      <c r="F109" s="44">
        <v>95</v>
      </c>
    </row>
    <row r="110" spans="1:6" x14ac:dyDescent="0.25">
      <c r="A110" s="2" t="s">
        <v>133</v>
      </c>
      <c r="B110" s="2"/>
      <c r="C110" s="43" t="s">
        <v>57</v>
      </c>
      <c r="D110" s="2" t="s">
        <v>84</v>
      </c>
      <c r="E110" s="2" t="s">
        <v>58</v>
      </c>
      <c r="F110" s="44">
        <v>92</v>
      </c>
    </row>
    <row r="111" spans="1:6" x14ac:dyDescent="0.25">
      <c r="A111" s="2" t="s">
        <v>134</v>
      </c>
      <c r="B111" s="5"/>
      <c r="C111" s="43" t="s">
        <v>57</v>
      </c>
      <c r="D111" s="2" t="s">
        <v>84</v>
      </c>
      <c r="E111" s="2" t="s">
        <v>58</v>
      </c>
      <c r="F111" s="44">
        <v>90</v>
      </c>
    </row>
    <row r="112" spans="1:6" x14ac:dyDescent="0.25">
      <c r="A112" s="2" t="s">
        <v>135</v>
      </c>
      <c r="B112" s="5"/>
      <c r="C112" s="43" t="s">
        <v>57</v>
      </c>
      <c r="D112" s="2" t="s">
        <v>84</v>
      </c>
      <c r="E112" s="2" t="s">
        <v>58</v>
      </c>
      <c r="F112" s="44">
        <v>93</v>
      </c>
    </row>
    <row r="113" spans="1:6" x14ac:dyDescent="0.25">
      <c r="A113" s="2" t="s">
        <v>136</v>
      </c>
      <c r="B113" s="2"/>
      <c r="C113" s="43" t="s">
        <v>6</v>
      </c>
      <c r="D113" s="2" t="s">
        <v>84</v>
      </c>
      <c r="E113" s="2" t="s">
        <v>58</v>
      </c>
      <c r="F113" s="44">
        <v>86</v>
      </c>
    </row>
    <row r="114" spans="1:6" x14ac:dyDescent="0.25">
      <c r="A114" s="2" t="s">
        <v>137</v>
      </c>
      <c r="B114" s="2"/>
      <c r="C114" s="43" t="s">
        <v>11</v>
      </c>
      <c r="D114" s="2" t="s">
        <v>84</v>
      </c>
      <c r="E114" s="2" t="s">
        <v>58</v>
      </c>
      <c r="F114" s="44">
        <v>86</v>
      </c>
    </row>
    <row r="115" spans="1:6" x14ac:dyDescent="0.25">
      <c r="A115" s="2" t="s">
        <v>138</v>
      </c>
      <c r="B115" s="2"/>
      <c r="C115" s="43" t="s">
        <v>11</v>
      </c>
      <c r="D115" s="2" t="s">
        <v>84</v>
      </c>
      <c r="E115" s="2" t="s">
        <v>58</v>
      </c>
      <c r="F115" s="44">
        <v>86</v>
      </c>
    </row>
    <row r="116" spans="1:6" x14ac:dyDescent="0.25">
      <c r="A116" s="2" t="s">
        <v>139</v>
      </c>
      <c r="B116" s="2"/>
      <c r="C116" s="43" t="s">
        <v>13</v>
      </c>
      <c r="D116" s="2" t="s">
        <v>84</v>
      </c>
      <c r="E116" s="2" t="s">
        <v>58</v>
      </c>
      <c r="F116" s="44">
        <v>85</v>
      </c>
    </row>
    <row r="117" spans="1:6" x14ac:dyDescent="0.25">
      <c r="A117" s="2" t="s">
        <v>140</v>
      </c>
      <c r="B117" s="2"/>
      <c r="C117" s="43" t="s">
        <v>141</v>
      </c>
      <c r="D117" s="2" t="s">
        <v>84</v>
      </c>
      <c r="E117" s="2" t="s">
        <v>58</v>
      </c>
      <c r="F117" s="44">
        <v>89</v>
      </c>
    </row>
    <row r="118" spans="1:6" x14ac:dyDescent="0.25">
      <c r="A118" s="2" t="s">
        <v>142</v>
      </c>
      <c r="B118" s="2"/>
      <c r="C118" s="43" t="s">
        <v>13</v>
      </c>
      <c r="D118" s="2" t="s">
        <v>84</v>
      </c>
      <c r="E118" s="2" t="s">
        <v>58</v>
      </c>
      <c r="F118" s="44">
        <v>88</v>
      </c>
    </row>
    <row r="119" spans="1:6" x14ac:dyDescent="0.25">
      <c r="A119" s="2" t="s">
        <v>143</v>
      </c>
      <c r="B119" s="2"/>
      <c r="C119" s="43" t="s">
        <v>32</v>
      </c>
      <c r="D119" s="2" t="s">
        <v>84</v>
      </c>
      <c r="E119" s="2" t="s">
        <v>58</v>
      </c>
      <c r="F119" s="44">
        <v>91</v>
      </c>
    </row>
    <row r="120" spans="1:6" x14ac:dyDescent="0.25">
      <c r="A120" s="2" t="s">
        <v>144</v>
      </c>
      <c r="B120" s="2"/>
      <c r="C120" s="43" t="s">
        <v>32</v>
      </c>
      <c r="D120" s="2" t="s">
        <v>84</v>
      </c>
      <c r="E120" s="2" t="s">
        <v>58</v>
      </c>
      <c r="F120" s="44">
        <v>88</v>
      </c>
    </row>
    <row r="121" spans="1:6" x14ac:dyDescent="0.25">
      <c r="A121" s="2" t="s">
        <v>145</v>
      </c>
      <c r="B121" s="2"/>
      <c r="C121" s="43" t="s">
        <v>32</v>
      </c>
      <c r="D121" s="2" t="s">
        <v>84</v>
      </c>
      <c r="E121" s="2" t="s">
        <v>58</v>
      </c>
      <c r="F121" s="44">
        <v>84</v>
      </c>
    </row>
    <row r="122" spans="1:6" x14ac:dyDescent="0.25">
      <c r="A122" s="2" t="s">
        <v>146</v>
      </c>
      <c r="B122" s="2"/>
      <c r="C122" s="43" t="s">
        <v>32</v>
      </c>
      <c r="D122" s="2" t="s">
        <v>84</v>
      </c>
      <c r="E122" s="2" t="s">
        <v>58</v>
      </c>
      <c r="F122" s="44">
        <v>88</v>
      </c>
    </row>
    <row r="123" spans="1:6" x14ac:dyDescent="0.25">
      <c r="A123" s="2" t="s">
        <v>147</v>
      </c>
      <c r="B123" s="2"/>
      <c r="C123" s="43" t="s">
        <v>32</v>
      </c>
      <c r="D123" s="2" t="s">
        <v>84</v>
      </c>
      <c r="E123" s="2" t="s">
        <v>58</v>
      </c>
      <c r="F123" s="44">
        <v>88</v>
      </c>
    </row>
    <row r="124" spans="1:6" x14ac:dyDescent="0.25">
      <c r="A124" s="2" t="s">
        <v>148</v>
      </c>
      <c r="B124" s="2"/>
      <c r="C124" s="43" t="s">
        <v>24</v>
      </c>
      <c r="D124" s="2" t="s">
        <v>84</v>
      </c>
      <c r="E124" s="2" t="s">
        <v>58</v>
      </c>
      <c r="F124" s="44">
        <v>88</v>
      </c>
    </row>
    <row r="125" spans="1:6" x14ac:dyDescent="0.25">
      <c r="A125" s="2" t="s">
        <v>149</v>
      </c>
      <c r="B125" s="2"/>
      <c r="C125" s="43" t="s">
        <v>24</v>
      </c>
      <c r="D125" s="2" t="s">
        <v>84</v>
      </c>
      <c r="E125" s="2" t="s">
        <v>58</v>
      </c>
      <c r="F125" s="44">
        <v>85</v>
      </c>
    </row>
    <row r="126" spans="1:6" x14ac:dyDescent="0.25">
      <c r="A126" s="2" t="s">
        <v>150</v>
      </c>
      <c r="B126" s="2"/>
      <c r="C126" s="43" t="s">
        <v>28</v>
      </c>
      <c r="D126" s="2" t="s">
        <v>84</v>
      </c>
      <c r="E126" s="2" t="s">
        <v>58</v>
      </c>
      <c r="F126" s="44">
        <v>82</v>
      </c>
    </row>
    <row r="127" spans="1:6" x14ac:dyDescent="0.25">
      <c r="A127" s="2" t="s">
        <v>151</v>
      </c>
      <c r="B127" s="2"/>
      <c r="C127" s="43" t="s">
        <v>24</v>
      </c>
      <c r="D127" s="2" t="s">
        <v>84</v>
      </c>
      <c r="E127" s="2" t="s">
        <v>58</v>
      </c>
      <c r="F127" s="44">
        <v>81</v>
      </c>
    </row>
    <row r="128" spans="1:6" x14ac:dyDescent="0.25">
      <c r="A128" s="2" t="s">
        <v>152</v>
      </c>
      <c r="B128" s="2"/>
      <c r="C128" s="43" t="s">
        <v>11</v>
      </c>
      <c r="D128" s="2" t="s">
        <v>84</v>
      </c>
      <c r="E128" s="4" t="s">
        <v>58</v>
      </c>
      <c r="F128" s="44">
        <v>89</v>
      </c>
    </row>
    <row r="129" spans="1:6" x14ac:dyDescent="0.25">
      <c r="A129" s="2" t="s">
        <v>153</v>
      </c>
      <c r="B129" s="2"/>
      <c r="C129" s="43" t="s">
        <v>112</v>
      </c>
      <c r="D129" s="2" t="s">
        <v>84</v>
      </c>
      <c r="E129" s="4" t="s">
        <v>58</v>
      </c>
      <c r="F129" s="44">
        <v>84</v>
      </c>
    </row>
    <row r="130" spans="1:6" x14ac:dyDescent="0.25">
      <c r="A130" s="2" t="s">
        <v>154</v>
      </c>
      <c r="B130" s="2"/>
      <c r="C130" s="43" t="s">
        <v>11</v>
      </c>
      <c r="D130" s="2" t="s">
        <v>84</v>
      </c>
      <c r="E130" s="4" t="s">
        <v>58</v>
      </c>
      <c r="F130" s="44">
        <v>89</v>
      </c>
    </row>
    <row r="131" spans="1:6" x14ac:dyDescent="0.25">
      <c r="A131" s="2" t="s">
        <v>155</v>
      </c>
      <c r="B131" s="5"/>
      <c r="C131" s="43" t="s">
        <v>13</v>
      </c>
      <c r="D131" s="2" t="s">
        <v>84</v>
      </c>
      <c r="E131" s="4" t="s">
        <v>58</v>
      </c>
      <c r="F131" s="44">
        <v>87</v>
      </c>
    </row>
    <row r="132" spans="1:6" x14ac:dyDescent="0.25">
      <c r="A132" s="2" t="s">
        <v>156</v>
      </c>
      <c r="B132" s="2"/>
      <c r="C132" s="43" t="s">
        <v>13</v>
      </c>
      <c r="D132" s="2" t="s">
        <v>84</v>
      </c>
      <c r="E132" s="4" t="s">
        <v>58</v>
      </c>
      <c r="F132" s="44">
        <v>88</v>
      </c>
    </row>
    <row r="133" spans="1:6" x14ac:dyDescent="0.25">
      <c r="A133" s="2" t="s">
        <v>157</v>
      </c>
      <c r="B133" s="5"/>
      <c r="C133" s="43" t="s">
        <v>32</v>
      </c>
      <c r="D133" s="2" t="s">
        <v>84</v>
      </c>
      <c r="E133" s="4" t="s">
        <v>58</v>
      </c>
      <c r="F133" s="44">
        <v>85</v>
      </c>
    </row>
    <row r="134" spans="1:6" x14ac:dyDescent="0.25">
      <c r="A134" s="2" t="s">
        <v>158</v>
      </c>
      <c r="B134" s="2"/>
      <c r="C134" s="43" t="s">
        <v>24</v>
      </c>
      <c r="D134" s="2" t="s">
        <v>84</v>
      </c>
      <c r="E134" s="4" t="s">
        <v>58</v>
      </c>
      <c r="F134" s="44">
        <v>83</v>
      </c>
    </row>
    <row r="135" spans="1:6" x14ac:dyDescent="0.25">
      <c r="A135" s="2" t="s">
        <v>159</v>
      </c>
      <c r="B135" s="5"/>
      <c r="C135" s="43" t="s">
        <v>24</v>
      </c>
      <c r="D135" s="2" t="s">
        <v>84</v>
      </c>
      <c r="E135" s="4" t="s">
        <v>58</v>
      </c>
      <c r="F135" s="44">
        <v>87</v>
      </c>
    </row>
    <row r="136" spans="1:6" x14ac:dyDescent="0.25">
      <c r="A136" s="2" t="s">
        <v>160</v>
      </c>
      <c r="B136" s="2"/>
      <c r="C136" s="43" t="s">
        <v>24</v>
      </c>
      <c r="D136" s="2" t="s">
        <v>84</v>
      </c>
      <c r="E136" s="4" t="s">
        <v>58</v>
      </c>
      <c r="F136" s="44">
        <v>86</v>
      </c>
    </row>
    <row r="137" spans="1:6" x14ac:dyDescent="0.25">
      <c r="A137" s="2" t="s">
        <v>161</v>
      </c>
      <c r="B137" s="2"/>
      <c r="C137" s="43" t="s">
        <v>24</v>
      </c>
      <c r="D137" s="2" t="s">
        <v>84</v>
      </c>
      <c r="E137" s="4" t="s">
        <v>58</v>
      </c>
      <c r="F137" s="44">
        <v>86</v>
      </c>
    </row>
    <row r="138" spans="1:6" x14ac:dyDescent="0.25">
      <c r="A138" s="2" t="s">
        <v>162</v>
      </c>
      <c r="B138" s="2"/>
      <c r="C138" s="43" t="s">
        <v>28</v>
      </c>
      <c r="D138" s="2" t="s">
        <v>84</v>
      </c>
      <c r="E138" s="4" t="s">
        <v>58</v>
      </c>
      <c r="F138" s="44">
        <v>82</v>
      </c>
    </row>
    <row r="139" spans="1:6" x14ac:dyDescent="0.25">
      <c r="A139" s="2" t="s">
        <v>163</v>
      </c>
      <c r="B139" s="2"/>
      <c r="C139" s="43" t="s">
        <v>24</v>
      </c>
      <c r="D139" s="2" t="s">
        <v>84</v>
      </c>
      <c r="E139" s="4" t="s">
        <v>58</v>
      </c>
      <c r="F139" s="44">
        <v>84</v>
      </c>
    </row>
    <row r="140" spans="1:6" x14ac:dyDescent="0.25">
      <c r="A140" s="2" t="s">
        <v>164</v>
      </c>
      <c r="B140" s="2"/>
      <c r="C140" s="43" t="s">
        <v>6</v>
      </c>
      <c r="D140" s="2" t="s">
        <v>84</v>
      </c>
      <c r="E140" s="2" t="s">
        <v>77</v>
      </c>
      <c r="F140" s="44">
        <v>89</v>
      </c>
    </row>
    <row r="141" spans="1:6" x14ac:dyDescent="0.25">
      <c r="A141" s="2" t="s">
        <v>165</v>
      </c>
      <c r="B141" s="2"/>
      <c r="C141" s="43" t="s">
        <v>28</v>
      </c>
      <c r="D141" s="2" t="s">
        <v>84</v>
      </c>
      <c r="E141" s="2" t="s">
        <v>77</v>
      </c>
      <c r="F141" s="44">
        <v>82</v>
      </c>
    </row>
    <row r="142" spans="1:6" x14ac:dyDescent="0.25">
      <c r="A142" s="2" t="s">
        <v>166</v>
      </c>
      <c r="B142" s="2"/>
      <c r="C142" s="43" t="s">
        <v>6</v>
      </c>
      <c r="D142" s="2" t="s">
        <v>84</v>
      </c>
      <c r="E142" s="4" t="s">
        <v>77</v>
      </c>
      <c r="F142" s="44">
        <v>94</v>
      </c>
    </row>
    <row r="143" spans="1:6" x14ac:dyDescent="0.25">
      <c r="A143" s="2" t="s">
        <v>167</v>
      </c>
      <c r="B143" s="2"/>
      <c r="C143" s="43" t="s">
        <v>6</v>
      </c>
      <c r="D143" s="2" t="s">
        <v>84</v>
      </c>
      <c r="E143" s="4" t="s">
        <v>77</v>
      </c>
      <c r="F143" s="44">
        <v>92</v>
      </c>
    </row>
    <row r="144" spans="1:6" x14ac:dyDescent="0.25">
      <c r="A144" s="2" t="s">
        <v>168</v>
      </c>
      <c r="B144" s="2"/>
      <c r="C144" s="43" t="s">
        <v>6</v>
      </c>
      <c r="D144" s="2" t="s">
        <v>84</v>
      </c>
      <c r="E144" s="4" t="s">
        <v>77</v>
      </c>
      <c r="F144" s="44">
        <v>90</v>
      </c>
    </row>
    <row r="145" spans="1:6" x14ac:dyDescent="0.25">
      <c r="A145" s="2" t="s">
        <v>169</v>
      </c>
      <c r="B145" s="2"/>
      <c r="C145" s="43" t="s">
        <v>6</v>
      </c>
      <c r="D145" s="2" t="s">
        <v>84</v>
      </c>
      <c r="E145" s="4" t="s">
        <v>77</v>
      </c>
      <c r="F145" s="44">
        <v>92</v>
      </c>
    </row>
    <row r="146" spans="1:6" x14ac:dyDescent="0.25">
      <c r="A146" s="2" t="s">
        <v>170</v>
      </c>
      <c r="B146" s="2"/>
      <c r="C146" s="43" t="s">
        <v>13</v>
      </c>
      <c r="D146" s="2" t="s">
        <v>84</v>
      </c>
      <c r="E146" s="4" t="s">
        <v>77</v>
      </c>
      <c r="F146" s="44">
        <v>87</v>
      </c>
    </row>
    <row r="147" spans="1:6" x14ac:dyDescent="0.25">
      <c r="A147" s="2" t="s">
        <v>171</v>
      </c>
      <c r="B147" s="2"/>
      <c r="C147" s="43" t="s">
        <v>13</v>
      </c>
      <c r="D147" s="2" t="s">
        <v>84</v>
      </c>
      <c r="E147" s="4" t="s">
        <v>77</v>
      </c>
      <c r="F147" s="44">
        <v>85</v>
      </c>
    </row>
    <row r="148" spans="1:6" x14ac:dyDescent="0.25">
      <c r="A148" s="2" t="s">
        <v>172</v>
      </c>
      <c r="B148" s="2"/>
      <c r="C148" s="43" t="s">
        <v>13</v>
      </c>
      <c r="D148" s="2" t="s">
        <v>84</v>
      </c>
      <c r="E148" s="4" t="s">
        <v>77</v>
      </c>
      <c r="F148" s="44">
        <v>89</v>
      </c>
    </row>
    <row r="149" spans="1:6" x14ac:dyDescent="0.25">
      <c r="A149" s="2" t="s">
        <v>173</v>
      </c>
      <c r="B149" s="2"/>
      <c r="C149" s="43" t="s">
        <v>26</v>
      </c>
      <c r="D149" s="2" t="s">
        <v>84</v>
      </c>
      <c r="E149" s="4" t="s">
        <v>77</v>
      </c>
      <c r="F149" s="44">
        <v>78</v>
      </c>
    </row>
    <row r="150" spans="1:6" x14ac:dyDescent="0.25">
      <c r="A150" s="3" t="s">
        <v>174</v>
      </c>
      <c r="B150" s="5"/>
      <c r="C150" s="49" t="s">
        <v>112</v>
      </c>
      <c r="D150" s="50" t="s">
        <v>7</v>
      </c>
      <c r="E150" s="50" t="s">
        <v>58</v>
      </c>
      <c r="F150" s="51">
        <v>88</v>
      </c>
    </row>
    <row r="153" spans="1:6" x14ac:dyDescent="0.25">
      <c r="E153"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3F80D-3FA8-40C1-BB6D-8C1DB568A066}">
  <dimension ref="A1:H103"/>
  <sheetViews>
    <sheetView workbookViewId="0">
      <selection activeCell="G7" sqref="G7"/>
    </sheetView>
  </sheetViews>
  <sheetFormatPr defaultRowHeight="14.25" x14ac:dyDescent="0.2"/>
  <cols>
    <col min="1" max="1" width="20.85546875" style="37" bestFit="1" customWidth="1"/>
    <col min="2" max="2" width="16.140625" style="28" customWidth="1"/>
    <col min="3" max="3" width="10" style="29" customWidth="1"/>
    <col min="4" max="4" width="13.140625" style="30" bestFit="1" customWidth="1"/>
    <col min="5" max="5" width="15.5703125" style="31" bestFit="1" customWidth="1"/>
    <col min="6" max="6" width="17" style="31" bestFit="1" customWidth="1"/>
    <col min="7" max="7" width="12.28515625" style="32" bestFit="1" customWidth="1"/>
    <col min="8" max="8" width="18.85546875" style="31" bestFit="1" customWidth="1"/>
    <col min="9" max="16384" width="9.140625" style="16"/>
  </cols>
  <sheetData>
    <row r="1" spans="1:8" x14ac:dyDescent="0.2">
      <c r="A1" s="34" t="s">
        <v>0</v>
      </c>
      <c r="B1" s="9" t="s">
        <v>1</v>
      </c>
      <c r="C1" s="10" t="s">
        <v>179</v>
      </c>
      <c r="D1" s="11" t="s">
        <v>178</v>
      </c>
      <c r="E1" s="12" t="s">
        <v>2</v>
      </c>
      <c r="F1" s="13" t="s">
        <v>3</v>
      </c>
      <c r="G1" s="14" t="s">
        <v>4</v>
      </c>
      <c r="H1" s="15" t="s">
        <v>175</v>
      </c>
    </row>
    <row r="2" spans="1:8" x14ac:dyDescent="0.2">
      <c r="A2" s="35" t="s">
        <v>69</v>
      </c>
      <c r="B2" s="17">
        <v>1.5</v>
      </c>
      <c r="C2" s="18" t="s">
        <v>176</v>
      </c>
      <c r="D2" s="19">
        <f>IF(Table2[[#This Row],[Unit]]="CR",Table2[[#This Row],[Base Price]]*10000000,Table2[[#This Row],[Base Price]]*100000)</f>
        <v>15000000</v>
      </c>
      <c r="E2" s="20" t="s">
        <v>181</v>
      </c>
      <c r="F2" s="20" t="s">
        <v>58</v>
      </c>
      <c r="G2" s="21">
        <v>86</v>
      </c>
      <c r="H2" s="22" t="str">
        <f>IF(AND(Table2[[#This Row],[Rating]]&gt;90,Table2[[#This Row],[Rating]]&lt;100),"A",IF(AND(Table2[[#This Row],[Rating]]&gt;80,Table2[[#This Row],[Rating]]&lt;90),"B","C"))</f>
        <v>B</v>
      </c>
    </row>
    <row r="3" spans="1:8" x14ac:dyDescent="0.2">
      <c r="A3" s="35" t="s">
        <v>70</v>
      </c>
      <c r="B3" s="17">
        <v>1</v>
      </c>
      <c r="C3" s="18" t="s">
        <v>176</v>
      </c>
      <c r="D3" s="19">
        <f>IF(Table2[[#This Row],[Unit]]="CR",Table2[[#This Row],[Base Price]]*10000000,Table2[[#This Row],[Base Price]]*100000)</f>
        <v>10000000</v>
      </c>
      <c r="E3" s="20" t="s">
        <v>181</v>
      </c>
      <c r="F3" s="20" t="s">
        <v>58</v>
      </c>
      <c r="G3" s="21">
        <v>86</v>
      </c>
      <c r="H3" s="22" t="str">
        <f>IF(AND(Table2[[#This Row],[Rating]]&gt;90,Table2[[#This Row],[Rating]]&lt;100),"A",IF(AND(Table2[[#This Row],[Rating]]&gt;80,Table2[[#This Row],[Rating]]&lt;90),"B","C"))</f>
        <v>B</v>
      </c>
    </row>
    <row r="4" spans="1:8" x14ac:dyDescent="0.2">
      <c r="A4" s="35" t="s">
        <v>71</v>
      </c>
      <c r="B4" s="17">
        <v>1</v>
      </c>
      <c r="C4" s="18" t="s">
        <v>176</v>
      </c>
      <c r="D4" s="19">
        <f>IF(Table2[[#This Row],[Unit]]="CR",Table2[[#This Row],[Base Price]]*10000000,Table2[[#This Row],[Base Price]]*100000)</f>
        <v>10000000</v>
      </c>
      <c r="E4" s="20" t="s">
        <v>181</v>
      </c>
      <c r="F4" s="20" t="s">
        <v>58</v>
      </c>
      <c r="G4" s="21">
        <v>88</v>
      </c>
      <c r="H4" s="22" t="str">
        <f>IF(AND(Table2[[#This Row],[Rating]]&gt;90,Table2[[#This Row],[Rating]]&lt;100),"A",IF(AND(Table2[[#This Row],[Rating]]&gt;80,Table2[[#This Row],[Rating]]&lt;90),"B","C"))</f>
        <v>B</v>
      </c>
    </row>
    <row r="5" spans="1:8" x14ac:dyDescent="0.2">
      <c r="A5" s="35" t="s">
        <v>72</v>
      </c>
      <c r="B5" s="17">
        <v>1</v>
      </c>
      <c r="C5" s="18" t="s">
        <v>176</v>
      </c>
      <c r="D5" s="19">
        <f>IF(Table2[[#This Row],[Unit]]="CR",Table2[[#This Row],[Base Price]]*10000000,Table2[[#This Row],[Base Price]]*100000)</f>
        <v>10000000</v>
      </c>
      <c r="E5" s="20" t="s">
        <v>181</v>
      </c>
      <c r="F5" s="20" t="s">
        <v>58</v>
      </c>
      <c r="G5" s="21">
        <v>88</v>
      </c>
      <c r="H5" s="22" t="str">
        <f>IF(AND(Table2[[#This Row],[Rating]]&gt;90,Table2[[#This Row],[Rating]]&lt;100),"A",IF(AND(Table2[[#This Row],[Rating]]&gt;80,Table2[[#This Row],[Rating]]&lt;90),"B","C"))</f>
        <v>B</v>
      </c>
    </row>
    <row r="6" spans="1:8" x14ac:dyDescent="0.2">
      <c r="A6" s="35" t="s">
        <v>73</v>
      </c>
      <c r="B6" s="17">
        <v>75</v>
      </c>
      <c r="C6" s="18" t="s">
        <v>177</v>
      </c>
      <c r="D6" s="19">
        <f>IF(Table2[[#This Row],[Unit]]="CR",Table2[[#This Row],[Base Price]]*10000000,Table2[[#This Row],[Base Price]]*100000)</f>
        <v>7500000</v>
      </c>
      <c r="E6" s="20" t="s">
        <v>181</v>
      </c>
      <c r="F6" s="20" t="s">
        <v>58</v>
      </c>
      <c r="G6" s="21">
        <v>84</v>
      </c>
      <c r="H6" s="22" t="str">
        <f>IF(AND(Table2[[#This Row],[Rating]]&gt;90,Table2[[#This Row],[Rating]]&lt;100),"A",IF(AND(Table2[[#This Row],[Rating]]&gt;80,Table2[[#This Row],[Rating]]&lt;90),"B","C"))</f>
        <v>B</v>
      </c>
    </row>
    <row r="7" spans="1:8" x14ac:dyDescent="0.2">
      <c r="A7" s="35" t="s">
        <v>74</v>
      </c>
      <c r="B7" s="17">
        <v>50</v>
      </c>
      <c r="C7" s="18" t="s">
        <v>177</v>
      </c>
      <c r="D7" s="19">
        <f>IF(Table2[[#This Row],[Unit]]="CR",Table2[[#This Row],[Base Price]]*10000000,Table2[[#This Row],[Base Price]]*100000)</f>
        <v>5000000</v>
      </c>
      <c r="E7" s="20" t="s">
        <v>181</v>
      </c>
      <c r="F7" s="20" t="s">
        <v>58</v>
      </c>
      <c r="G7" s="21">
        <v>87</v>
      </c>
      <c r="H7" s="22" t="str">
        <f>IF(AND(Table2[[#This Row],[Rating]]&gt;90,Table2[[#This Row],[Rating]]&lt;100),"A",IF(AND(Table2[[#This Row],[Rating]]&gt;80,Table2[[#This Row],[Rating]]&lt;90),"B","C"))</f>
        <v>B</v>
      </c>
    </row>
    <row r="8" spans="1:8" x14ac:dyDescent="0.2">
      <c r="A8" s="35" t="s">
        <v>75</v>
      </c>
      <c r="B8" s="17">
        <v>20</v>
      </c>
      <c r="C8" s="18" t="s">
        <v>177</v>
      </c>
      <c r="D8" s="19">
        <f>IF(Table2[[#This Row],[Unit]]="CR",Table2[[#This Row],[Base Price]]*10000000,Table2[[#This Row],[Base Price]]*100000)</f>
        <v>2000000</v>
      </c>
      <c r="E8" s="20" t="s">
        <v>181</v>
      </c>
      <c r="F8" s="20" t="s">
        <v>58</v>
      </c>
      <c r="G8" s="21">
        <v>82</v>
      </c>
      <c r="H8" s="22" t="str">
        <f>IF(AND(Table2[[#This Row],[Rating]]&gt;90,Table2[[#This Row],[Rating]]&lt;100),"A",IF(AND(Table2[[#This Row],[Rating]]&gt;80,Table2[[#This Row],[Rating]]&lt;90),"B","C"))</f>
        <v>B</v>
      </c>
    </row>
    <row r="9" spans="1:8" x14ac:dyDescent="0.2">
      <c r="A9" s="35" t="s">
        <v>76</v>
      </c>
      <c r="B9" s="17">
        <v>2</v>
      </c>
      <c r="C9" s="18" t="s">
        <v>176</v>
      </c>
      <c r="D9" s="19">
        <f>IF(Table2[[#This Row],[Unit]]="CR",Table2[[#This Row],[Base Price]]*10000000,Table2[[#This Row],[Base Price]]*100000)</f>
        <v>20000000</v>
      </c>
      <c r="E9" s="20" t="s">
        <v>181</v>
      </c>
      <c r="F9" s="20" t="s">
        <v>77</v>
      </c>
      <c r="G9" s="21">
        <v>86</v>
      </c>
      <c r="H9" s="22" t="str">
        <f>IF(AND(Table2[[#This Row],[Rating]]&gt;90,Table2[[#This Row],[Rating]]&lt;100),"A",IF(AND(Table2[[#This Row],[Rating]]&gt;80,Table2[[#This Row],[Rating]]&lt;90),"B","C"))</f>
        <v>B</v>
      </c>
    </row>
    <row r="10" spans="1:8" x14ac:dyDescent="0.2">
      <c r="A10" s="35" t="s">
        <v>78</v>
      </c>
      <c r="B10" s="17">
        <v>2</v>
      </c>
      <c r="C10" s="18" t="s">
        <v>176</v>
      </c>
      <c r="D10" s="19">
        <f>IF(Table2[[#This Row],[Unit]]="CR",Table2[[#This Row],[Base Price]]*10000000,Table2[[#This Row],[Base Price]]*100000)</f>
        <v>20000000</v>
      </c>
      <c r="E10" s="20" t="s">
        <v>181</v>
      </c>
      <c r="F10" s="20" t="s">
        <v>77</v>
      </c>
      <c r="G10" s="21">
        <v>93</v>
      </c>
      <c r="H10" s="22" t="str">
        <f>IF(AND(Table2[[#This Row],[Rating]]&gt;90,Table2[[#This Row],[Rating]]&lt;100),"A",IF(AND(Table2[[#This Row],[Rating]]&gt;80,Table2[[#This Row],[Rating]]&lt;90),"B","C"))</f>
        <v>A</v>
      </c>
    </row>
    <row r="11" spans="1:8" x14ac:dyDescent="0.2">
      <c r="A11" s="35" t="s">
        <v>79</v>
      </c>
      <c r="B11" s="17">
        <v>2</v>
      </c>
      <c r="C11" s="18" t="s">
        <v>176</v>
      </c>
      <c r="D11" s="19">
        <f>IF(Table2[[#This Row],[Unit]]="CR",Table2[[#This Row],[Base Price]]*10000000,Table2[[#This Row],[Base Price]]*100000)</f>
        <v>20000000</v>
      </c>
      <c r="E11" s="20" t="s">
        <v>181</v>
      </c>
      <c r="F11" s="20" t="s">
        <v>77</v>
      </c>
      <c r="G11" s="21">
        <v>89</v>
      </c>
      <c r="H11" s="22" t="str">
        <f>IF(AND(Table2[[#This Row],[Rating]]&gt;90,Table2[[#This Row],[Rating]]&lt;100),"A",IF(AND(Table2[[#This Row],[Rating]]&gt;80,Table2[[#This Row],[Rating]]&lt;90),"B","C"))</f>
        <v>B</v>
      </c>
    </row>
    <row r="12" spans="1:8" x14ac:dyDescent="0.2">
      <c r="A12" s="35" t="s">
        <v>80</v>
      </c>
      <c r="B12" s="17">
        <v>1.5</v>
      </c>
      <c r="C12" s="18" t="s">
        <v>176</v>
      </c>
      <c r="D12" s="19">
        <f>IF(Table2[[#This Row],[Unit]]="CR",Table2[[#This Row],[Base Price]]*10000000,Table2[[#This Row],[Base Price]]*100000)</f>
        <v>15000000</v>
      </c>
      <c r="E12" s="20" t="s">
        <v>181</v>
      </c>
      <c r="F12" s="20" t="s">
        <v>77</v>
      </c>
      <c r="G12" s="21">
        <v>90</v>
      </c>
      <c r="H12" s="22" t="str">
        <f>IF(AND(Table2[[#This Row],[Rating]]&gt;90,Table2[[#This Row],[Rating]]&lt;100),"A",IF(AND(Table2[[#This Row],[Rating]]&gt;80,Table2[[#This Row],[Rating]]&lt;90),"B","C"))</f>
        <v>C</v>
      </c>
    </row>
    <row r="13" spans="1:8" x14ac:dyDescent="0.2">
      <c r="A13" s="35" t="s">
        <v>81</v>
      </c>
      <c r="B13" s="17">
        <v>1</v>
      </c>
      <c r="C13" s="18" t="s">
        <v>176</v>
      </c>
      <c r="D13" s="19">
        <f>IF(Table2[[#This Row],[Unit]]="CR",Table2[[#This Row],[Base Price]]*10000000,Table2[[#This Row],[Base Price]]*100000)</f>
        <v>10000000</v>
      </c>
      <c r="E13" s="20" t="s">
        <v>181</v>
      </c>
      <c r="F13" s="20" t="s">
        <v>77</v>
      </c>
      <c r="G13" s="21">
        <v>91</v>
      </c>
      <c r="H13" s="22" t="str">
        <f>IF(AND(Table2[[#This Row],[Rating]]&gt;90,Table2[[#This Row],[Rating]]&lt;100),"A",IF(AND(Table2[[#This Row],[Rating]]&gt;80,Table2[[#This Row],[Rating]]&lt;90),"B","C"))</f>
        <v>A</v>
      </c>
    </row>
    <row r="14" spans="1:8" x14ac:dyDescent="0.2">
      <c r="A14" s="35" t="s">
        <v>82</v>
      </c>
      <c r="B14" s="17">
        <v>50</v>
      </c>
      <c r="C14" s="18" t="s">
        <v>177</v>
      </c>
      <c r="D14" s="19">
        <f>IF(Table2[[#This Row],[Unit]]="CR",Table2[[#This Row],[Base Price]]*10000000,Table2[[#This Row],[Base Price]]*100000)</f>
        <v>5000000</v>
      </c>
      <c r="E14" s="20" t="s">
        <v>181</v>
      </c>
      <c r="F14" s="20" t="s">
        <v>77</v>
      </c>
      <c r="G14" s="21">
        <v>88</v>
      </c>
      <c r="H14" s="22" t="str">
        <f>IF(AND(Table2[[#This Row],[Rating]]&gt;90,Table2[[#This Row],[Rating]]&lt;100),"A",IF(AND(Table2[[#This Row],[Rating]]&gt;80,Table2[[#This Row],[Rating]]&lt;90),"B","C"))</f>
        <v>B</v>
      </c>
    </row>
    <row r="15" spans="1:8" x14ac:dyDescent="0.2">
      <c r="A15" s="35" t="s">
        <v>83</v>
      </c>
      <c r="B15" s="17">
        <v>2</v>
      </c>
      <c r="C15" s="17" t="s">
        <v>176</v>
      </c>
      <c r="D15" s="19">
        <f>IF(Table2[[#This Row],[Unit]]="CR",Table2[[#This Row],[Base Price]]*10000000,Table2[[#This Row],[Base Price]]*100000)</f>
        <v>20000000</v>
      </c>
      <c r="E15" s="20" t="s">
        <v>180</v>
      </c>
      <c r="F15" s="20" t="s">
        <v>8</v>
      </c>
      <c r="G15" s="21">
        <v>85</v>
      </c>
      <c r="H15" s="22" t="str">
        <f>IF(AND(Table2[[#This Row],[Rating]]&gt;90,Table2[[#This Row],[Rating]]&lt;100),"A",IF(AND(Table2[[#This Row],[Rating]]&gt;80,Table2[[#This Row],[Rating]]&lt;90),"B","C"))</f>
        <v>B</v>
      </c>
    </row>
    <row r="16" spans="1:8" x14ac:dyDescent="0.2">
      <c r="A16" s="35" t="s">
        <v>85</v>
      </c>
      <c r="B16" s="17">
        <v>2</v>
      </c>
      <c r="C16" s="18" t="s">
        <v>176</v>
      </c>
      <c r="D16" s="19">
        <f>IF(Table2[[#This Row],[Unit]]="CR",Table2[[#This Row],[Base Price]]*10000000,Table2[[#This Row],[Base Price]]*100000)</f>
        <v>20000000</v>
      </c>
      <c r="E16" s="20" t="s">
        <v>180</v>
      </c>
      <c r="F16" s="20" t="s">
        <v>8</v>
      </c>
      <c r="G16" s="21">
        <v>94</v>
      </c>
      <c r="H16" s="22" t="str">
        <f>IF(AND(Table2[[#This Row],[Rating]]&gt;90,Table2[[#This Row],[Rating]]&lt;100),"A",IF(AND(Table2[[#This Row],[Rating]]&gt;80,Table2[[#This Row],[Rating]]&lt;90),"B","C"))</f>
        <v>A</v>
      </c>
    </row>
    <row r="17" spans="1:8" x14ac:dyDescent="0.2">
      <c r="A17" s="35" t="s">
        <v>86</v>
      </c>
      <c r="B17" s="17">
        <v>2</v>
      </c>
      <c r="C17" s="18" t="s">
        <v>176</v>
      </c>
      <c r="D17" s="19">
        <f>IF(Table2[[#This Row],[Unit]]="CR",Table2[[#This Row],[Base Price]]*10000000,Table2[[#This Row],[Base Price]]*100000)</f>
        <v>20000000</v>
      </c>
      <c r="E17" s="20" t="s">
        <v>180</v>
      </c>
      <c r="F17" s="20" t="s">
        <v>8</v>
      </c>
      <c r="G17" s="21">
        <v>92</v>
      </c>
      <c r="H17" s="22" t="str">
        <f>IF(AND(Table2[[#This Row],[Rating]]&gt;90,Table2[[#This Row],[Rating]]&lt;100),"A",IF(AND(Table2[[#This Row],[Rating]]&gt;80,Table2[[#This Row],[Rating]]&lt;90),"B","C"))</f>
        <v>A</v>
      </c>
    </row>
    <row r="18" spans="1:8" x14ac:dyDescent="0.2">
      <c r="A18" s="35" t="s">
        <v>87</v>
      </c>
      <c r="B18" s="17">
        <v>75</v>
      </c>
      <c r="C18" s="18" t="s">
        <v>177</v>
      </c>
      <c r="D18" s="19">
        <f>IF(Table2[[#This Row],[Unit]]="CR",Table2[[#This Row],[Base Price]]*10000000,Table2[[#This Row],[Base Price]]*100000)</f>
        <v>7500000</v>
      </c>
      <c r="E18" s="20" t="s">
        <v>180</v>
      </c>
      <c r="F18" s="20" t="s">
        <v>8</v>
      </c>
      <c r="G18" s="21">
        <v>82</v>
      </c>
      <c r="H18" s="22" t="str">
        <f>IF(AND(Table2[[#This Row],[Rating]]&gt;90,Table2[[#This Row],[Rating]]&lt;100),"A",IF(AND(Table2[[#This Row],[Rating]]&gt;80,Table2[[#This Row],[Rating]]&lt;90),"B","C"))</f>
        <v>B</v>
      </c>
    </row>
    <row r="19" spans="1:8" x14ac:dyDescent="0.2">
      <c r="A19" s="35" t="s">
        <v>88</v>
      </c>
      <c r="B19" s="17">
        <v>1.5</v>
      </c>
      <c r="C19" s="18" t="s">
        <v>176</v>
      </c>
      <c r="D19" s="19">
        <f>IF(Table2[[#This Row],[Unit]]="CR",Table2[[#This Row],[Base Price]]*10000000,Table2[[#This Row],[Base Price]]*100000)</f>
        <v>15000000</v>
      </c>
      <c r="E19" s="20" t="s">
        <v>180</v>
      </c>
      <c r="F19" s="20" t="s">
        <v>8</v>
      </c>
      <c r="G19" s="21">
        <v>86</v>
      </c>
      <c r="H19" s="22" t="str">
        <f>IF(AND(Table2[[#This Row],[Rating]]&gt;90,Table2[[#This Row],[Rating]]&lt;100),"A",IF(AND(Table2[[#This Row],[Rating]]&gt;80,Table2[[#This Row],[Rating]]&lt;90),"B","C"))</f>
        <v>B</v>
      </c>
    </row>
    <row r="20" spans="1:8" x14ac:dyDescent="0.2">
      <c r="A20" s="35" t="s">
        <v>89</v>
      </c>
      <c r="B20" s="17">
        <v>1.5</v>
      </c>
      <c r="C20" s="18" t="s">
        <v>176</v>
      </c>
      <c r="D20" s="19">
        <f>IF(Table2[[#This Row],[Unit]]="CR",Table2[[#This Row],[Base Price]]*10000000,Table2[[#This Row],[Base Price]]*100000)</f>
        <v>15000000</v>
      </c>
      <c r="E20" s="20" t="s">
        <v>180</v>
      </c>
      <c r="F20" s="20" t="s">
        <v>8</v>
      </c>
      <c r="G20" s="21">
        <v>89</v>
      </c>
      <c r="H20" s="22" t="str">
        <f>IF(AND(Table2[[#This Row],[Rating]]&gt;90,Table2[[#This Row],[Rating]]&lt;100),"A",IF(AND(Table2[[#This Row],[Rating]]&gt;80,Table2[[#This Row],[Rating]]&lt;90),"B","C"))</f>
        <v>B</v>
      </c>
    </row>
    <row r="21" spans="1:8" x14ac:dyDescent="0.2">
      <c r="A21" s="35" t="s">
        <v>90</v>
      </c>
      <c r="B21" s="17">
        <v>1.5</v>
      </c>
      <c r="C21" s="18" t="s">
        <v>176</v>
      </c>
      <c r="D21" s="19">
        <f>IF(Table2[[#This Row],[Unit]]="CR",Table2[[#This Row],[Base Price]]*10000000,Table2[[#This Row],[Base Price]]*100000)</f>
        <v>15000000</v>
      </c>
      <c r="E21" s="20" t="s">
        <v>180</v>
      </c>
      <c r="F21" s="20" t="s">
        <v>8</v>
      </c>
      <c r="G21" s="21">
        <v>86</v>
      </c>
      <c r="H21" s="22" t="str">
        <f>IF(AND(Table2[[#This Row],[Rating]]&gt;90,Table2[[#This Row],[Rating]]&lt;100),"A",IF(AND(Table2[[#This Row],[Rating]]&gt;80,Table2[[#This Row],[Rating]]&lt;90),"B","C"))</f>
        <v>B</v>
      </c>
    </row>
    <row r="22" spans="1:8" x14ac:dyDescent="0.2">
      <c r="A22" s="35" t="s">
        <v>91</v>
      </c>
      <c r="B22" s="17">
        <v>1</v>
      </c>
      <c r="C22" s="18" t="s">
        <v>176</v>
      </c>
      <c r="D22" s="19">
        <f>IF(Table2[[#This Row],[Unit]]="CR",Table2[[#This Row],[Base Price]]*10000000,Table2[[#This Row],[Base Price]]*100000)</f>
        <v>10000000</v>
      </c>
      <c r="E22" s="20" t="s">
        <v>180</v>
      </c>
      <c r="F22" s="20" t="s">
        <v>8</v>
      </c>
      <c r="G22" s="21">
        <v>84</v>
      </c>
      <c r="H22" s="22" t="str">
        <f>IF(AND(Table2[[#This Row],[Rating]]&gt;90,Table2[[#This Row],[Rating]]&lt;100),"A",IF(AND(Table2[[#This Row],[Rating]]&gt;80,Table2[[#This Row],[Rating]]&lt;90),"B","C"))</f>
        <v>B</v>
      </c>
    </row>
    <row r="23" spans="1:8" x14ac:dyDescent="0.2">
      <c r="A23" s="35" t="s">
        <v>92</v>
      </c>
      <c r="B23" s="17">
        <v>50</v>
      </c>
      <c r="C23" s="17" t="s">
        <v>177</v>
      </c>
      <c r="D23" s="19">
        <f>IF(Table2[[#This Row],[Unit]]="CR",Table2[[#This Row],[Base Price]]*10000000,Table2[[#This Row],[Base Price]]*100000)</f>
        <v>5000000</v>
      </c>
      <c r="E23" s="20" t="s">
        <v>180</v>
      </c>
      <c r="F23" s="20" t="s">
        <v>8</v>
      </c>
      <c r="G23" s="21">
        <v>78</v>
      </c>
      <c r="H23" s="22" t="str">
        <f>IF(AND(Table2[[#This Row],[Rating]]&gt;90,Table2[[#This Row],[Rating]]&lt;100),"A",IF(AND(Table2[[#This Row],[Rating]]&gt;80,Table2[[#This Row],[Rating]]&lt;90),"B","C"))</f>
        <v>C</v>
      </c>
    </row>
    <row r="24" spans="1:8" x14ac:dyDescent="0.2">
      <c r="A24" s="35" t="s">
        <v>93</v>
      </c>
      <c r="B24" s="17">
        <v>50</v>
      </c>
      <c r="C24" s="18" t="s">
        <v>177</v>
      </c>
      <c r="D24" s="19">
        <f>IF(Table2[[#This Row],[Unit]]="CR",Table2[[#This Row],[Base Price]]*10000000,Table2[[#This Row],[Base Price]]*100000)</f>
        <v>5000000</v>
      </c>
      <c r="E24" s="20" t="s">
        <v>180</v>
      </c>
      <c r="F24" s="20" t="s">
        <v>8</v>
      </c>
      <c r="G24" s="21">
        <v>80</v>
      </c>
      <c r="H24" s="22" t="str">
        <f>IF(AND(Table2[[#This Row],[Rating]]&gt;90,Table2[[#This Row],[Rating]]&lt;100),"A",IF(AND(Table2[[#This Row],[Rating]]&gt;80,Table2[[#This Row],[Rating]]&lt;90),"B","C"))</f>
        <v>C</v>
      </c>
    </row>
    <row r="25" spans="1:8" x14ac:dyDescent="0.2">
      <c r="A25" s="35" t="s">
        <v>94</v>
      </c>
      <c r="B25" s="17">
        <v>50</v>
      </c>
      <c r="C25" s="18" t="s">
        <v>177</v>
      </c>
      <c r="D25" s="19">
        <f>IF(Table2[[#This Row],[Unit]]="CR",Table2[[#This Row],[Base Price]]*10000000,Table2[[#This Row],[Base Price]]*100000)</f>
        <v>5000000</v>
      </c>
      <c r="E25" s="20" t="s">
        <v>180</v>
      </c>
      <c r="F25" s="20" t="s">
        <v>8</v>
      </c>
      <c r="G25" s="21">
        <v>88</v>
      </c>
      <c r="H25" s="22" t="str">
        <f>IF(AND(Table2[[#This Row],[Rating]]&gt;90,Table2[[#This Row],[Rating]]&lt;100),"A",IF(AND(Table2[[#This Row],[Rating]]&gt;80,Table2[[#This Row],[Rating]]&lt;90),"B","C"))</f>
        <v>B</v>
      </c>
    </row>
    <row r="26" spans="1:8" x14ac:dyDescent="0.2">
      <c r="A26" s="35" t="s">
        <v>95</v>
      </c>
      <c r="B26" s="17">
        <v>75</v>
      </c>
      <c r="C26" s="18" t="s">
        <v>177</v>
      </c>
      <c r="D26" s="19">
        <f>IF(Table2[[#This Row],[Unit]]="CR",Table2[[#This Row],[Base Price]]*10000000,Table2[[#This Row],[Base Price]]*100000)</f>
        <v>7500000</v>
      </c>
      <c r="E26" s="20" t="s">
        <v>180</v>
      </c>
      <c r="F26" s="20" t="s">
        <v>8</v>
      </c>
      <c r="G26" s="21">
        <v>86</v>
      </c>
      <c r="H26" s="22" t="str">
        <f>IF(AND(Table2[[#This Row],[Rating]]&gt;90,Table2[[#This Row],[Rating]]&lt;100),"A",IF(AND(Table2[[#This Row],[Rating]]&gt;80,Table2[[#This Row],[Rating]]&lt;90),"B","C"))</f>
        <v>B</v>
      </c>
    </row>
    <row r="27" spans="1:8" x14ac:dyDescent="0.2">
      <c r="A27" s="35" t="s">
        <v>96</v>
      </c>
      <c r="B27" s="17">
        <v>50</v>
      </c>
      <c r="C27" s="18" t="s">
        <v>177</v>
      </c>
      <c r="D27" s="19">
        <f>IF(Table2[[#This Row],[Unit]]="CR",Table2[[#This Row],[Base Price]]*10000000,Table2[[#This Row],[Base Price]]*100000)</f>
        <v>5000000</v>
      </c>
      <c r="E27" s="20" t="s">
        <v>180</v>
      </c>
      <c r="F27" s="20" t="s">
        <v>8</v>
      </c>
      <c r="G27" s="21">
        <v>84</v>
      </c>
      <c r="H27" s="22" t="str">
        <f>IF(AND(Table2[[#This Row],[Rating]]&gt;90,Table2[[#This Row],[Rating]]&lt;100),"A",IF(AND(Table2[[#This Row],[Rating]]&gt;80,Table2[[#This Row],[Rating]]&lt;90),"B","C"))</f>
        <v>B</v>
      </c>
    </row>
    <row r="28" spans="1:8" x14ac:dyDescent="0.2">
      <c r="A28" s="35" t="s">
        <v>97</v>
      </c>
      <c r="B28" s="17">
        <v>50</v>
      </c>
      <c r="C28" s="18" t="s">
        <v>177</v>
      </c>
      <c r="D28" s="19">
        <f>IF(Table2[[#This Row],[Unit]]="CR",Table2[[#This Row],[Base Price]]*10000000,Table2[[#This Row],[Base Price]]*100000)</f>
        <v>5000000</v>
      </c>
      <c r="E28" s="20" t="s">
        <v>180</v>
      </c>
      <c r="F28" s="20" t="s">
        <v>8</v>
      </c>
      <c r="G28" s="21">
        <v>84</v>
      </c>
      <c r="H28" s="22" t="str">
        <f>IF(AND(Table2[[#This Row],[Rating]]&gt;90,Table2[[#This Row],[Rating]]&lt;100),"A",IF(AND(Table2[[#This Row],[Rating]]&gt;80,Table2[[#This Row],[Rating]]&lt;90),"B","C"))</f>
        <v>B</v>
      </c>
    </row>
    <row r="29" spans="1:8" x14ac:dyDescent="0.2">
      <c r="A29" s="35" t="s">
        <v>98</v>
      </c>
      <c r="B29" s="17">
        <v>20</v>
      </c>
      <c r="C29" s="18" t="s">
        <v>177</v>
      </c>
      <c r="D29" s="19">
        <f>IF(Table2[[#This Row],[Unit]]="CR",Table2[[#This Row],[Base Price]]*10000000,Table2[[#This Row],[Base Price]]*100000)</f>
        <v>2000000</v>
      </c>
      <c r="E29" s="20" t="s">
        <v>180</v>
      </c>
      <c r="F29" s="20" t="s">
        <v>8</v>
      </c>
      <c r="G29" s="21">
        <v>84</v>
      </c>
      <c r="H29" s="22" t="str">
        <f>IF(AND(Table2[[#This Row],[Rating]]&gt;90,Table2[[#This Row],[Rating]]&lt;100),"A",IF(AND(Table2[[#This Row],[Rating]]&gt;80,Table2[[#This Row],[Rating]]&lt;90),"B","C"))</f>
        <v>B</v>
      </c>
    </row>
    <row r="30" spans="1:8" x14ac:dyDescent="0.2">
      <c r="A30" s="35" t="s">
        <v>99</v>
      </c>
      <c r="B30" s="17">
        <v>50</v>
      </c>
      <c r="C30" s="18" t="s">
        <v>177</v>
      </c>
      <c r="D30" s="19">
        <f>IF(Table2[[#This Row],[Unit]]="CR",Table2[[#This Row],[Base Price]]*10000000,Table2[[#This Row],[Base Price]]*100000)</f>
        <v>5000000</v>
      </c>
      <c r="E30" s="20" t="s">
        <v>180</v>
      </c>
      <c r="F30" s="20" t="s">
        <v>8</v>
      </c>
      <c r="G30" s="21">
        <v>88</v>
      </c>
      <c r="H30" s="22" t="str">
        <f>IF(AND(Table2[[#This Row],[Rating]]&gt;90,Table2[[#This Row],[Rating]]&lt;100),"A",IF(AND(Table2[[#This Row],[Rating]]&gt;80,Table2[[#This Row],[Rating]]&lt;90),"B","C"))</f>
        <v>B</v>
      </c>
    </row>
    <row r="31" spans="1:8" x14ac:dyDescent="0.2">
      <c r="A31" s="35" t="s">
        <v>100</v>
      </c>
      <c r="B31" s="17">
        <v>2</v>
      </c>
      <c r="C31" s="18" t="s">
        <v>176</v>
      </c>
      <c r="D31" s="19">
        <f>IF(Table2[[#This Row],[Unit]]="CR",Table2[[#This Row],[Base Price]]*10000000,Table2[[#This Row],[Base Price]]*100000)</f>
        <v>20000000</v>
      </c>
      <c r="E31" s="20" t="s">
        <v>180</v>
      </c>
      <c r="F31" s="20" t="s">
        <v>39</v>
      </c>
      <c r="G31" s="21">
        <v>96</v>
      </c>
      <c r="H31" s="22" t="str">
        <f>IF(AND(Table2[[#This Row],[Rating]]&gt;90,Table2[[#This Row],[Rating]]&lt;100),"A",IF(AND(Table2[[#This Row],[Rating]]&gt;80,Table2[[#This Row],[Rating]]&lt;90),"B","C"))</f>
        <v>A</v>
      </c>
    </row>
    <row r="32" spans="1:8" x14ac:dyDescent="0.2">
      <c r="A32" s="35" t="s">
        <v>101</v>
      </c>
      <c r="B32" s="17">
        <v>2</v>
      </c>
      <c r="C32" s="18" t="s">
        <v>176</v>
      </c>
      <c r="D32" s="19">
        <f>IF(Table2[[#This Row],[Unit]]="CR",Table2[[#This Row],[Base Price]]*10000000,Table2[[#This Row],[Base Price]]*100000)</f>
        <v>20000000</v>
      </c>
      <c r="E32" s="20" t="s">
        <v>180</v>
      </c>
      <c r="F32" s="20" t="s">
        <v>39</v>
      </c>
      <c r="G32" s="21">
        <v>95</v>
      </c>
      <c r="H32" s="22" t="str">
        <f>IF(AND(Table2[[#This Row],[Rating]]&gt;90,Table2[[#This Row],[Rating]]&lt;100),"A",IF(AND(Table2[[#This Row],[Rating]]&gt;80,Table2[[#This Row],[Rating]]&lt;90),"B","C"))</f>
        <v>A</v>
      </c>
    </row>
    <row r="33" spans="1:8" x14ac:dyDescent="0.2">
      <c r="A33" s="35" t="s">
        <v>102</v>
      </c>
      <c r="B33" s="17">
        <v>2</v>
      </c>
      <c r="C33" s="18" t="s">
        <v>176</v>
      </c>
      <c r="D33" s="19">
        <f>IF(Table2[[#This Row],[Unit]]="CR",Table2[[#This Row],[Base Price]]*10000000,Table2[[#This Row],[Base Price]]*100000)</f>
        <v>20000000</v>
      </c>
      <c r="E33" s="20" t="s">
        <v>180</v>
      </c>
      <c r="F33" s="20" t="s">
        <v>39</v>
      </c>
      <c r="G33" s="21">
        <v>91</v>
      </c>
      <c r="H33" s="22" t="str">
        <f>IF(AND(Table2[[#This Row],[Rating]]&gt;90,Table2[[#This Row],[Rating]]&lt;100),"A",IF(AND(Table2[[#This Row],[Rating]]&gt;80,Table2[[#This Row],[Rating]]&lt;90),"B","C"))</f>
        <v>A</v>
      </c>
    </row>
    <row r="34" spans="1:8" x14ac:dyDescent="0.2">
      <c r="A34" s="35" t="s">
        <v>103</v>
      </c>
      <c r="B34" s="17">
        <v>2</v>
      </c>
      <c r="C34" s="18" t="s">
        <v>176</v>
      </c>
      <c r="D34" s="19">
        <f>IF(Table2[[#This Row],[Unit]]="CR",Table2[[#This Row],[Base Price]]*10000000,Table2[[#This Row],[Base Price]]*100000)</f>
        <v>20000000</v>
      </c>
      <c r="E34" s="20" t="s">
        <v>180</v>
      </c>
      <c r="F34" s="20" t="s">
        <v>39</v>
      </c>
      <c r="G34" s="21">
        <v>90</v>
      </c>
      <c r="H34" s="22" t="str">
        <f>IF(AND(Table2[[#This Row],[Rating]]&gt;90,Table2[[#This Row],[Rating]]&lt;100),"A",IF(AND(Table2[[#This Row],[Rating]]&gt;80,Table2[[#This Row],[Rating]]&lt;90),"B","C"))</f>
        <v>C</v>
      </c>
    </row>
    <row r="35" spans="1:8" x14ac:dyDescent="0.2">
      <c r="A35" s="35" t="s">
        <v>104</v>
      </c>
      <c r="B35" s="17">
        <v>2</v>
      </c>
      <c r="C35" s="18" t="s">
        <v>176</v>
      </c>
      <c r="D35" s="19">
        <f>IF(Table2[[#This Row],[Unit]]="CR",Table2[[#This Row],[Base Price]]*10000000,Table2[[#This Row],[Base Price]]*100000)</f>
        <v>20000000</v>
      </c>
      <c r="E35" s="20" t="s">
        <v>180</v>
      </c>
      <c r="F35" s="20" t="s">
        <v>39</v>
      </c>
      <c r="G35" s="21">
        <v>90</v>
      </c>
      <c r="H35" s="22" t="str">
        <f>IF(AND(Table2[[#This Row],[Rating]]&gt;90,Table2[[#This Row],[Rating]]&lt;100),"A",IF(AND(Table2[[#This Row],[Rating]]&gt;80,Table2[[#This Row],[Rating]]&lt;90),"B","C"))</f>
        <v>C</v>
      </c>
    </row>
    <row r="36" spans="1:8" x14ac:dyDescent="0.2">
      <c r="A36" s="35" t="s">
        <v>105</v>
      </c>
      <c r="B36" s="17">
        <v>2</v>
      </c>
      <c r="C36" s="18" t="s">
        <v>176</v>
      </c>
      <c r="D36" s="19">
        <f>IF(Table2[[#This Row],[Unit]]="CR",Table2[[#This Row],[Base Price]]*10000000,Table2[[#This Row],[Base Price]]*100000)</f>
        <v>20000000</v>
      </c>
      <c r="E36" s="20" t="s">
        <v>180</v>
      </c>
      <c r="F36" s="20" t="s">
        <v>39</v>
      </c>
      <c r="G36" s="21">
        <v>87</v>
      </c>
      <c r="H36" s="22" t="str">
        <f>IF(AND(Table2[[#This Row],[Rating]]&gt;90,Table2[[#This Row],[Rating]]&lt;100),"A",IF(AND(Table2[[#This Row],[Rating]]&gt;80,Table2[[#This Row],[Rating]]&lt;90),"B","C"))</f>
        <v>B</v>
      </c>
    </row>
    <row r="37" spans="1:8" x14ac:dyDescent="0.2">
      <c r="A37" s="35" t="s">
        <v>106</v>
      </c>
      <c r="B37" s="17">
        <v>1</v>
      </c>
      <c r="C37" s="18" t="s">
        <v>176</v>
      </c>
      <c r="D37" s="19">
        <f>IF(Table2[[#This Row],[Unit]]="CR",Table2[[#This Row],[Base Price]]*10000000,Table2[[#This Row],[Base Price]]*100000)</f>
        <v>10000000</v>
      </c>
      <c r="E37" s="20" t="s">
        <v>180</v>
      </c>
      <c r="F37" s="20" t="s">
        <v>39</v>
      </c>
      <c r="G37" s="21">
        <v>88</v>
      </c>
      <c r="H37" s="22" t="str">
        <f>IF(AND(Table2[[#This Row],[Rating]]&gt;90,Table2[[#This Row],[Rating]]&lt;100),"A",IF(AND(Table2[[#This Row],[Rating]]&gt;80,Table2[[#This Row],[Rating]]&lt;90),"B","C"))</f>
        <v>B</v>
      </c>
    </row>
    <row r="38" spans="1:8" x14ac:dyDescent="0.2">
      <c r="A38" s="35" t="s">
        <v>107</v>
      </c>
      <c r="B38" s="17">
        <v>1</v>
      </c>
      <c r="C38" s="18" t="s">
        <v>176</v>
      </c>
      <c r="D38" s="19">
        <f>IF(Table2[[#This Row],[Unit]]="CR",Table2[[#This Row],[Base Price]]*10000000,Table2[[#This Row],[Base Price]]*100000)</f>
        <v>10000000</v>
      </c>
      <c r="E38" s="20" t="s">
        <v>180</v>
      </c>
      <c r="F38" s="20" t="s">
        <v>39</v>
      </c>
      <c r="G38" s="21">
        <v>87</v>
      </c>
      <c r="H38" s="22" t="str">
        <f>IF(AND(Table2[[#This Row],[Rating]]&gt;90,Table2[[#This Row],[Rating]]&lt;100),"A",IF(AND(Table2[[#This Row],[Rating]]&gt;80,Table2[[#This Row],[Rating]]&lt;90),"B","C"))</f>
        <v>B</v>
      </c>
    </row>
    <row r="39" spans="1:8" x14ac:dyDescent="0.2">
      <c r="A39" s="35" t="s">
        <v>108</v>
      </c>
      <c r="B39" s="17">
        <v>1.5</v>
      </c>
      <c r="C39" s="18" t="s">
        <v>176</v>
      </c>
      <c r="D39" s="19">
        <f>IF(Table2[[#This Row],[Unit]]="CR",Table2[[#This Row],[Base Price]]*10000000,Table2[[#This Row],[Base Price]]*100000)</f>
        <v>15000000</v>
      </c>
      <c r="E39" s="20" t="s">
        <v>180</v>
      </c>
      <c r="F39" s="20" t="s">
        <v>39</v>
      </c>
      <c r="G39" s="21">
        <v>83</v>
      </c>
      <c r="H39" s="22" t="str">
        <f>IF(AND(Table2[[#This Row],[Rating]]&gt;90,Table2[[#This Row],[Rating]]&lt;100),"A",IF(AND(Table2[[#This Row],[Rating]]&gt;80,Table2[[#This Row],[Rating]]&lt;90),"B","C"))</f>
        <v>B</v>
      </c>
    </row>
    <row r="40" spans="1:8" x14ac:dyDescent="0.2">
      <c r="A40" s="35" t="s">
        <v>109</v>
      </c>
      <c r="B40" s="17">
        <v>1.5</v>
      </c>
      <c r="C40" s="18" t="s">
        <v>176</v>
      </c>
      <c r="D40" s="19">
        <f>IF(Table2[[#This Row],[Unit]]="CR",Table2[[#This Row],[Base Price]]*10000000,Table2[[#This Row],[Base Price]]*100000)</f>
        <v>15000000</v>
      </c>
      <c r="E40" s="20" t="s">
        <v>180</v>
      </c>
      <c r="F40" s="20" t="s">
        <v>39</v>
      </c>
      <c r="G40" s="21">
        <v>86</v>
      </c>
      <c r="H40" s="22" t="str">
        <f>IF(AND(Table2[[#This Row],[Rating]]&gt;90,Table2[[#This Row],[Rating]]&lt;100),"A",IF(AND(Table2[[#This Row],[Rating]]&gt;80,Table2[[#This Row],[Rating]]&lt;90),"B","C"))</f>
        <v>B</v>
      </c>
    </row>
    <row r="41" spans="1:8" x14ac:dyDescent="0.2">
      <c r="A41" s="35" t="s">
        <v>110</v>
      </c>
      <c r="B41" s="17">
        <v>1</v>
      </c>
      <c r="C41" s="18" t="s">
        <v>176</v>
      </c>
      <c r="D41" s="19">
        <f>IF(Table2[[#This Row],[Unit]]="CR",Table2[[#This Row],[Base Price]]*10000000,Table2[[#This Row],[Base Price]]*100000)</f>
        <v>10000000</v>
      </c>
      <c r="E41" s="20" t="s">
        <v>180</v>
      </c>
      <c r="F41" s="20" t="s">
        <v>39</v>
      </c>
      <c r="G41" s="21">
        <v>86</v>
      </c>
      <c r="H41" s="22" t="str">
        <f>IF(AND(Table2[[#This Row],[Rating]]&gt;90,Table2[[#This Row],[Rating]]&lt;100),"A",IF(AND(Table2[[#This Row],[Rating]]&gt;80,Table2[[#This Row],[Rating]]&lt;90),"B","C"))</f>
        <v>B</v>
      </c>
    </row>
    <row r="42" spans="1:8" x14ac:dyDescent="0.2">
      <c r="A42" s="35" t="s">
        <v>111</v>
      </c>
      <c r="B42" s="17">
        <v>1</v>
      </c>
      <c r="C42" s="17" t="s">
        <v>176</v>
      </c>
      <c r="D42" s="19">
        <f>IF(Table2[[#This Row],[Unit]]="CR",Table2[[#This Row],[Base Price]]*10000000,Table2[[#This Row],[Base Price]]*100000)</f>
        <v>10000000</v>
      </c>
      <c r="E42" s="20" t="s">
        <v>180</v>
      </c>
      <c r="F42" s="20" t="s">
        <v>39</v>
      </c>
      <c r="G42" s="21">
        <v>82</v>
      </c>
      <c r="H42" s="22" t="str">
        <f>IF(AND(Table2[[#This Row],[Rating]]&gt;90,Table2[[#This Row],[Rating]]&lt;100),"A",IF(AND(Table2[[#This Row],[Rating]]&gt;80,Table2[[#This Row],[Rating]]&lt;90),"B","C"))</f>
        <v>B</v>
      </c>
    </row>
    <row r="43" spans="1:8" x14ac:dyDescent="0.2">
      <c r="A43" s="35" t="s">
        <v>113</v>
      </c>
      <c r="B43" s="17">
        <v>1</v>
      </c>
      <c r="C43" s="18" t="s">
        <v>176</v>
      </c>
      <c r="D43" s="19">
        <f>IF(Table2[[#This Row],[Unit]]="CR",Table2[[#This Row],[Base Price]]*10000000,Table2[[#This Row],[Base Price]]*100000)</f>
        <v>10000000</v>
      </c>
      <c r="E43" s="20" t="s">
        <v>180</v>
      </c>
      <c r="F43" s="20" t="s">
        <v>39</v>
      </c>
      <c r="G43" s="21">
        <v>79</v>
      </c>
      <c r="H43" s="22" t="str">
        <f>IF(AND(Table2[[#This Row],[Rating]]&gt;90,Table2[[#This Row],[Rating]]&lt;100),"A",IF(AND(Table2[[#This Row],[Rating]]&gt;80,Table2[[#This Row],[Rating]]&lt;90),"B","C"))</f>
        <v>C</v>
      </c>
    </row>
    <row r="44" spans="1:8" x14ac:dyDescent="0.2">
      <c r="A44" s="35" t="s">
        <v>114</v>
      </c>
      <c r="B44" s="17">
        <v>1.5</v>
      </c>
      <c r="C44" s="18" t="s">
        <v>176</v>
      </c>
      <c r="D44" s="19">
        <f>IF(Table2[[#This Row],[Unit]]="CR",Table2[[#This Row],[Base Price]]*10000000,Table2[[#This Row],[Base Price]]*100000)</f>
        <v>15000000</v>
      </c>
      <c r="E44" s="20" t="s">
        <v>180</v>
      </c>
      <c r="F44" s="20" t="s">
        <v>39</v>
      </c>
      <c r="G44" s="21">
        <v>86</v>
      </c>
      <c r="H44" s="22" t="str">
        <f>IF(AND(Table2[[#This Row],[Rating]]&gt;90,Table2[[#This Row],[Rating]]&lt;100),"A",IF(AND(Table2[[#This Row],[Rating]]&gt;80,Table2[[#This Row],[Rating]]&lt;90),"B","C"))</f>
        <v>B</v>
      </c>
    </row>
    <row r="45" spans="1:8" x14ac:dyDescent="0.2">
      <c r="A45" s="35" t="s">
        <v>115</v>
      </c>
      <c r="B45" s="17">
        <v>50</v>
      </c>
      <c r="C45" s="18" t="s">
        <v>177</v>
      </c>
      <c r="D45" s="19">
        <f>IF(Table2[[#This Row],[Unit]]="CR",Table2[[#This Row],[Base Price]]*10000000,Table2[[#This Row],[Base Price]]*100000)</f>
        <v>5000000</v>
      </c>
      <c r="E45" s="20" t="s">
        <v>180</v>
      </c>
      <c r="F45" s="20" t="s">
        <v>39</v>
      </c>
      <c r="G45" s="21">
        <v>78</v>
      </c>
      <c r="H45" s="22" t="str">
        <f>IF(AND(Table2[[#This Row],[Rating]]&gt;90,Table2[[#This Row],[Rating]]&lt;100),"A",IF(AND(Table2[[#This Row],[Rating]]&gt;80,Table2[[#This Row],[Rating]]&lt;90),"B","C"))</f>
        <v>C</v>
      </c>
    </row>
    <row r="46" spans="1:8" x14ac:dyDescent="0.2">
      <c r="A46" s="35" t="s">
        <v>116</v>
      </c>
      <c r="B46" s="17">
        <v>1</v>
      </c>
      <c r="C46" s="18" t="s">
        <v>176</v>
      </c>
      <c r="D46" s="19">
        <f>IF(Table2[[#This Row],[Unit]]="CR",Table2[[#This Row],[Base Price]]*10000000,Table2[[#This Row],[Base Price]]*100000)</f>
        <v>10000000</v>
      </c>
      <c r="E46" s="20" t="s">
        <v>180</v>
      </c>
      <c r="F46" s="20" t="s">
        <v>39</v>
      </c>
      <c r="G46" s="21">
        <v>86</v>
      </c>
      <c r="H46" s="22" t="str">
        <f>IF(AND(Table2[[#This Row],[Rating]]&gt;90,Table2[[#This Row],[Rating]]&lt;100),"A",IF(AND(Table2[[#This Row],[Rating]]&gt;80,Table2[[#This Row],[Rating]]&lt;90),"B","C"))</f>
        <v>B</v>
      </c>
    </row>
    <row r="47" spans="1:8" x14ac:dyDescent="0.2">
      <c r="A47" s="35" t="s">
        <v>117</v>
      </c>
      <c r="B47" s="17">
        <v>1</v>
      </c>
      <c r="C47" s="17" t="s">
        <v>176</v>
      </c>
      <c r="D47" s="19">
        <f>IF(Table2[[#This Row],[Unit]]="CR",Table2[[#This Row],[Base Price]]*10000000,Table2[[#This Row],[Base Price]]*100000)</f>
        <v>10000000</v>
      </c>
      <c r="E47" s="20" t="s">
        <v>180</v>
      </c>
      <c r="F47" s="20" t="s">
        <v>39</v>
      </c>
      <c r="G47" s="21">
        <v>84</v>
      </c>
      <c r="H47" s="22" t="str">
        <f>IF(AND(Table2[[#This Row],[Rating]]&gt;90,Table2[[#This Row],[Rating]]&lt;100),"A",IF(AND(Table2[[#This Row],[Rating]]&gt;80,Table2[[#This Row],[Rating]]&lt;90),"B","C"))</f>
        <v>B</v>
      </c>
    </row>
    <row r="48" spans="1:8" x14ac:dyDescent="0.2">
      <c r="A48" s="35" t="s">
        <v>119</v>
      </c>
      <c r="B48" s="17">
        <v>50</v>
      </c>
      <c r="C48" s="18" t="s">
        <v>177</v>
      </c>
      <c r="D48" s="19">
        <f>IF(Table2[[#This Row],[Unit]]="CR",Table2[[#This Row],[Base Price]]*10000000,Table2[[#This Row],[Base Price]]*100000)</f>
        <v>5000000</v>
      </c>
      <c r="E48" s="20" t="s">
        <v>180</v>
      </c>
      <c r="F48" s="20" t="s">
        <v>39</v>
      </c>
      <c r="G48" s="21">
        <v>78</v>
      </c>
      <c r="H48" s="22" t="str">
        <f>IF(AND(Table2[[#This Row],[Rating]]&gt;90,Table2[[#This Row],[Rating]]&lt;100),"A",IF(AND(Table2[[#This Row],[Rating]]&gt;80,Table2[[#This Row],[Rating]]&lt;90),"B","C"))</f>
        <v>C</v>
      </c>
    </row>
    <row r="49" spans="1:8" x14ac:dyDescent="0.2">
      <c r="A49" s="35" t="s">
        <v>120</v>
      </c>
      <c r="B49" s="17">
        <v>20</v>
      </c>
      <c r="C49" s="18" t="s">
        <v>177</v>
      </c>
      <c r="D49" s="19">
        <f>IF(Table2[[#This Row],[Unit]]="CR",Table2[[#This Row],[Base Price]]*10000000,Table2[[#This Row],[Base Price]]*100000)</f>
        <v>2000000</v>
      </c>
      <c r="E49" s="20" t="s">
        <v>180</v>
      </c>
      <c r="F49" s="20" t="s">
        <v>39</v>
      </c>
      <c r="G49" s="21">
        <v>76</v>
      </c>
      <c r="H49" s="22" t="str">
        <f>IF(AND(Table2[[#This Row],[Rating]]&gt;90,Table2[[#This Row],[Rating]]&lt;100),"A",IF(AND(Table2[[#This Row],[Rating]]&gt;80,Table2[[#This Row],[Rating]]&lt;90),"B","C"))</f>
        <v>C</v>
      </c>
    </row>
    <row r="50" spans="1:8" x14ac:dyDescent="0.2">
      <c r="A50" s="35" t="s">
        <v>121</v>
      </c>
      <c r="B50" s="17">
        <v>20</v>
      </c>
      <c r="C50" s="18" t="s">
        <v>177</v>
      </c>
      <c r="D50" s="19">
        <f>IF(Table2[[#This Row],[Unit]]="CR",Table2[[#This Row],[Base Price]]*10000000,Table2[[#This Row],[Base Price]]*100000)</f>
        <v>2000000</v>
      </c>
      <c r="E50" s="20" t="s">
        <v>180</v>
      </c>
      <c r="F50" s="20" t="s">
        <v>39</v>
      </c>
      <c r="G50" s="21">
        <v>76</v>
      </c>
      <c r="H50" s="22" t="str">
        <f>IF(AND(Table2[[#This Row],[Rating]]&gt;90,Table2[[#This Row],[Rating]]&lt;100),"A",IF(AND(Table2[[#This Row],[Rating]]&gt;80,Table2[[#This Row],[Rating]]&lt;90),"B","C"))</f>
        <v>C</v>
      </c>
    </row>
    <row r="51" spans="1:8" x14ac:dyDescent="0.2">
      <c r="A51" s="35" t="s">
        <v>122</v>
      </c>
      <c r="B51" s="17">
        <v>20</v>
      </c>
      <c r="C51" s="18" t="s">
        <v>177</v>
      </c>
      <c r="D51" s="19">
        <f>IF(Table2[[#This Row],[Unit]]="CR",Table2[[#This Row],[Base Price]]*10000000,Table2[[#This Row],[Base Price]]*100000)</f>
        <v>2000000</v>
      </c>
      <c r="E51" s="20" t="s">
        <v>180</v>
      </c>
      <c r="F51" s="20" t="s">
        <v>39</v>
      </c>
      <c r="G51" s="21">
        <v>84</v>
      </c>
      <c r="H51" s="22" t="str">
        <f>IF(AND(Table2[[#This Row],[Rating]]&gt;90,Table2[[#This Row],[Rating]]&lt;100),"A",IF(AND(Table2[[#This Row],[Rating]]&gt;80,Table2[[#This Row],[Rating]]&lt;90),"B","C"))</f>
        <v>B</v>
      </c>
    </row>
    <row r="52" spans="1:8" x14ac:dyDescent="0.2">
      <c r="A52" s="35" t="s">
        <v>123</v>
      </c>
      <c r="B52" s="17">
        <v>20</v>
      </c>
      <c r="C52" s="17" t="s">
        <v>177</v>
      </c>
      <c r="D52" s="19">
        <f>IF(Table2[[#This Row],[Unit]]="CR",Table2[[#This Row],[Base Price]]*10000000,Table2[[#This Row],[Base Price]]*100000)</f>
        <v>2000000</v>
      </c>
      <c r="E52" s="20" t="s">
        <v>180</v>
      </c>
      <c r="F52" s="20" t="s">
        <v>39</v>
      </c>
      <c r="G52" s="21">
        <v>83</v>
      </c>
      <c r="H52" s="22" t="str">
        <f>IF(AND(Table2[[#This Row],[Rating]]&gt;90,Table2[[#This Row],[Rating]]&lt;100),"A",IF(AND(Table2[[#This Row],[Rating]]&gt;80,Table2[[#This Row],[Rating]]&lt;90),"B","C"))</f>
        <v>B</v>
      </c>
    </row>
    <row r="53" spans="1:8" x14ac:dyDescent="0.2">
      <c r="A53" s="35" t="s">
        <v>125</v>
      </c>
      <c r="B53" s="17">
        <v>20</v>
      </c>
      <c r="C53" s="18" t="s">
        <v>177</v>
      </c>
      <c r="D53" s="19">
        <f>IF(Table2[[#This Row],[Unit]]="CR",Table2[[#This Row],[Base Price]]*10000000,Table2[[#This Row],[Base Price]]*100000)</f>
        <v>2000000</v>
      </c>
      <c r="E53" s="20" t="s">
        <v>180</v>
      </c>
      <c r="F53" s="20" t="s">
        <v>39</v>
      </c>
      <c r="G53" s="21">
        <v>74</v>
      </c>
      <c r="H53" s="22" t="str">
        <f>IF(AND(Table2[[#This Row],[Rating]]&gt;90,Table2[[#This Row],[Rating]]&lt;100),"A",IF(AND(Table2[[#This Row],[Rating]]&gt;80,Table2[[#This Row],[Rating]]&lt;90),"B","C"))</f>
        <v>C</v>
      </c>
    </row>
    <row r="54" spans="1:8" x14ac:dyDescent="0.2">
      <c r="A54" s="35" t="s">
        <v>126</v>
      </c>
      <c r="B54" s="17">
        <v>50</v>
      </c>
      <c r="C54" s="18" t="s">
        <v>177</v>
      </c>
      <c r="D54" s="19">
        <f>IF(Table2[[#This Row],[Unit]]="CR",Table2[[#This Row],[Base Price]]*10000000,Table2[[#This Row],[Base Price]]*100000)</f>
        <v>5000000</v>
      </c>
      <c r="E54" s="20" t="s">
        <v>180</v>
      </c>
      <c r="F54" s="20" t="s">
        <v>39</v>
      </c>
      <c r="G54" s="21">
        <v>80</v>
      </c>
      <c r="H54" s="22" t="str">
        <f>IF(AND(Table2[[#This Row],[Rating]]&gt;90,Table2[[#This Row],[Rating]]&lt;100),"A",IF(AND(Table2[[#This Row],[Rating]]&gt;80,Table2[[#This Row],[Rating]]&lt;90),"B","C"))</f>
        <v>C</v>
      </c>
    </row>
    <row r="55" spans="1:8" x14ac:dyDescent="0.2">
      <c r="A55" s="35" t="s">
        <v>127</v>
      </c>
      <c r="B55" s="17">
        <v>75</v>
      </c>
      <c r="C55" s="18" t="s">
        <v>177</v>
      </c>
      <c r="D55" s="19">
        <f>IF(Table2[[#This Row],[Unit]]="CR",Table2[[#This Row],[Base Price]]*10000000,Table2[[#This Row],[Base Price]]*100000)</f>
        <v>7500000</v>
      </c>
      <c r="E55" s="20" t="s">
        <v>180</v>
      </c>
      <c r="F55" s="20" t="s">
        <v>39</v>
      </c>
      <c r="G55" s="21">
        <v>78</v>
      </c>
      <c r="H55" s="22" t="str">
        <f>IF(AND(Table2[[#This Row],[Rating]]&gt;90,Table2[[#This Row],[Rating]]&lt;100),"A",IF(AND(Table2[[#This Row],[Rating]]&gt;80,Table2[[#This Row],[Rating]]&lt;90),"B","C"))</f>
        <v>C</v>
      </c>
    </row>
    <row r="56" spans="1:8" x14ac:dyDescent="0.2">
      <c r="A56" s="35" t="s">
        <v>128</v>
      </c>
      <c r="B56" s="17">
        <v>75</v>
      </c>
      <c r="C56" s="18" t="s">
        <v>177</v>
      </c>
      <c r="D56" s="19">
        <f>IF(Table2[[#This Row],[Unit]]="CR",Table2[[#This Row],[Base Price]]*10000000,Table2[[#This Row],[Base Price]]*100000)</f>
        <v>7500000</v>
      </c>
      <c r="E56" s="20" t="s">
        <v>180</v>
      </c>
      <c r="F56" s="20" t="s">
        <v>39</v>
      </c>
      <c r="G56" s="21">
        <v>79</v>
      </c>
      <c r="H56" s="22" t="str">
        <f>IF(AND(Table2[[#This Row],[Rating]]&gt;90,Table2[[#This Row],[Rating]]&lt;100),"A",IF(AND(Table2[[#This Row],[Rating]]&gt;80,Table2[[#This Row],[Rating]]&lt;90),"B","C"))</f>
        <v>C</v>
      </c>
    </row>
    <row r="57" spans="1:8" x14ac:dyDescent="0.2">
      <c r="A57" s="35" t="s">
        <v>129</v>
      </c>
      <c r="B57" s="17">
        <v>1</v>
      </c>
      <c r="C57" s="18" t="s">
        <v>176</v>
      </c>
      <c r="D57" s="19">
        <f>IF(Table2[[#This Row],[Unit]]="CR",Table2[[#This Row],[Base Price]]*10000000,Table2[[#This Row],[Base Price]]*100000)</f>
        <v>10000000</v>
      </c>
      <c r="E57" s="20" t="s">
        <v>180</v>
      </c>
      <c r="F57" s="20" t="s">
        <v>58</v>
      </c>
      <c r="G57" s="21">
        <v>85</v>
      </c>
      <c r="H57" s="22" t="str">
        <f>IF(AND(Table2[[#This Row],[Rating]]&gt;90,Table2[[#This Row],[Rating]]&lt;100),"A",IF(AND(Table2[[#This Row],[Rating]]&gt;80,Table2[[#This Row],[Rating]]&lt;90),"B","C"))</f>
        <v>B</v>
      </c>
    </row>
    <row r="58" spans="1:8" x14ac:dyDescent="0.2">
      <c r="A58" s="35" t="s">
        <v>130</v>
      </c>
      <c r="B58" s="17">
        <v>1</v>
      </c>
      <c r="C58" s="18" t="s">
        <v>176</v>
      </c>
      <c r="D58" s="19">
        <f>IF(Table2[[#This Row],[Unit]]="CR",Table2[[#This Row],[Base Price]]*10000000,Table2[[#This Row],[Base Price]]*100000)</f>
        <v>10000000</v>
      </c>
      <c r="E58" s="20" t="s">
        <v>180</v>
      </c>
      <c r="F58" s="20" t="s">
        <v>58</v>
      </c>
      <c r="G58" s="21">
        <v>84</v>
      </c>
      <c r="H58" s="22" t="str">
        <f>IF(AND(Table2[[#This Row],[Rating]]&gt;90,Table2[[#This Row],[Rating]]&lt;100),"A",IF(AND(Table2[[#This Row],[Rating]]&gt;80,Table2[[#This Row],[Rating]]&lt;90),"B","C"))</f>
        <v>B</v>
      </c>
    </row>
    <row r="59" spans="1:8" x14ac:dyDescent="0.2">
      <c r="A59" s="35" t="s">
        <v>131</v>
      </c>
      <c r="B59" s="17">
        <v>50</v>
      </c>
      <c r="C59" s="18" t="s">
        <v>177</v>
      </c>
      <c r="D59" s="19">
        <f>IF(Table2[[#This Row],[Unit]]="CR",Table2[[#This Row],[Base Price]]*10000000,Table2[[#This Row],[Base Price]]*100000)</f>
        <v>5000000</v>
      </c>
      <c r="E59" s="20" t="s">
        <v>180</v>
      </c>
      <c r="F59" s="20" t="s">
        <v>58</v>
      </c>
      <c r="G59" s="21">
        <v>86</v>
      </c>
      <c r="H59" s="22" t="str">
        <f>IF(AND(Table2[[#This Row],[Rating]]&gt;90,Table2[[#This Row],[Rating]]&lt;100),"A",IF(AND(Table2[[#This Row],[Rating]]&gt;80,Table2[[#This Row],[Rating]]&lt;90),"B","C"))</f>
        <v>B</v>
      </c>
    </row>
    <row r="60" spans="1:8" x14ac:dyDescent="0.2">
      <c r="A60" s="35" t="s">
        <v>132</v>
      </c>
      <c r="B60" s="17">
        <v>2</v>
      </c>
      <c r="C60" s="17" t="s">
        <v>176</v>
      </c>
      <c r="D60" s="19">
        <f>IF(Table2[[#This Row],[Unit]]="CR",Table2[[#This Row],[Base Price]]*10000000,Table2[[#This Row],[Base Price]]*100000)</f>
        <v>20000000</v>
      </c>
      <c r="E60" s="20" t="s">
        <v>180</v>
      </c>
      <c r="F60" s="20" t="s">
        <v>58</v>
      </c>
      <c r="G60" s="21">
        <v>95</v>
      </c>
      <c r="H60" s="22" t="str">
        <f>IF(AND(Table2[[#This Row],[Rating]]&gt;90,Table2[[#This Row],[Rating]]&lt;100),"A",IF(AND(Table2[[#This Row],[Rating]]&gt;80,Table2[[#This Row],[Rating]]&lt;90),"B","C"))</f>
        <v>A</v>
      </c>
    </row>
    <row r="61" spans="1:8" x14ac:dyDescent="0.2">
      <c r="A61" s="35" t="s">
        <v>133</v>
      </c>
      <c r="B61" s="17">
        <v>2</v>
      </c>
      <c r="C61" s="17" t="s">
        <v>176</v>
      </c>
      <c r="D61" s="19">
        <f>IF(Table2[[#This Row],[Unit]]="CR",Table2[[#This Row],[Base Price]]*10000000,Table2[[#This Row],[Base Price]]*100000)</f>
        <v>20000000</v>
      </c>
      <c r="E61" s="20" t="s">
        <v>180</v>
      </c>
      <c r="F61" s="20" t="s">
        <v>58</v>
      </c>
      <c r="G61" s="21">
        <v>92</v>
      </c>
      <c r="H61" s="22" t="str">
        <f>IF(AND(Table2[[#This Row],[Rating]]&gt;90,Table2[[#This Row],[Rating]]&lt;100),"A",IF(AND(Table2[[#This Row],[Rating]]&gt;80,Table2[[#This Row],[Rating]]&lt;90),"B","C"))</f>
        <v>A</v>
      </c>
    </row>
    <row r="62" spans="1:8" x14ac:dyDescent="0.2">
      <c r="A62" s="35" t="s">
        <v>134</v>
      </c>
      <c r="B62" s="17">
        <v>2</v>
      </c>
      <c r="C62" s="17" t="s">
        <v>176</v>
      </c>
      <c r="D62" s="19">
        <f>IF(Table2[[#This Row],[Unit]]="CR",Table2[[#This Row],[Base Price]]*10000000,Table2[[#This Row],[Base Price]]*100000)</f>
        <v>20000000</v>
      </c>
      <c r="E62" s="20" t="s">
        <v>180</v>
      </c>
      <c r="F62" s="20" t="s">
        <v>58</v>
      </c>
      <c r="G62" s="21">
        <v>90</v>
      </c>
      <c r="H62" s="22" t="str">
        <f>IF(AND(Table2[[#This Row],[Rating]]&gt;90,Table2[[#This Row],[Rating]]&lt;100),"A",IF(AND(Table2[[#This Row],[Rating]]&gt;80,Table2[[#This Row],[Rating]]&lt;90),"B","C"))</f>
        <v>C</v>
      </c>
    </row>
    <row r="63" spans="1:8" x14ac:dyDescent="0.2">
      <c r="A63" s="35" t="s">
        <v>135</v>
      </c>
      <c r="B63" s="17">
        <v>2</v>
      </c>
      <c r="C63" s="17" t="s">
        <v>176</v>
      </c>
      <c r="D63" s="19">
        <f>IF(Table2[[#This Row],[Unit]]="CR",Table2[[#This Row],[Base Price]]*10000000,Table2[[#This Row],[Base Price]]*100000)</f>
        <v>20000000</v>
      </c>
      <c r="E63" s="20" t="s">
        <v>180</v>
      </c>
      <c r="F63" s="20" t="s">
        <v>58</v>
      </c>
      <c r="G63" s="21">
        <v>93</v>
      </c>
      <c r="H63" s="22" t="str">
        <f>IF(AND(Table2[[#This Row],[Rating]]&gt;90,Table2[[#This Row],[Rating]]&lt;100),"A",IF(AND(Table2[[#This Row],[Rating]]&gt;80,Table2[[#This Row],[Rating]]&lt;90),"B","C"))</f>
        <v>A</v>
      </c>
    </row>
    <row r="64" spans="1:8" x14ac:dyDescent="0.2">
      <c r="A64" s="35" t="s">
        <v>136</v>
      </c>
      <c r="B64" s="17">
        <v>2</v>
      </c>
      <c r="C64" s="18" t="s">
        <v>176</v>
      </c>
      <c r="D64" s="19">
        <f>IF(Table2[[#This Row],[Unit]]="CR",Table2[[#This Row],[Base Price]]*10000000,Table2[[#This Row],[Base Price]]*100000)</f>
        <v>20000000</v>
      </c>
      <c r="E64" s="20" t="s">
        <v>180</v>
      </c>
      <c r="F64" s="20" t="s">
        <v>58</v>
      </c>
      <c r="G64" s="21">
        <v>86</v>
      </c>
      <c r="H64" s="22" t="str">
        <f>IF(AND(Table2[[#This Row],[Rating]]&gt;90,Table2[[#This Row],[Rating]]&lt;100),"A",IF(AND(Table2[[#This Row],[Rating]]&gt;80,Table2[[#This Row],[Rating]]&lt;90),"B","C"))</f>
        <v>B</v>
      </c>
    </row>
    <row r="65" spans="1:8" x14ac:dyDescent="0.2">
      <c r="A65" s="35" t="s">
        <v>137</v>
      </c>
      <c r="B65" s="17">
        <v>1.5</v>
      </c>
      <c r="C65" s="18" t="s">
        <v>176</v>
      </c>
      <c r="D65" s="19">
        <f>IF(Table2[[#This Row],[Unit]]="CR",Table2[[#This Row],[Base Price]]*10000000,Table2[[#This Row],[Base Price]]*100000)</f>
        <v>15000000</v>
      </c>
      <c r="E65" s="20" t="s">
        <v>180</v>
      </c>
      <c r="F65" s="20" t="s">
        <v>58</v>
      </c>
      <c r="G65" s="21">
        <v>86</v>
      </c>
      <c r="H65" s="22" t="str">
        <f>IF(AND(Table2[[#This Row],[Rating]]&gt;90,Table2[[#This Row],[Rating]]&lt;100),"A",IF(AND(Table2[[#This Row],[Rating]]&gt;80,Table2[[#This Row],[Rating]]&lt;90),"B","C"))</f>
        <v>B</v>
      </c>
    </row>
    <row r="66" spans="1:8" x14ac:dyDescent="0.2">
      <c r="A66" s="35" t="s">
        <v>138</v>
      </c>
      <c r="B66" s="17">
        <v>1.5</v>
      </c>
      <c r="C66" s="18" t="s">
        <v>176</v>
      </c>
      <c r="D66" s="19">
        <f>IF(Table2[[#This Row],[Unit]]="CR",Table2[[#This Row],[Base Price]]*10000000,Table2[[#This Row],[Base Price]]*100000)</f>
        <v>15000000</v>
      </c>
      <c r="E66" s="20" t="s">
        <v>180</v>
      </c>
      <c r="F66" s="20" t="s">
        <v>58</v>
      </c>
      <c r="G66" s="21">
        <v>86</v>
      </c>
      <c r="H66" s="22" t="str">
        <f>IF(AND(Table2[[#This Row],[Rating]]&gt;90,Table2[[#This Row],[Rating]]&lt;100),"A",IF(AND(Table2[[#This Row],[Rating]]&gt;80,Table2[[#This Row],[Rating]]&lt;90),"B","C"))</f>
        <v>B</v>
      </c>
    </row>
    <row r="67" spans="1:8" x14ac:dyDescent="0.2">
      <c r="A67" s="35" t="s">
        <v>139</v>
      </c>
      <c r="B67" s="17">
        <v>1</v>
      </c>
      <c r="C67" s="18" t="s">
        <v>176</v>
      </c>
      <c r="D67" s="19">
        <f>IF(Table2[[#This Row],[Unit]]="CR",Table2[[#This Row],[Base Price]]*10000000,Table2[[#This Row],[Base Price]]*100000)</f>
        <v>10000000</v>
      </c>
      <c r="E67" s="20" t="s">
        <v>180</v>
      </c>
      <c r="F67" s="20" t="s">
        <v>58</v>
      </c>
      <c r="G67" s="21">
        <v>85</v>
      </c>
      <c r="H67" s="22" t="str">
        <f>IF(AND(Table2[[#This Row],[Rating]]&gt;90,Table2[[#This Row],[Rating]]&lt;100),"A",IF(AND(Table2[[#This Row],[Rating]]&gt;80,Table2[[#This Row],[Rating]]&lt;90),"B","C"))</f>
        <v>B</v>
      </c>
    </row>
    <row r="68" spans="1:8" x14ac:dyDescent="0.2">
      <c r="A68" s="35" t="s">
        <v>140</v>
      </c>
      <c r="B68" s="17">
        <v>1.5</v>
      </c>
      <c r="C68" s="17" t="s">
        <v>176</v>
      </c>
      <c r="D68" s="19">
        <f>IF(Table2[[#This Row],[Unit]]="CR",Table2[[#This Row],[Base Price]]*10000000,Table2[[#This Row],[Base Price]]*100000)</f>
        <v>15000000</v>
      </c>
      <c r="E68" s="20" t="s">
        <v>180</v>
      </c>
      <c r="F68" s="20" t="s">
        <v>58</v>
      </c>
      <c r="G68" s="21">
        <v>89</v>
      </c>
      <c r="H68" s="22" t="str">
        <f>IF(AND(Table2[[#This Row],[Rating]]&gt;90,Table2[[#This Row],[Rating]]&lt;100),"A",IF(AND(Table2[[#This Row],[Rating]]&gt;80,Table2[[#This Row],[Rating]]&lt;90),"B","C"))</f>
        <v>B</v>
      </c>
    </row>
    <row r="69" spans="1:8" x14ac:dyDescent="0.2">
      <c r="A69" s="35" t="s">
        <v>142</v>
      </c>
      <c r="B69" s="17">
        <v>1</v>
      </c>
      <c r="C69" s="18" t="s">
        <v>176</v>
      </c>
      <c r="D69" s="19">
        <f>IF(Table2[[#This Row],[Unit]]="CR",Table2[[#This Row],[Base Price]]*10000000,Table2[[#This Row],[Base Price]]*100000)</f>
        <v>10000000</v>
      </c>
      <c r="E69" s="20" t="s">
        <v>180</v>
      </c>
      <c r="F69" s="20" t="s">
        <v>58</v>
      </c>
      <c r="G69" s="21">
        <v>88</v>
      </c>
      <c r="H69" s="22" t="str">
        <f>IF(AND(Table2[[#This Row],[Rating]]&gt;90,Table2[[#This Row],[Rating]]&lt;100),"A",IF(AND(Table2[[#This Row],[Rating]]&gt;80,Table2[[#This Row],[Rating]]&lt;90),"B","C"))</f>
        <v>B</v>
      </c>
    </row>
    <row r="70" spans="1:8" x14ac:dyDescent="0.2">
      <c r="A70" s="35" t="s">
        <v>143</v>
      </c>
      <c r="B70" s="17">
        <v>75</v>
      </c>
      <c r="C70" s="18" t="s">
        <v>177</v>
      </c>
      <c r="D70" s="19">
        <f>IF(Table2[[#This Row],[Unit]]="CR",Table2[[#This Row],[Base Price]]*10000000,Table2[[#This Row],[Base Price]]*100000)</f>
        <v>7500000</v>
      </c>
      <c r="E70" s="20" t="s">
        <v>180</v>
      </c>
      <c r="F70" s="20" t="s">
        <v>58</v>
      </c>
      <c r="G70" s="21">
        <v>91</v>
      </c>
      <c r="H70" s="22" t="str">
        <f>IF(AND(Table2[[#This Row],[Rating]]&gt;90,Table2[[#This Row],[Rating]]&lt;100),"A",IF(AND(Table2[[#This Row],[Rating]]&gt;80,Table2[[#This Row],[Rating]]&lt;90),"B","C"))</f>
        <v>A</v>
      </c>
    </row>
    <row r="71" spans="1:8" x14ac:dyDescent="0.2">
      <c r="A71" s="35" t="s">
        <v>144</v>
      </c>
      <c r="B71" s="17">
        <v>75</v>
      </c>
      <c r="C71" s="18" t="s">
        <v>177</v>
      </c>
      <c r="D71" s="19">
        <f>IF(Table2[[#This Row],[Unit]]="CR",Table2[[#This Row],[Base Price]]*10000000,Table2[[#This Row],[Base Price]]*100000)</f>
        <v>7500000</v>
      </c>
      <c r="E71" s="20" t="s">
        <v>180</v>
      </c>
      <c r="F71" s="20" t="s">
        <v>58</v>
      </c>
      <c r="G71" s="21">
        <v>88</v>
      </c>
      <c r="H71" s="22" t="str">
        <f>IF(AND(Table2[[#This Row],[Rating]]&gt;90,Table2[[#This Row],[Rating]]&lt;100),"A",IF(AND(Table2[[#This Row],[Rating]]&gt;80,Table2[[#This Row],[Rating]]&lt;90),"B","C"))</f>
        <v>B</v>
      </c>
    </row>
    <row r="72" spans="1:8" x14ac:dyDescent="0.2">
      <c r="A72" s="35" t="s">
        <v>145</v>
      </c>
      <c r="B72" s="17">
        <v>75</v>
      </c>
      <c r="C72" s="18" t="s">
        <v>177</v>
      </c>
      <c r="D72" s="19">
        <f>IF(Table2[[#This Row],[Unit]]="CR",Table2[[#This Row],[Base Price]]*10000000,Table2[[#This Row],[Base Price]]*100000)</f>
        <v>7500000</v>
      </c>
      <c r="E72" s="20" t="s">
        <v>180</v>
      </c>
      <c r="F72" s="20" t="s">
        <v>58</v>
      </c>
      <c r="G72" s="21">
        <v>84</v>
      </c>
      <c r="H72" s="22" t="str">
        <f>IF(AND(Table2[[#This Row],[Rating]]&gt;90,Table2[[#This Row],[Rating]]&lt;100),"A",IF(AND(Table2[[#This Row],[Rating]]&gt;80,Table2[[#This Row],[Rating]]&lt;90),"B","C"))</f>
        <v>B</v>
      </c>
    </row>
    <row r="73" spans="1:8" x14ac:dyDescent="0.2">
      <c r="A73" s="35" t="s">
        <v>146</v>
      </c>
      <c r="B73" s="17">
        <v>75</v>
      </c>
      <c r="C73" s="18" t="s">
        <v>177</v>
      </c>
      <c r="D73" s="19">
        <f>IF(Table2[[#This Row],[Unit]]="CR",Table2[[#This Row],[Base Price]]*10000000,Table2[[#This Row],[Base Price]]*100000)</f>
        <v>7500000</v>
      </c>
      <c r="E73" s="20" t="s">
        <v>180</v>
      </c>
      <c r="F73" s="20" t="s">
        <v>58</v>
      </c>
      <c r="G73" s="21">
        <v>88</v>
      </c>
      <c r="H73" s="22" t="str">
        <f>IF(AND(Table2[[#This Row],[Rating]]&gt;90,Table2[[#This Row],[Rating]]&lt;100),"A",IF(AND(Table2[[#This Row],[Rating]]&gt;80,Table2[[#This Row],[Rating]]&lt;90),"B","C"))</f>
        <v>B</v>
      </c>
    </row>
    <row r="74" spans="1:8" x14ac:dyDescent="0.2">
      <c r="A74" s="35" t="s">
        <v>147</v>
      </c>
      <c r="B74" s="17">
        <v>75</v>
      </c>
      <c r="C74" s="18" t="s">
        <v>177</v>
      </c>
      <c r="D74" s="19">
        <f>IF(Table2[[#This Row],[Unit]]="CR",Table2[[#This Row],[Base Price]]*10000000,Table2[[#This Row],[Base Price]]*100000)</f>
        <v>7500000</v>
      </c>
      <c r="E74" s="20" t="s">
        <v>180</v>
      </c>
      <c r="F74" s="20" t="s">
        <v>58</v>
      </c>
      <c r="G74" s="21">
        <v>88</v>
      </c>
      <c r="H74" s="22" t="str">
        <f>IF(AND(Table2[[#This Row],[Rating]]&gt;90,Table2[[#This Row],[Rating]]&lt;100),"A",IF(AND(Table2[[#This Row],[Rating]]&gt;80,Table2[[#This Row],[Rating]]&lt;90),"B","C"))</f>
        <v>B</v>
      </c>
    </row>
    <row r="75" spans="1:8" x14ac:dyDescent="0.2">
      <c r="A75" s="35" t="s">
        <v>148</v>
      </c>
      <c r="B75" s="17">
        <v>50</v>
      </c>
      <c r="C75" s="18" t="s">
        <v>177</v>
      </c>
      <c r="D75" s="19">
        <f>IF(Table2[[#This Row],[Unit]]="CR",Table2[[#This Row],[Base Price]]*10000000,Table2[[#This Row],[Base Price]]*100000)</f>
        <v>5000000</v>
      </c>
      <c r="E75" s="20" t="s">
        <v>180</v>
      </c>
      <c r="F75" s="20" t="s">
        <v>58</v>
      </c>
      <c r="G75" s="21">
        <v>88</v>
      </c>
      <c r="H75" s="22" t="str">
        <f>IF(AND(Table2[[#This Row],[Rating]]&gt;90,Table2[[#This Row],[Rating]]&lt;100),"A",IF(AND(Table2[[#This Row],[Rating]]&gt;80,Table2[[#This Row],[Rating]]&lt;90),"B","C"))</f>
        <v>B</v>
      </c>
    </row>
    <row r="76" spans="1:8" x14ac:dyDescent="0.2">
      <c r="A76" s="35" t="s">
        <v>149</v>
      </c>
      <c r="B76" s="17">
        <v>50</v>
      </c>
      <c r="C76" s="18" t="s">
        <v>177</v>
      </c>
      <c r="D76" s="19">
        <f>IF(Table2[[#This Row],[Unit]]="CR",Table2[[#This Row],[Base Price]]*10000000,Table2[[#This Row],[Base Price]]*100000)</f>
        <v>5000000</v>
      </c>
      <c r="E76" s="20" t="s">
        <v>180</v>
      </c>
      <c r="F76" s="20" t="s">
        <v>58</v>
      </c>
      <c r="G76" s="21">
        <v>85</v>
      </c>
      <c r="H76" s="22" t="str">
        <f>IF(AND(Table2[[#This Row],[Rating]]&gt;90,Table2[[#This Row],[Rating]]&lt;100),"A",IF(AND(Table2[[#This Row],[Rating]]&gt;80,Table2[[#This Row],[Rating]]&lt;90),"B","C"))</f>
        <v>B</v>
      </c>
    </row>
    <row r="77" spans="1:8" x14ac:dyDescent="0.2">
      <c r="A77" s="35" t="s">
        <v>150</v>
      </c>
      <c r="B77" s="17">
        <v>20</v>
      </c>
      <c r="C77" s="18" t="s">
        <v>177</v>
      </c>
      <c r="D77" s="19">
        <f>IF(Table2[[#This Row],[Unit]]="CR",Table2[[#This Row],[Base Price]]*10000000,Table2[[#This Row],[Base Price]]*100000)</f>
        <v>2000000</v>
      </c>
      <c r="E77" s="20" t="s">
        <v>180</v>
      </c>
      <c r="F77" s="20" t="s">
        <v>58</v>
      </c>
      <c r="G77" s="21">
        <v>82</v>
      </c>
      <c r="H77" s="22" t="str">
        <f>IF(AND(Table2[[#This Row],[Rating]]&gt;90,Table2[[#This Row],[Rating]]&lt;100),"A",IF(AND(Table2[[#This Row],[Rating]]&gt;80,Table2[[#This Row],[Rating]]&lt;90),"B","C"))</f>
        <v>B</v>
      </c>
    </row>
    <row r="78" spans="1:8" x14ac:dyDescent="0.2">
      <c r="A78" s="35" t="s">
        <v>151</v>
      </c>
      <c r="B78" s="17">
        <v>50</v>
      </c>
      <c r="C78" s="18" t="s">
        <v>177</v>
      </c>
      <c r="D78" s="19">
        <f>IF(Table2[[#This Row],[Unit]]="CR",Table2[[#This Row],[Base Price]]*10000000,Table2[[#This Row],[Base Price]]*100000)</f>
        <v>5000000</v>
      </c>
      <c r="E78" s="20" t="s">
        <v>180</v>
      </c>
      <c r="F78" s="20" t="s">
        <v>58</v>
      </c>
      <c r="G78" s="21">
        <v>81</v>
      </c>
      <c r="H78" s="22" t="str">
        <f>IF(AND(Table2[[#This Row],[Rating]]&gt;90,Table2[[#This Row],[Rating]]&lt;100),"A",IF(AND(Table2[[#This Row],[Rating]]&gt;80,Table2[[#This Row],[Rating]]&lt;90),"B","C"))</f>
        <v>B</v>
      </c>
    </row>
    <row r="79" spans="1:8" x14ac:dyDescent="0.2">
      <c r="A79" s="35" t="s">
        <v>152</v>
      </c>
      <c r="B79" s="17">
        <v>1.5</v>
      </c>
      <c r="C79" s="18" t="s">
        <v>176</v>
      </c>
      <c r="D79" s="19">
        <f>IF(Table2[[#This Row],[Unit]]="CR",Table2[[#This Row],[Base Price]]*10000000,Table2[[#This Row],[Base Price]]*100000)</f>
        <v>15000000</v>
      </c>
      <c r="E79" s="20" t="s">
        <v>180</v>
      </c>
      <c r="F79" s="20" t="s">
        <v>58</v>
      </c>
      <c r="G79" s="21">
        <v>89</v>
      </c>
      <c r="H79" s="22" t="str">
        <f>IF(AND(Table2[[#This Row],[Rating]]&gt;90,Table2[[#This Row],[Rating]]&lt;100),"A",IF(AND(Table2[[#This Row],[Rating]]&gt;80,Table2[[#This Row],[Rating]]&lt;90),"B","C"))</f>
        <v>B</v>
      </c>
    </row>
    <row r="80" spans="1:8" x14ac:dyDescent="0.2">
      <c r="A80" s="35" t="s">
        <v>153</v>
      </c>
      <c r="B80" s="17">
        <v>1</v>
      </c>
      <c r="C80" s="17" t="s">
        <v>176</v>
      </c>
      <c r="D80" s="19">
        <f>IF(Table2[[#This Row],[Unit]]="CR",Table2[[#This Row],[Base Price]]*10000000,Table2[[#This Row],[Base Price]]*100000)</f>
        <v>10000000</v>
      </c>
      <c r="E80" s="20" t="s">
        <v>180</v>
      </c>
      <c r="F80" s="20" t="s">
        <v>58</v>
      </c>
      <c r="G80" s="21">
        <v>84</v>
      </c>
      <c r="H80" s="22" t="str">
        <f>IF(AND(Table2[[#This Row],[Rating]]&gt;90,Table2[[#This Row],[Rating]]&lt;100),"A",IF(AND(Table2[[#This Row],[Rating]]&gt;80,Table2[[#This Row],[Rating]]&lt;90),"B","C"))</f>
        <v>B</v>
      </c>
    </row>
    <row r="81" spans="1:8" x14ac:dyDescent="0.2">
      <c r="A81" s="35" t="s">
        <v>154</v>
      </c>
      <c r="B81" s="17">
        <v>1.5</v>
      </c>
      <c r="C81" s="18" t="s">
        <v>176</v>
      </c>
      <c r="D81" s="19">
        <f>IF(Table2[[#This Row],[Unit]]="CR",Table2[[#This Row],[Base Price]]*10000000,Table2[[#This Row],[Base Price]]*100000)</f>
        <v>15000000</v>
      </c>
      <c r="E81" s="20" t="s">
        <v>180</v>
      </c>
      <c r="F81" s="20" t="s">
        <v>58</v>
      </c>
      <c r="G81" s="21">
        <v>89</v>
      </c>
      <c r="H81" s="22" t="str">
        <f>IF(AND(Table2[[#This Row],[Rating]]&gt;90,Table2[[#This Row],[Rating]]&lt;100),"A",IF(AND(Table2[[#This Row],[Rating]]&gt;80,Table2[[#This Row],[Rating]]&lt;90),"B","C"))</f>
        <v>B</v>
      </c>
    </row>
    <row r="82" spans="1:8" x14ac:dyDescent="0.2">
      <c r="A82" s="35" t="s">
        <v>155</v>
      </c>
      <c r="B82" s="17">
        <v>1</v>
      </c>
      <c r="C82" s="18" t="s">
        <v>176</v>
      </c>
      <c r="D82" s="19">
        <f>IF(Table2[[#This Row],[Unit]]="CR",Table2[[#This Row],[Base Price]]*10000000,Table2[[#This Row],[Base Price]]*100000)</f>
        <v>10000000</v>
      </c>
      <c r="E82" s="20" t="s">
        <v>180</v>
      </c>
      <c r="F82" s="20" t="s">
        <v>58</v>
      </c>
      <c r="G82" s="21">
        <v>87</v>
      </c>
      <c r="H82" s="22" t="str">
        <f>IF(AND(Table2[[#This Row],[Rating]]&gt;90,Table2[[#This Row],[Rating]]&lt;100),"A",IF(AND(Table2[[#This Row],[Rating]]&gt;80,Table2[[#This Row],[Rating]]&lt;90),"B","C"))</f>
        <v>B</v>
      </c>
    </row>
    <row r="83" spans="1:8" x14ac:dyDescent="0.2">
      <c r="A83" s="35" t="s">
        <v>156</v>
      </c>
      <c r="B83" s="17">
        <v>1</v>
      </c>
      <c r="C83" s="18" t="s">
        <v>176</v>
      </c>
      <c r="D83" s="19">
        <f>IF(Table2[[#This Row],[Unit]]="CR",Table2[[#This Row],[Base Price]]*10000000,Table2[[#This Row],[Base Price]]*100000)</f>
        <v>10000000</v>
      </c>
      <c r="E83" s="20" t="s">
        <v>180</v>
      </c>
      <c r="F83" s="20" t="s">
        <v>58</v>
      </c>
      <c r="G83" s="21">
        <v>88</v>
      </c>
      <c r="H83" s="22" t="str">
        <f>IF(AND(Table2[[#This Row],[Rating]]&gt;90,Table2[[#This Row],[Rating]]&lt;100),"A",IF(AND(Table2[[#This Row],[Rating]]&gt;80,Table2[[#This Row],[Rating]]&lt;90),"B","C"))</f>
        <v>B</v>
      </c>
    </row>
    <row r="84" spans="1:8" x14ac:dyDescent="0.2">
      <c r="A84" s="35" t="s">
        <v>157</v>
      </c>
      <c r="B84" s="17">
        <v>75</v>
      </c>
      <c r="C84" s="18" t="s">
        <v>177</v>
      </c>
      <c r="D84" s="19">
        <f>IF(Table2[[#This Row],[Unit]]="CR",Table2[[#This Row],[Base Price]]*10000000,Table2[[#This Row],[Base Price]]*100000)</f>
        <v>7500000</v>
      </c>
      <c r="E84" s="20" t="s">
        <v>180</v>
      </c>
      <c r="F84" s="20" t="s">
        <v>58</v>
      </c>
      <c r="G84" s="21">
        <v>85</v>
      </c>
      <c r="H84" s="22" t="str">
        <f>IF(AND(Table2[[#This Row],[Rating]]&gt;90,Table2[[#This Row],[Rating]]&lt;100),"A",IF(AND(Table2[[#This Row],[Rating]]&gt;80,Table2[[#This Row],[Rating]]&lt;90),"B","C"))</f>
        <v>B</v>
      </c>
    </row>
    <row r="85" spans="1:8" x14ac:dyDescent="0.2">
      <c r="A85" s="35" t="s">
        <v>158</v>
      </c>
      <c r="B85" s="17">
        <v>50</v>
      </c>
      <c r="C85" s="18" t="s">
        <v>177</v>
      </c>
      <c r="D85" s="19">
        <f>IF(Table2[[#This Row],[Unit]]="CR",Table2[[#This Row],[Base Price]]*10000000,Table2[[#This Row],[Base Price]]*100000)</f>
        <v>5000000</v>
      </c>
      <c r="E85" s="20" t="s">
        <v>180</v>
      </c>
      <c r="F85" s="20" t="s">
        <v>58</v>
      </c>
      <c r="G85" s="21">
        <v>83</v>
      </c>
      <c r="H85" s="22" t="str">
        <f>IF(AND(Table2[[#This Row],[Rating]]&gt;90,Table2[[#This Row],[Rating]]&lt;100),"A",IF(AND(Table2[[#This Row],[Rating]]&gt;80,Table2[[#This Row],[Rating]]&lt;90),"B","C"))</f>
        <v>B</v>
      </c>
    </row>
    <row r="86" spans="1:8" x14ac:dyDescent="0.2">
      <c r="A86" s="35" t="s">
        <v>159</v>
      </c>
      <c r="B86" s="17">
        <v>50</v>
      </c>
      <c r="C86" s="18" t="s">
        <v>177</v>
      </c>
      <c r="D86" s="19">
        <f>IF(Table2[[#This Row],[Unit]]="CR",Table2[[#This Row],[Base Price]]*10000000,Table2[[#This Row],[Base Price]]*100000)</f>
        <v>5000000</v>
      </c>
      <c r="E86" s="20" t="s">
        <v>180</v>
      </c>
      <c r="F86" s="20" t="s">
        <v>58</v>
      </c>
      <c r="G86" s="21">
        <v>87</v>
      </c>
      <c r="H86" s="22" t="str">
        <f>IF(AND(Table2[[#This Row],[Rating]]&gt;90,Table2[[#This Row],[Rating]]&lt;100),"A",IF(AND(Table2[[#This Row],[Rating]]&gt;80,Table2[[#This Row],[Rating]]&lt;90),"B","C"))</f>
        <v>B</v>
      </c>
    </row>
    <row r="87" spans="1:8" x14ac:dyDescent="0.2">
      <c r="A87" s="35" t="s">
        <v>160</v>
      </c>
      <c r="B87" s="17">
        <v>50</v>
      </c>
      <c r="C87" s="18" t="s">
        <v>177</v>
      </c>
      <c r="D87" s="19">
        <f>IF(Table2[[#This Row],[Unit]]="CR",Table2[[#This Row],[Base Price]]*10000000,Table2[[#This Row],[Base Price]]*100000)</f>
        <v>5000000</v>
      </c>
      <c r="E87" s="20" t="s">
        <v>180</v>
      </c>
      <c r="F87" s="20" t="s">
        <v>58</v>
      </c>
      <c r="G87" s="21">
        <v>86</v>
      </c>
      <c r="H87" s="22" t="str">
        <f>IF(AND(Table2[[#This Row],[Rating]]&gt;90,Table2[[#This Row],[Rating]]&lt;100),"A",IF(AND(Table2[[#This Row],[Rating]]&gt;80,Table2[[#This Row],[Rating]]&lt;90),"B","C"))</f>
        <v>B</v>
      </c>
    </row>
    <row r="88" spans="1:8" x14ac:dyDescent="0.2">
      <c r="A88" s="35" t="s">
        <v>161</v>
      </c>
      <c r="B88" s="17">
        <v>50</v>
      </c>
      <c r="C88" s="18" t="s">
        <v>177</v>
      </c>
      <c r="D88" s="19">
        <f>IF(Table2[[#This Row],[Unit]]="CR",Table2[[#This Row],[Base Price]]*10000000,Table2[[#This Row],[Base Price]]*100000)</f>
        <v>5000000</v>
      </c>
      <c r="E88" s="20" t="s">
        <v>180</v>
      </c>
      <c r="F88" s="20" t="s">
        <v>58</v>
      </c>
      <c r="G88" s="21">
        <v>86</v>
      </c>
      <c r="H88" s="22" t="str">
        <f>IF(AND(Table2[[#This Row],[Rating]]&gt;90,Table2[[#This Row],[Rating]]&lt;100),"A",IF(AND(Table2[[#This Row],[Rating]]&gt;80,Table2[[#This Row],[Rating]]&lt;90),"B","C"))</f>
        <v>B</v>
      </c>
    </row>
    <row r="89" spans="1:8" x14ac:dyDescent="0.2">
      <c r="A89" s="35" t="s">
        <v>162</v>
      </c>
      <c r="B89" s="17">
        <v>20</v>
      </c>
      <c r="C89" s="18" t="s">
        <v>177</v>
      </c>
      <c r="D89" s="19">
        <f>IF(Table2[[#This Row],[Unit]]="CR",Table2[[#This Row],[Base Price]]*10000000,Table2[[#This Row],[Base Price]]*100000)</f>
        <v>2000000</v>
      </c>
      <c r="E89" s="20" t="s">
        <v>180</v>
      </c>
      <c r="F89" s="20" t="s">
        <v>58</v>
      </c>
      <c r="G89" s="21">
        <v>82</v>
      </c>
      <c r="H89" s="22" t="str">
        <f>IF(AND(Table2[[#This Row],[Rating]]&gt;90,Table2[[#This Row],[Rating]]&lt;100),"A",IF(AND(Table2[[#This Row],[Rating]]&gt;80,Table2[[#This Row],[Rating]]&lt;90),"B","C"))</f>
        <v>B</v>
      </c>
    </row>
    <row r="90" spans="1:8" x14ac:dyDescent="0.2">
      <c r="A90" s="35" t="s">
        <v>163</v>
      </c>
      <c r="B90" s="17">
        <v>50</v>
      </c>
      <c r="C90" s="18" t="s">
        <v>177</v>
      </c>
      <c r="D90" s="19">
        <f>IF(Table2[[#This Row],[Unit]]="CR",Table2[[#This Row],[Base Price]]*10000000,Table2[[#This Row],[Base Price]]*100000)</f>
        <v>5000000</v>
      </c>
      <c r="E90" s="20" t="s">
        <v>180</v>
      </c>
      <c r="F90" s="20" t="s">
        <v>58</v>
      </c>
      <c r="G90" s="21">
        <v>84</v>
      </c>
      <c r="H90" s="22" t="str">
        <f>IF(AND(Table2[[#This Row],[Rating]]&gt;90,Table2[[#This Row],[Rating]]&lt;100),"A",IF(AND(Table2[[#This Row],[Rating]]&gt;80,Table2[[#This Row],[Rating]]&lt;90),"B","C"))</f>
        <v>B</v>
      </c>
    </row>
    <row r="91" spans="1:8" x14ac:dyDescent="0.2">
      <c r="A91" s="35" t="s">
        <v>164</v>
      </c>
      <c r="B91" s="17">
        <v>2</v>
      </c>
      <c r="C91" s="18" t="s">
        <v>176</v>
      </c>
      <c r="D91" s="19">
        <f>IF(Table2[[#This Row],[Unit]]="CR",Table2[[#This Row],[Base Price]]*10000000,Table2[[#This Row],[Base Price]]*100000)</f>
        <v>20000000</v>
      </c>
      <c r="E91" s="20" t="s">
        <v>180</v>
      </c>
      <c r="F91" s="20" t="s">
        <v>77</v>
      </c>
      <c r="G91" s="21">
        <v>89</v>
      </c>
      <c r="H91" s="22" t="str">
        <f>IF(AND(Table2[[#This Row],[Rating]]&gt;90,Table2[[#This Row],[Rating]]&lt;100),"A",IF(AND(Table2[[#This Row],[Rating]]&gt;80,Table2[[#This Row],[Rating]]&lt;90),"B","C"))</f>
        <v>B</v>
      </c>
    </row>
    <row r="92" spans="1:8" x14ac:dyDescent="0.2">
      <c r="A92" s="35" t="s">
        <v>165</v>
      </c>
      <c r="B92" s="17">
        <v>20</v>
      </c>
      <c r="C92" s="18" t="s">
        <v>177</v>
      </c>
      <c r="D92" s="19">
        <f>IF(Table2[[#This Row],[Unit]]="CR",Table2[[#This Row],[Base Price]]*10000000,Table2[[#This Row],[Base Price]]*100000)</f>
        <v>2000000</v>
      </c>
      <c r="E92" s="20" t="s">
        <v>180</v>
      </c>
      <c r="F92" s="20" t="s">
        <v>77</v>
      </c>
      <c r="G92" s="21">
        <v>82</v>
      </c>
      <c r="H92" s="22" t="str">
        <f>IF(AND(Table2[[#This Row],[Rating]]&gt;90,Table2[[#This Row],[Rating]]&lt;100),"A",IF(AND(Table2[[#This Row],[Rating]]&gt;80,Table2[[#This Row],[Rating]]&lt;90),"B","C"))</f>
        <v>B</v>
      </c>
    </row>
    <row r="93" spans="1:8" x14ac:dyDescent="0.2">
      <c r="A93" s="35" t="s">
        <v>166</v>
      </c>
      <c r="B93" s="17">
        <v>2</v>
      </c>
      <c r="C93" s="18" t="s">
        <v>176</v>
      </c>
      <c r="D93" s="19">
        <f>IF(Table2[[#This Row],[Unit]]="CR",Table2[[#This Row],[Base Price]]*10000000,Table2[[#This Row],[Base Price]]*100000)</f>
        <v>20000000</v>
      </c>
      <c r="E93" s="20" t="s">
        <v>180</v>
      </c>
      <c r="F93" s="20" t="s">
        <v>77</v>
      </c>
      <c r="G93" s="21">
        <v>94</v>
      </c>
      <c r="H93" s="22" t="str">
        <f>IF(AND(Table2[[#This Row],[Rating]]&gt;90,Table2[[#This Row],[Rating]]&lt;100),"A",IF(AND(Table2[[#This Row],[Rating]]&gt;80,Table2[[#This Row],[Rating]]&lt;90),"B","C"))</f>
        <v>A</v>
      </c>
    </row>
    <row r="94" spans="1:8" x14ac:dyDescent="0.2">
      <c r="A94" s="35" t="s">
        <v>167</v>
      </c>
      <c r="B94" s="17">
        <v>2</v>
      </c>
      <c r="C94" s="18" t="s">
        <v>176</v>
      </c>
      <c r="D94" s="19">
        <f>IF(Table2[[#This Row],[Unit]]="CR",Table2[[#This Row],[Base Price]]*10000000,Table2[[#This Row],[Base Price]]*100000)</f>
        <v>20000000</v>
      </c>
      <c r="E94" s="20" t="s">
        <v>180</v>
      </c>
      <c r="F94" s="20" t="s">
        <v>77</v>
      </c>
      <c r="G94" s="21">
        <v>92</v>
      </c>
      <c r="H94" s="22" t="str">
        <f>IF(AND(Table2[[#This Row],[Rating]]&gt;90,Table2[[#This Row],[Rating]]&lt;100),"A",IF(AND(Table2[[#This Row],[Rating]]&gt;80,Table2[[#This Row],[Rating]]&lt;90),"B","C"))</f>
        <v>A</v>
      </c>
    </row>
    <row r="95" spans="1:8" x14ac:dyDescent="0.2">
      <c r="A95" s="35" t="s">
        <v>168</v>
      </c>
      <c r="B95" s="17">
        <v>2</v>
      </c>
      <c r="C95" s="18" t="s">
        <v>176</v>
      </c>
      <c r="D95" s="19">
        <f>IF(Table2[[#This Row],[Unit]]="CR",Table2[[#This Row],[Base Price]]*10000000,Table2[[#This Row],[Base Price]]*100000)</f>
        <v>20000000</v>
      </c>
      <c r="E95" s="20" t="s">
        <v>180</v>
      </c>
      <c r="F95" s="20" t="s">
        <v>77</v>
      </c>
      <c r="G95" s="21">
        <v>90</v>
      </c>
      <c r="H95" s="22" t="str">
        <f>IF(AND(Table2[[#This Row],[Rating]]&gt;90,Table2[[#This Row],[Rating]]&lt;100),"A",IF(AND(Table2[[#This Row],[Rating]]&gt;80,Table2[[#This Row],[Rating]]&lt;90),"B","C"))</f>
        <v>C</v>
      </c>
    </row>
    <row r="96" spans="1:8" x14ac:dyDescent="0.2">
      <c r="A96" s="35" t="s">
        <v>169</v>
      </c>
      <c r="B96" s="17">
        <v>2</v>
      </c>
      <c r="C96" s="18" t="s">
        <v>176</v>
      </c>
      <c r="D96" s="19">
        <f>IF(Table2[[#This Row],[Unit]]="CR",Table2[[#This Row],[Base Price]]*10000000,Table2[[#This Row],[Base Price]]*100000)</f>
        <v>20000000</v>
      </c>
      <c r="E96" s="20" t="s">
        <v>180</v>
      </c>
      <c r="F96" s="20" t="s">
        <v>77</v>
      </c>
      <c r="G96" s="21">
        <v>92</v>
      </c>
      <c r="H96" s="22" t="str">
        <f>IF(AND(Table2[[#This Row],[Rating]]&gt;90,Table2[[#This Row],[Rating]]&lt;100),"A",IF(AND(Table2[[#This Row],[Rating]]&gt;80,Table2[[#This Row],[Rating]]&lt;90),"B","C"))</f>
        <v>A</v>
      </c>
    </row>
    <row r="97" spans="1:8" x14ac:dyDescent="0.2">
      <c r="A97" s="35" t="s">
        <v>170</v>
      </c>
      <c r="B97" s="17">
        <v>1</v>
      </c>
      <c r="C97" s="18" t="s">
        <v>176</v>
      </c>
      <c r="D97" s="19">
        <f>IF(Table2[[#This Row],[Unit]]="CR",Table2[[#This Row],[Base Price]]*10000000,Table2[[#This Row],[Base Price]]*100000)</f>
        <v>10000000</v>
      </c>
      <c r="E97" s="20" t="s">
        <v>180</v>
      </c>
      <c r="F97" s="20" t="s">
        <v>77</v>
      </c>
      <c r="G97" s="21">
        <v>87</v>
      </c>
      <c r="H97" s="22" t="str">
        <f>IF(AND(Table2[[#This Row],[Rating]]&gt;90,Table2[[#This Row],[Rating]]&lt;100),"A",IF(AND(Table2[[#This Row],[Rating]]&gt;80,Table2[[#This Row],[Rating]]&lt;90),"B","C"))</f>
        <v>B</v>
      </c>
    </row>
    <row r="98" spans="1:8" x14ac:dyDescent="0.2">
      <c r="A98" s="35" t="s">
        <v>171</v>
      </c>
      <c r="B98" s="17">
        <v>1</v>
      </c>
      <c r="C98" s="18" t="s">
        <v>176</v>
      </c>
      <c r="D98" s="19">
        <f>IF(Table2[[#This Row],[Unit]]="CR",Table2[[#This Row],[Base Price]]*10000000,Table2[[#This Row],[Base Price]]*100000)</f>
        <v>10000000</v>
      </c>
      <c r="E98" s="20" t="s">
        <v>180</v>
      </c>
      <c r="F98" s="20" t="s">
        <v>77</v>
      </c>
      <c r="G98" s="21">
        <v>85</v>
      </c>
      <c r="H98" s="22" t="str">
        <f>IF(AND(Table2[[#This Row],[Rating]]&gt;90,Table2[[#This Row],[Rating]]&lt;100),"A",IF(AND(Table2[[#This Row],[Rating]]&gt;80,Table2[[#This Row],[Rating]]&lt;90),"B","C"))</f>
        <v>B</v>
      </c>
    </row>
    <row r="99" spans="1:8" x14ac:dyDescent="0.2">
      <c r="A99" s="35" t="s">
        <v>172</v>
      </c>
      <c r="B99" s="17">
        <v>1</v>
      </c>
      <c r="C99" s="18" t="s">
        <v>176</v>
      </c>
      <c r="D99" s="19">
        <f>IF(Table2[[#This Row],[Unit]]="CR",Table2[[#This Row],[Base Price]]*10000000,Table2[[#This Row],[Base Price]]*100000)</f>
        <v>10000000</v>
      </c>
      <c r="E99" s="20" t="s">
        <v>180</v>
      </c>
      <c r="F99" s="20" t="s">
        <v>77</v>
      </c>
      <c r="G99" s="21">
        <v>89</v>
      </c>
      <c r="H99" s="22" t="str">
        <f>IF(AND(Table2[[#This Row],[Rating]]&gt;90,Table2[[#This Row],[Rating]]&lt;100),"A",IF(AND(Table2[[#This Row],[Rating]]&gt;80,Table2[[#This Row],[Rating]]&lt;90),"B","C"))</f>
        <v>B</v>
      </c>
    </row>
    <row r="100" spans="1:8" x14ac:dyDescent="0.2">
      <c r="A100" s="35" t="s">
        <v>173</v>
      </c>
      <c r="B100" s="17">
        <v>50</v>
      </c>
      <c r="C100" s="17" t="s">
        <v>177</v>
      </c>
      <c r="D100" s="19">
        <f>IF(Table2[[#This Row],[Unit]]="CR",Table2[[#This Row],[Base Price]]*10000000,Table2[[#This Row],[Base Price]]*100000)</f>
        <v>5000000</v>
      </c>
      <c r="E100" s="20" t="s">
        <v>180</v>
      </c>
      <c r="F100" s="20" t="s">
        <v>77</v>
      </c>
      <c r="G100" s="21">
        <v>78</v>
      </c>
      <c r="H100" s="22" t="str">
        <f>IF(AND(Table2[[#This Row],[Rating]]&gt;90,Table2[[#This Row],[Rating]]&lt;100),"A",IF(AND(Table2[[#This Row],[Rating]]&gt;80,Table2[[#This Row],[Rating]]&lt;90),"B","C"))</f>
        <v>C</v>
      </c>
    </row>
    <row r="101" spans="1:8" x14ac:dyDescent="0.2">
      <c r="A101" s="36" t="s">
        <v>174</v>
      </c>
      <c r="B101" s="23">
        <v>1</v>
      </c>
      <c r="C101" s="23" t="s">
        <v>176</v>
      </c>
      <c r="D101" s="24">
        <f>IF(Table2[[#This Row],[Unit]]="CR",Table2[[#This Row],[Base Price]]*10000000,Table2[[#This Row],[Base Price]]*100000)</f>
        <v>10000000</v>
      </c>
      <c r="E101" s="25" t="s">
        <v>181</v>
      </c>
      <c r="F101" s="25" t="s">
        <v>58</v>
      </c>
      <c r="G101" s="26">
        <v>88</v>
      </c>
      <c r="H101" s="27" t="str">
        <f>IF(AND(Table2[[#This Row],[Rating]]&gt;90,Table2[[#This Row],[Rating]]&lt;100),"A",IF(AND(Table2[[#This Row],[Rating]]&gt;80,Table2[[#This Row],[Rating]]&lt;90),"B","C"))</f>
        <v>B</v>
      </c>
    </row>
    <row r="103" spans="1:8" x14ac:dyDescent="0.2">
      <c r="F103" s="33"/>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F9557-3034-4267-A5AA-5E6CEF4DA280}">
  <dimension ref="A2:AL7"/>
  <sheetViews>
    <sheetView workbookViewId="0">
      <selection activeCell="H18" sqref="H18"/>
    </sheetView>
  </sheetViews>
  <sheetFormatPr defaultRowHeight="15" x14ac:dyDescent="0.25"/>
  <cols>
    <col min="1" max="1" width="13.140625" bestFit="1" customWidth="1"/>
    <col min="2" max="2" width="15.5703125" bestFit="1" customWidth="1"/>
    <col min="3" max="3" width="5.42578125" customWidth="1"/>
    <col min="10" max="10" width="14.7109375" bestFit="1" customWidth="1"/>
    <col min="11" max="11" width="15.5703125" bestFit="1" customWidth="1"/>
    <col min="12" max="12" width="15" bestFit="1" customWidth="1"/>
    <col min="13" max="13" width="14.7109375" bestFit="1" customWidth="1"/>
    <col min="19" max="19" width="14.7109375" bestFit="1" customWidth="1"/>
    <col min="20" max="20" width="13.140625" bestFit="1" customWidth="1"/>
    <col min="21" max="21" width="14.7109375" bestFit="1" customWidth="1"/>
    <col min="28" max="28" width="13.140625" bestFit="1" customWidth="1"/>
    <col min="29" max="29" width="16.28515625" bestFit="1" customWidth="1"/>
    <col min="30" max="30" width="10" bestFit="1" customWidth="1"/>
    <col min="31" max="31" width="8.5703125" bestFit="1" customWidth="1"/>
    <col min="32" max="32" width="14.85546875" bestFit="1" customWidth="1"/>
    <col min="33" max="33" width="11.28515625" bestFit="1" customWidth="1"/>
    <col min="35" max="35" width="13.140625" bestFit="1" customWidth="1"/>
    <col min="36" max="36" width="12" bestFit="1" customWidth="1"/>
    <col min="37" max="37" width="20.7109375" bestFit="1" customWidth="1"/>
  </cols>
  <sheetData>
    <row r="2" spans="1:38" x14ac:dyDescent="0.25">
      <c r="A2" s="38" t="s">
        <v>182</v>
      </c>
      <c r="B2" t="s">
        <v>185</v>
      </c>
      <c r="J2" s="38" t="s">
        <v>182</v>
      </c>
      <c r="K2" t="s">
        <v>185</v>
      </c>
      <c r="S2" s="38" t="s">
        <v>182</v>
      </c>
      <c r="T2" t="s">
        <v>186</v>
      </c>
      <c r="AB2" s="38" t="s">
        <v>186</v>
      </c>
      <c r="AC2" s="38" t="s">
        <v>190</v>
      </c>
      <c r="AI2" s="38" t="s">
        <v>182</v>
      </c>
      <c r="AJ2" t="s">
        <v>184</v>
      </c>
    </row>
    <row r="3" spans="1:38" x14ac:dyDescent="0.25">
      <c r="A3" s="39" t="s">
        <v>180</v>
      </c>
      <c r="B3" s="8">
        <v>10616279.069767442</v>
      </c>
      <c r="J3" s="39" t="s">
        <v>8</v>
      </c>
      <c r="K3" s="8">
        <v>10125000</v>
      </c>
      <c r="L3" s="8"/>
      <c r="M3" s="39"/>
      <c r="S3" s="39" t="s">
        <v>8</v>
      </c>
      <c r="T3" s="7">
        <v>16</v>
      </c>
      <c r="U3" s="39" t="s">
        <v>8</v>
      </c>
      <c r="V3">
        <f>GETPIVOTDATA("Role",$S$2,"Role","ALL ROUNDER")</f>
        <v>16</v>
      </c>
      <c r="AB3" s="38" t="s">
        <v>182</v>
      </c>
      <c r="AC3" t="s">
        <v>8</v>
      </c>
      <c r="AD3" t="s">
        <v>39</v>
      </c>
      <c r="AE3" t="s">
        <v>58</v>
      </c>
      <c r="AF3" t="s">
        <v>77</v>
      </c>
      <c r="AG3" t="s">
        <v>183</v>
      </c>
      <c r="AI3" s="39" t="s">
        <v>187</v>
      </c>
      <c r="AJ3" s="40">
        <v>0.2400932400932401</v>
      </c>
      <c r="AK3" s="41">
        <f>GETPIVOTDATA("Price",$AI$2,"Grade Rating",AI3)</f>
        <v>0.2400932400932401</v>
      </c>
      <c r="AL3" s="42">
        <f>1-AK3</f>
        <v>0.75990675990675993</v>
      </c>
    </row>
    <row r="4" spans="1:38" x14ac:dyDescent="0.25">
      <c r="A4" s="39" t="s">
        <v>181</v>
      </c>
      <c r="B4" s="8">
        <v>11392857.142857144</v>
      </c>
      <c r="J4" s="39" t="s">
        <v>39</v>
      </c>
      <c r="K4" s="8">
        <v>10576923.076923076</v>
      </c>
      <c r="L4" s="8"/>
      <c r="M4" s="39"/>
      <c r="S4" s="39" t="s">
        <v>39</v>
      </c>
      <c r="T4" s="7">
        <v>26</v>
      </c>
      <c r="U4" s="39" t="s">
        <v>39</v>
      </c>
      <c r="V4">
        <f>GETPIVOTDATA("Role",$S$2,"Role","Batsman")</f>
        <v>26</v>
      </c>
      <c r="AB4" s="39" t="s">
        <v>187</v>
      </c>
      <c r="AC4" s="7">
        <v>2</v>
      </c>
      <c r="AD4" s="7">
        <v>3</v>
      </c>
      <c r="AE4" s="7">
        <v>4</v>
      </c>
      <c r="AF4" s="7">
        <v>5</v>
      </c>
      <c r="AG4" s="7">
        <v>14</v>
      </c>
      <c r="AI4" s="39" t="s">
        <v>188</v>
      </c>
      <c r="AJ4" s="40">
        <v>0.61445221445221443</v>
      </c>
      <c r="AK4" s="41">
        <f t="shared" ref="AK4:AK5" si="0">GETPIVOTDATA("Price",$AI$2,"Grade Rating",AI4)</f>
        <v>0.61445221445221443</v>
      </c>
      <c r="AL4" s="42">
        <f t="shared" ref="AL4:AL5" si="1">1-AK4</f>
        <v>0.38554778554778557</v>
      </c>
    </row>
    <row r="5" spans="1:38" x14ac:dyDescent="0.25">
      <c r="A5" s="39" t="s">
        <v>183</v>
      </c>
      <c r="B5" s="8">
        <v>10725000</v>
      </c>
      <c r="J5" s="39" t="s">
        <v>58</v>
      </c>
      <c r="K5" s="8">
        <v>9726190.4761904757</v>
      </c>
      <c r="L5" s="8"/>
      <c r="M5" s="39"/>
      <c r="S5" s="39" t="s">
        <v>58</v>
      </c>
      <c r="T5" s="7">
        <v>42</v>
      </c>
      <c r="U5" s="39" t="s">
        <v>58</v>
      </c>
      <c r="V5">
        <f>GETPIVOTDATA("Role",$S$2,"Role","BOWLER")</f>
        <v>42</v>
      </c>
      <c r="AB5" s="39" t="s">
        <v>188</v>
      </c>
      <c r="AC5" s="7">
        <v>12</v>
      </c>
      <c r="AD5" s="7">
        <v>12</v>
      </c>
      <c r="AE5" s="7">
        <v>37</v>
      </c>
      <c r="AF5" s="7">
        <v>8</v>
      </c>
      <c r="AG5" s="7">
        <v>69</v>
      </c>
      <c r="AI5" s="39" t="s">
        <v>189</v>
      </c>
      <c r="AJ5" s="40">
        <v>0.14545454545454545</v>
      </c>
      <c r="AK5" s="41">
        <f t="shared" si="0"/>
        <v>0.14545454545454545</v>
      </c>
      <c r="AL5" s="42">
        <f t="shared" si="1"/>
        <v>0.8545454545454545</v>
      </c>
    </row>
    <row r="6" spans="1:38" x14ac:dyDescent="0.25">
      <c r="J6" s="39" t="s">
        <v>77</v>
      </c>
      <c r="K6" s="8">
        <v>14187500</v>
      </c>
      <c r="L6" s="8"/>
      <c r="M6" s="39"/>
      <c r="S6" s="39" t="s">
        <v>77</v>
      </c>
      <c r="T6" s="7">
        <v>16</v>
      </c>
      <c r="U6" s="39" t="s">
        <v>77</v>
      </c>
      <c r="V6">
        <f>GETPIVOTDATA("Role",$S$2,"Role","WICKET KEEPER")</f>
        <v>16</v>
      </c>
      <c r="AB6" s="39" t="s">
        <v>189</v>
      </c>
      <c r="AC6" s="7">
        <v>2</v>
      </c>
      <c r="AD6" s="7">
        <v>11</v>
      </c>
      <c r="AE6" s="7">
        <v>1</v>
      </c>
      <c r="AF6" s="7">
        <v>3</v>
      </c>
      <c r="AG6" s="7">
        <v>17</v>
      </c>
      <c r="AI6" s="39" t="s">
        <v>183</v>
      </c>
      <c r="AJ6" s="40">
        <v>1</v>
      </c>
      <c r="AL6" s="42"/>
    </row>
    <row r="7" spans="1:38" x14ac:dyDescent="0.25">
      <c r="J7" s="39" t="s">
        <v>183</v>
      </c>
      <c r="K7" s="8">
        <v>10725000</v>
      </c>
      <c r="L7" s="8"/>
      <c r="M7" s="39"/>
      <c r="S7" s="39" t="s">
        <v>183</v>
      </c>
      <c r="T7" s="7">
        <v>100</v>
      </c>
      <c r="AB7" s="39" t="s">
        <v>183</v>
      </c>
      <c r="AC7" s="7">
        <v>16</v>
      </c>
      <c r="AD7" s="7">
        <v>26</v>
      </c>
      <c r="AE7" s="7">
        <v>42</v>
      </c>
      <c r="AF7" s="7">
        <v>16</v>
      </c>
      <c r="AG7" s="7">
        <v>100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E936-F9CF-4317-8B51-3B2F58920EBC}">
  <dimension ref="A1"/>
  <sheetViews>
    <sheetView showGridLines="0" tabSelected="1" zoomScaleNormal="85" workbookViewId="0">
      <selection activeCell="N31" sqref="N31"/>
    </sheetView>
  </sheetViews>
  <sheetFormatPr defaultRowHeight="15" x14ac:dyDescent="0.25"/>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Vidit Jain</dc:creator>
  <cp:lastModifiedBy>HITH THAPA</cp:lastModifiedBy>
  <cp:lastPrinted>2023-03-10T11:57:21Z</cp:lastPrinted>
  <dcterms:created xsi:type="dcterms:W3CDTF">2021-09-21T14:50:50Z</dcterms:created>
  <dcterms:modified xsi:type="dcterms:W3CDTF">2023-03-10T15:04:50Z</dcterms:modified>
</cp:coreProperties>
</file>