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G:\My Drive\MIT\2nd Sem\Systems Development\"/>
    </mc:Choice>
  </mc:AlternateContent>
  <xr:revisionPtr revIDLastSave="0" documentId="13_ncr:1_{755A5EA4-7933-4BF9-B772-15C9A11497E3}" xr6:coauthVersionLast="47" xr6:coauthVersionMax="47" xr10:uidLastSave="{00000000-0000-0000-0000-000000000000}"/>
  <bookViews>
    <workbookView xWindow="-108" yWindow="-108" windowWidth="23256" windowHeight="12456" firstSheet="1" activeTab="1" xr2:uid="{00000000-000D-0000-FFFF-FFFF00000000}"/>
  </bookViews>
  <sheets>
    <sheet name="Project schedule" sheetId="11" state="hidden" r:id="rId1"/>
    <sheet name="Project schedules" sheetId="14" r:id="rId2"/>
  </sheets>
  <definedNames>
    <definedName name="Display_Week" localSheetId="1">'Project schedules'!$N$2</definedName>
    <definedName name="Display_Week">'Project schedule'!$N$2</definedName>
    <definedName name="_xlnm.Print_Titles" localSheetId="0">'Project schedule'!$4:$6</definedName>
    <definedName name="_xlnm.Print_Titles" localSheetId="1">'Project schedules'!$4:$6</definedName>
    <definedName name="Project_Start" localSheetId="1">'Project schedules'!$N$1</definedName>
    <definedName name="Project_Start">'Project schedule'!$N$1</definedName>
    <definedName name="task_end" localSheetId="0">'Project schedule'!$F1</definedName>
    <definedName name="task_end" localSheetId="1">'Project schedules'!$F1</definedName>
    <definedName name="task_progress" localSheetId="0">'Project schedule'!$D1</definedName>
    <definedName name="task_progress" localSheetId="1">'Project schedules'!$D1</definedName>
    <definedName name="task_start" localSheetId="0">'Project schedule'!$E1</definedName>
    <definedName name="task_start" localSheetId="1">'Project schedules'!$E1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2" i="14" l="1"/>
  <c r="AZ2" i="14" s="1"/>
  <c r="H42" i="14"/>
  <c r="H41" i="14"/>
  <c r="H29" i="14"/>
  <c r="H24" i="14"/>
  <c r="H16" i="14"/>
  <c r="E9" i="14"/>
  <c r="F9" i="14" s="1"/>
  <c r="E10" i="14" s="1"/>
  <c r="F10" i="14" s="1"/>
  <c r="E11" i="14" s="1"/>
  <c r="F11" i="14" s="1"/>
  <c r="H8" i="14"/>
  <c r="H7" i="14"/>
  <c r="I5" i="14"/>
  <c r="J5" i="14" s="1"/>
  <c r="J6" i="14" s="1"/>
  <c r="F16" i="11"/>
  <c r="E17" i="11" s="1"/>
  <c r="F17" i="11" s="1"/>
  <c r="F18" i="11"/>
  <c r="F24" i="11"/>
  <c r="E25" i="11" s="1"/>
  <c r="F25" i="11" s="1"/>
  <c r="E26" i="11" s="1"/>
  <c r="E19" i="11"/>
  <c r="F19" i="11" s="1"/>
  <c r="E20" i="11" s="1"/>
  <c r="F20" i="11" s="1"/>
  <c r="E21" i="11" s="1"/>
  <c r="F21" i="11" s="1"/>
  <c r="E9" i="11"/>
  <c r="F9" i="11" s="1"/>
  <c r="E10" i="11" s="1"/>
  <c r="F10" i="11" s="1"/>
  <c r="E11" i="11" s="1"/>
  <c r="F11" i="11" s="1"/>
  <c r="E12" i="11" s="1"/>
  <c r="F12" i="11" s="1"/>
  <c r="H7" i="11"/>
  <c r="K5" i="14" l="1"/>
  <c r="K6" i="14" s="1"/>
  <c r="I6" i="14"/>
  <c r="I4" i="14"/>
  <c r="F26" i="11"/>
  <c r="E27" i="11" s="1"/>
  <c r="F27" i="11" s="1"/>
  <c r="E29" i="11" s="1"/>
  <c r="F29" i="11" s="1"/>
  <c r="E30" i="11" s="1"/>
  <c r="F30" i="11" s="1"/>
  <c r="E31" i="11" s="1"/>
  <c r="F31" i="11" s="1"/>
  <c r="E32" i="11" s="1"/>
  <c r="F32" i="11" s="1"/>
  <c r="E22" i="11"/>
  <c r="F22" i="11" s="1"/>
  <c r="I5" i="11"/>
  <c r="H34" i="11"/>
  <c r="H33" i="11"/>
  <c r="H28" i="11"/>
  <c r="H23" i="11"/>
  <c r="H15" i="11"/>
  <c r="H8" i="11"/>
  <c r="L5" i="14" l="1"/>
  <c r="L6" i="14" s="1"/>
  <c r="H9" i="14"/>
  <c r="E13" i="11"/>
  <c r="F13" i="11" s="1"/>
  <c r="H9" i="11"/>
  <c r="I6" i="11"/>
  <c r="M5" i="14" l="1"/>
  <c r="M6" i="14" s="1"/>
  <c r="E14" i="11"/>
  <c r="F14" i="11" s="1"/>
  <c r="H25" i="11"/>
  <c r="H24" i="11"/>
  <c r="H29" i="11"/>
  <c r="H11" i="11"/>
  <c r="H26" i="11"/>
  <c r="J5" i="11"/>
  <c r="K5" i="11" s="1"/>
  <c r="L5" i="11" s="1"/>
  <c r="M5" i="11" s="1"/>
  <c r="N5" i="11" s="1"/>
  <c r="O5" i="11" s="1"/>
  <c r="P5" i="11" s="1"/>
  <c r="P4" i="11" s="1"/>
  <c r="I4" i="11"/>
  <c r="N5" i="14" l="1"/>
  <c r="N6" i="14" s="1"/>
  <c r="H30" i="11"/>
  <c r="H27" i="11"/>
  <c r="H12" i="11"/>
  <c r="H13" i="11"/>
  <c r="Q5" i="11"/>
  <c r="R5" i="11" s="1"/>
  <c r="S5" i="11" s="1"/>
  <c r="T5" i="11" s="1"/>
  <c r="U5" i="11" s="1"/>
  <c r="V5" i="11" s="1"/>
  <c r="W5" i="11" s="1"/>
  <c r="W4" i="11" s="1"/>
  <c r="J6" i="11"/>
  <c r="O5" i="14" l="1"/>
  <c r="O6" i="14"/>
  <c r="P5" i="14"/>
  <c r="H31" i="11"/>
  <c r="H32" i="11"/>
  <c r="H16" i="11"/>
  <c r="X5" i="11"/>
  <c r="Y5" i="11" s="1"/>
  <c r="Z5" i="11" s="1"/>
  <c r="AA5" i="11" s="1"/>
  <c r="AB5" i="11" s="1"/>
  <c r="AC5" i="11" s="1"/>
  <c r="AD5" i="11" s="1"/>
  <c r="K6" i="11"/>
  <c r="P4" i="14" l="1"/>
  <c r="P6" i="14"/>
  <c r="Q5" i="14"/>
  <c r="AE5" i="11"/>
  <c r="AF5" i="11" s="1"/>
  <c r="AG5" i="11" s="1"/>
  <c r="AH5" i="11" s="1"/>
  <c r="AI5" i="11" s="1"/>
  <c r="AJ5" i="11" s="1"/>
  <c r="AD4" i="11"/>
  <c r="L6" i="11"/>
  <c r="R5" i="14" l="1"/>
  <c r="Q6" i="14"/>
  <c r="H19" i="11"/>
  <c r="H20" i="11"/>
  <c r="AK5" i="11"/>
  <c r="AL5" i="11" s="1"/>
  <c r="AM5" i="11" s="1"/>
  <c r="AN5" i="11" s="1"/>
  <c r="AO5" i="11" s="1"/>
  <c r="AP5" i="11" s="1"/>
  <c r="AQ5" i="11" s="1"/>
  <c r="M6" i="11"/>
  <c r="R6" i="14" l="1"/>
  <c r="S5" i="14"/>
  <c r="H21" i="11"/>
  <c r="AR5" i="11"/>
  <c r="AS5" i="11" s="1"/>
  <c r="AK4" i="11"/>
  <c r="N6" i="11"/>
  <c r="T5" i="14" l="1"/>
  <c r="S6" i="14"/>
  <c r="AT5" i="11"/>
  <c r="AS6" i="11"/>
  <c r="AR4" i="11"/>
  <c r="O6" i="11"/>
  <c r="T6" i="14" l="1"/>
  <c r="U5" i="14"/>
  <c r="AU5" i="11"/>
  <c r="AT6" i="11"/>
  <c r="V5" i="14" l="1"/>
  <c r="U6" i="14"/>
  <c r="AV5" i="11"/>
  <c r="AU6" i="11"/>
  <c r="P6" i="11"/>
  <c r="Q6" i="11"/>
  <c r="V6" i="14" l="1"/>
  <c r="W5" i="14"/>
  <c r="AW5" i="11"/>
  <c r="AV6" i="11"/>
  <c r="R6" i="11"/>
  <c r="X5" i="14" l="1"/>
  <c r="W4" i="14"/>
  <c r="W6" i="14"/>
  <c r="AX5" i="11"/>
  <c r="AY5" i="11" s="1"/>
  <c r="AW6" i="11"/>
  <c r="S6" i="11"/>
  <c r="X6" i="14" l="1"/>
  <c r="Y5" i="14"/>
  <c r="AY6" i="11"/>
  <c r="AZ5" i="11"/>
  <c r="AY4" i="11"/>
  <c r="AX6" i="11"/>
  <c r="T6" i="11"/>
  <c r="Z5" i="14" l="1"/>
  <c r="Y6" i="14"/>
  <c r="BA5" i="11"/>
  <c r="AZ6" i="11"/>
  <c r="U6" i="11"/>
  <c r="Z6" i="14" l="1"/>
  <c r="AA5" i="14"/>
  <c r="BA6" i="11"/>
  <c r="BB5" i="11"/>
  <c r="V6" i="11"/>
  <c r="AB5" i="14" l="1"/>
  <c r="AA6" i="14"/>
  <c r="BB6" i="11"/>
  <c r="BC5" i="11"/>
  <c r="W6" i="11"/>
  <c r="AB6" i="14" l="1"/>
  <c r="AC5" i="14"/>
  <c r="BC6" i="11"/>
  <c r="BD5" i="11"/>
  <c r="X6" i="11"/>
  <c r="AD5" i="14" l="1"/>
  <c r="AC6" i="14"/>
  <c r="BE5" i="11"/>
  <c r="BD6" i="11"/>
  <c r="Y6" i="11"/>
  <c r="AD6" i="14" l="1"/>
  <c r="AD4" i="14"/>
  <c r="AE5" i="14"/>
  <c r="BE6" i="11"/>
  <c r="BF5" i="11"/>
  <c r="Z6" i="11"/>
  <c r="AF5" i="14" l="1"/>
  <c r="AE6" i="14"/>
  <c r="BF6" i="11"/>
  <c r="BG5" i="11"/>
  <c r="BF4" i="11"/>
  <c r="AA6" i="11"/>
  <c r="AF6" i="14" l="1"/>
  <c r="AG5" i="14"/>
  <c r="BG6" i="11"/>
  <c r="BH5" i="11"/>
  <c r="AB6" i="11"/>
  <c r="AH5" i="14" l="1"/>
  <c r="AG6" i="14"/>
  <c r="BI5" i="11"/>
  <c r="BH6" i="11"/>
  <c r="AC6" i="11"/>
  <c r="AH6" i="14" l="1"/>
  <c r="AI5" i="14"/>
  <c r="BJ5" i="11"/>
  <c r="BI6" i="11"/>
  <c r="AD6" i="11"/>
  <c r="AJ5" i="14" l="1"/>
  <c r="AI6" i="14"/>
  <c r="BK5" i="11"/>
  <c r="BJ6" i="11"/>
  <c r="AE6" i="11"/>
  <c r="AJ6" i="14" l="1"/>
  <c r="AK5" i="14"/>
  <c r="BL5" i="11"/>
  <c r="BK6" i="11"/>
  <c r="AF6" i="11"/>
  <c r="AL5" i="14" l="1"/>
  <c r="AK4" i="14"/>
  <c r="AK6" i="14"/>
  <c r="BL6" i="11"/>
  <c r="AG6" i="11"/>
  <c r="AL6" i="14" l="1"/>
  <c r="AM5" i="14"/>
  <c r="AH6" i="11"/>
  <c r="AN5" i="14" l="1"/>
  <c r="AM6" i="14"/>
  <c r="AI6" i="11"/>
  <c r="AN6" i="14" l="1"/>
  <c r="AO5" i="14"/>
  <c r="AJ6" i="11"/>
  <c r="AP5" i="14" l="1"/>
  <c r="AO6" i="14"/>
  <c r="AK6" i="11"/>
  <c r="AP6" i="14" l="1"/>
  <c r="AQ5" i="14"/>
  <c r="AL6" i="11"/>
  <c r="AR5" i="14" l="1"/>
  <c r="AQ6" i="14"/>
  <c r="AM6" i="11"/>
  <c r="AR4" i="14" l="1"/>
  <c r="AR6" i="14"/>
  <c r="AS5" i="14"/>
  <c r="AN6" i="11"/>
  <c r="AT5" i="14" l="1"/>
  <c r="AS6" i="14"/>
  <c r="AO6" i="11"/>
  <c r="AT6" i="14" l="1"/>
  <c r="AU5" i="14"/>
  <c r="AP6" i="11"/>
  <c r="AV5" i="14" l="1"/>
  <c r="AU6" i="14"/>
  <c r="AQ6" i="11"/>
  <c r="AV6" i="14" l="1"/>
  <c r="AW5" i="14"/>
  <c r="AR6" i="11"/>
  <c r="AX5" i="14" l="1"/>
  <c r="AW6" i="14"/>
  <c r="AX6" i="14" l="1"/>
  <c r="AY5" i="14"/>
  <c r="AZ5" i="14" l="1"/>
  <c r="AY4" i="14"/>
  <c r="AY6" i="14"/>
  <c r="AZ6" i="14" l="1"/>
  <c r="BA5" i="14"/>
  <c r="BB5" i="14" l="1"/>
  <c r="BA6" i="14"/>
  <c r="BB6" i="14" l="1"/>
  <c r="BC5" i="14"/>
  <c r="BD5" i="14" l="1"/>
  <c r="BC6" i="14"/>
  <c r="BD6" i="14" l="1"/>
  <c r="BE5" i="14"/>
  <c r="BF5" i="14" l="1"/>
  <c r="BE6" i="14"/>
  <c r="BF6" i="14" l="1"/>
  <c r="BF4" i="14"/>
  <c r="BG5" i="14"/>
  <c r="BH5" i="14" l="1"/>
  <c r="BG6" i="14"/>
  <c r="BH6" i="14" l="1"/>
  <c r="BI5" i="14"/>
  <c r="BJ5" i="14" l="1"/>
  <c r="BI6" i="14"/>
  <c r="BJ6" i="14" l="1"/>
  <c r="BK5" i="14"/>
  <c r="BL5" i="14" l="1"/>
  <c r="BL6" i="14" s="1"/>
  <c r="BK6" i="14"/>
  <c r="E12" i="14"/>
  <c r="H11" i="14"/>
  <c r="F12" i="14" l="1"/>
  <c r="E13" i="14" s="1"/>
  <c r="F13" i="14" s="1"/>
  <c r="E14" i="14" s="1"/>
  <c r="H12" i="14" l="1"/>
  <c r="F14" i="14"/>
  <c r="E15" i="14" s="1"/>
  <c r="F15" i="14" s="1"/>
  <c r="H14" i="14"/>
  <c r="E17" i="14" l="1"/>
  <c r="F17" i="14" s="1"/>
  <c r="E18" i="14" s="1"/>
  <c r="F18" i="14" s="1"/>
  <c r="E19" i="14" s="1"/>
  <c r="F19" i="14" s="1"/>
  <c r="E20" i="14" s="1"/>
  <c r="F20" i="14" l="1"/>
  <c r="E21" i="14" s="1"/>
  <c r="H20" i="14"/>
  <c r="H17" i="14"/>
  <c r="F21" i="14" l="1"/>
  <c r="E22" i="14" s="1"/>
  <c r="H21" i="14"/>
  <c r="F22" i="14" l="1"/>
  <c r="E23" i="14" s="1"/>
  <c r="F23" i="14" s="1"/>
  <c r="E25" i="14" s="1"/>
  <c r="H22" i="14" l="1"/>
  <c r="F25" i="14"/>
  <c r="E26" i="14" s="1"/>
  <c r="F26" i="14" l="1"/>
  <c r="E27" i="14" s="1"/>
  <c r="H26" i="14"/>
  <c r="H25" i="14"/>
  <c r="F27" i="14" l="1"/>
  <c r="E28" i="14" s="1"/>
  <c r="H27" i="14"/>
  <c r="F28" i="14" l="1"/>
  <c r="E30" i="14" s="1"/>
  <c r="H28" i="14"/>
  <c r="F30" i="14" l="1"/>
  <c r="E31" i="14" s="1"/>
  <c r="H30" i="14"/>
  <c r="F31" i="14" l="1"/>
  <c r="E32" i="14" s="1"/>
  <c r="H31" i="14" l="1"/>
  <c r="F32" i="14"/>
  <c r="E33" i="14" s="1"/>
  <c r="H32" i="14"/>
  <c r="F33" i="14" l="1"/>
  <c r="E35" i="14" s="1"/>
  <c r="F35" i="14" s="1"/>
  <c r="E36" i="14" s="1"/>
  <c r="F36" i="14" s="1"/>
  <c r="E37" i="14" s="1"/>
  <c r="F37" i="14" s="1"/>
  <c r="E38" i="14" s="1"/>
  <c r="F38" i="14" s="1"/>
  <c r="E39" i="14" s="1"/>
  <c r="F39" i="14" s="1"/>
  <c r="E40" i="14" s="1"/>
  <c r="F40" i="14" s="1"/>
  <c r="H33" i="14" l="1"/>
</calcChain>
</file>

<file path=xl/sharedStrings.xml><?xml version="1.0" encoding="utf-8"?>
<sst xmlns="http://schemas.openxmlformats.org/spreadsheetml/2006/main" count="132" uniqueCount="55">
  <si>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</si>
  <si>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</si>
  <si>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</si>
  <si>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</si>
  <si>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</si>
  <si>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</si>
  <si>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</si>
  <si>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</si>
  <si>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</si>
  <si>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Mark Hiolin</t>
  </si>
  <si>
    <t>Project Overview</t>
  </si>
  <si>
    <t>Objective</t>
  </si>
  <si>
    <t>Scope</t>
  </si>
  <si>
    <t>Constraint</t>
  </si>
  <si>
    <t>Risk</t>
  </si>
  <si>
    <t>Gantt Chart</t>
  </si>
  <si>
    <t>Joben Baigtu</t>
  </si>
  <si>
    <t>Planning Phase</t>
  </si>
  <si>
    <t>System Architecture</t>
  </si>
  <si>
    <t>Database Design</t>
  </si>
  <si>
    <t>Data Flow Diagram</t>
  </si>
  <si>
    <t>Interface Design</t>
  </si>
  <si>
    <t>Admin Panel Design</t>
  </si>
  <si>
    <t>System Development</t>
  </si>
  <si>
    <t>Front End Development</t>
  </si>
  <si>
    <t>Back End Development</t>
  </si>
  <si>
    <t>Image Upload/ Storage</t>
  </si>
  <si>
    <t>Push Notification</t>
  </si>
  <si>
    <t>Unit Testing</t>
  </si>
  <si>
    <t>Integration</t>
  </si>
  <si>
    <t>System Testing</t>
  </si>
  <si>
    <t>User Acceptance Testing</t>
  </si>
  <si>
    <t>Sytem Testing/ Implementation</t>
  </si>
  <si>
    <t>Sysmtem Development Plan</t>
  </si>
  <si>
    <t>Lost and Found Managament System</t>
  </si>
  <si>
    <t>System Analysis &amp; Design</t>
  </si>
  <si>
    <t>Functional Requirement</t>
  </si>
  <si>
    <t>Non Functional Requirement</t>
  </si>
  <si>
    <t>By: Mark Hiolin and Joben Baigtu</t>
  </si>
  <si>
    <t>Sprint 1: User Management and Authentication</t>
  </si>
  <si>
    <t>Sprint 2: Lost and Found Submission</t>
  </si>
  <si>
    <t>Sprint 3: Claiming &amp; Verification Process</t>
  </si>
  <si>
    <t>Sprint 4: User Report</t>
  </si>
  <si>
    <t>Deploy/Review/ Launch</t>
  </si>
  <si>
    <t>Finalize Documentation</t>
  </si>
  <si>
    <t>Deploy App (Private and Public Release)</t>
  </si>
  <si>
    <t>Monitor Usage and Performance</t>
  </si>
  <si>
    <t>Collect User Feedback</t>
  </si>
  <si>
    <t>Implement Minor Enhancement</t>
  </si>
  <si>
    <t>Officially Launch the app for public use</t>
  </si>
  <si>
    <t>Assumptions</t>
  </si>
  <si>
    <t>Gather and Analyze Requirement</t>
  </si>
  <si>
    <t>Conduct Integration</t>
  </si>
  <si>
    <t>Completion</t>
  </si>
  <si>
    <t>Project Percent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</si>
</sst>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4" x14ac:knownFonts="1">
    <font>
      <sz val="11"/>
      <color theme="1"/>
      <name val="Arial"/>
      <family val="2"/>
      <scheme val="minor"/>
    </font>
    <font>
      <sz val="10"/>
      <name val="Arial"/>
      <family val="2"/>
      <scheme val="minor"/>
    </font>
    <font>
      <u/>
      <sz val="11"/>
      <color indexed="12"/>
      <name val="Arial"/>
      <family val="2"/>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0"/>
      <name val="Arial"/>
      <family val="2"/>
      <scheme val="minor"/>
    </font>
    <font>
      <sz val="11"/>
      <color theme="0"/>
      <name val="Arial"/>
      <family val="2"/>
      <scheme val="minor"/>
    </font>
    <font>
      <sz val="10"/>
      <name val="Arial"/>
      <family val="2"/>
    </font>
    <font>
      <b/>
      <sz val="20"/>
      <color theme="4" tint="-0.249977111117893"/>
      <name val="Arial"/>
      <family val="2"/>
    </font>
    <font>
      <sz val="11"/>
      <color theme="1"/>
      <name val="Arial"/>
      <family val="2"/>
    </font>
    <font>
      <b/>
      <sz val="16"/>
      <color theme="9"/>
      <name val="Arial"/>
      <family val="2"/>
      <scheme val="minor"/>
    </font>
    <font>
      <b/>
      <sz val="16"/>
      <color rgb="FFC00000"/>
      <name val="Arial"/>
      <family val="2"/>
      <scheme val="minor"/>
    </font>
    <font>
      <b/>
      <sz val="14"/>
      <color theme="9"/>
      <name val="Arial Black"/>
      <family val="2"/>
      <scheme val="major"/>
    </font>
    <font>
      <b/>
      <sz val="20"/>
      <color theme="9"/>
      <name val="Arial Black"/>
      <family val="2"/>
      <scheme val="major"/>
    </font>
    <font>
      <b/>
      <sz val="10"/>
      <color theme="1"/>
      <name val="Aptos"/>
      <family val="2"/>
    </font>
    <font>
      <sz val="11"/>
      <color theme="1"/>
      <name val="Aptos"/>
      <family val="2"/>
    </font>
    <font>
      <b/>
      <sz val="8"/>
      <name val="Aptos"/>
      <family val="2"/>
    </font>
    <font>
      <b/>
      <sz val="8"/>
      <color theme="1"/>
      <name val="Aptos"/>
      <family val="2"/>
    </font>
    <font>
      <sz val="10"/>
      <color theme="1"/>
      <name val="Aptos"/>
      <family val="2"/>
    </font>
    <font>
      <b/>
      <sz val="12"/>
      <color theme="1"/>
      <name val="Aptos"/>
      <family val="2"/>
    </font>
    <font>
      <sz val="10"/>
      <name val="Aptos"/>
      <family val="2"/>
    </font>
    <font>
      <sz val="11"/>
      <name val="Aptos"/>
      <family val="2"/>
    </font>
    <font>
      <i/>
      <sz val="10"/>
      <color theme="1"/>
      <name val="Aptos"/>
      <family val="2"/>
    </font>
    <font>
      <sz val="10"/>
      <color theme="1" tint="0.499984740745262"/>
      <name val="Aptos"/>
      <family val="2"/>
    </font>
    <font>
      <b/>
      <sz val="12"/>
      <color theme="9"/>
      <name val="Arial"/>
      <family val="2"/>
      <scheme val="minor"/>
    </font>
    <font>
      <sz val="12"/>
      <color theme="1"/>
      <name val="Arial"/>
      <family val="2"/>
      <scheme val="minor"/>
    </font>
    <font>
      <b/>
      <sz val="12"/>
      <color theme="9"/>
      <name val="Arial Black"/>
      <family val="2"/>
      <scheme val="major"/>
    </font>
    <font>
      <sz val="12"/>
      <color theme="1"/>
      <name val="Arial Black"/>
      <family val="2"/>
      <scheme val="major"/>
    </font>
    <font>
      <b/>
      <sz val="10"/>
      <name val="Aptos"/>
      <family val="2"/>
    </font>
    <font>
      <b/>
      <sz val="12"/>
      <color theme="1"/>
      <name val="Arial"/>
      <family val="2"/>
      <scheme val="minor"/>
    </font>
    <font>
      <b/>
      <sz val="16"/>
      <color rgb="FFFF0000"/>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9"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9" fillId="0" borderId="0"/>
    <xf numFmtId="164" fontId="3" fillId="0" borderId="2"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6" fontId="3" fillId="0" borderId="2">
      <alignment horizontal="center" vertical="center"/>
    </xf>
    <xf numFmtId="165" fontId="3" fillId="0" borderId="1" applyFill="0">
      <alignment horizontal="center" vertical="center"/>
    </xf>
    <xf numFmtId="0" fontId="3" fillId="0" borderId="1" applyFill="0">
      <alignment horizontal="center" vertical="center"/>
    </xf>
    <xf numFmtId="0" fontId="3"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7"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6" fillId="0" borderId="0" xfId="0" applyFont="1"/>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3" fillId="0" borderId="0" xfId="0" applyFont="1"/>
    <xf numFmtId="0" fontId="3" fillId="0" borderId="0" xfId="8">
      <alignment horizontal="right" indent="1"/>
    </xf>
    <xf numFmtId="0" fontId="3" fillId="0" borderId="0" xfId="0" applyFont="1" applyAlignment="1">
      <alignment horizontal="center"/>
    </xf>
    <xf numFmtId="0" fontId="1" fillId="0" borderId="0" xfId="1" applyFont="1" applyAlignment="1" applyProtection="1">
      <alignment horizontal="left" vertical="top" indent="1"/>
    </xf>
    <xf numFmtId="0" fontId="3" fillId="0" borderId="0" xfId="0" applyFont="1" applyAlignment="1">
      <alignment horizontal="left" indent="1"/>
    </xf>
    <xf numFmtId="0" fontId="3" fillId="0" borderId="0" xfId="0" applyFont="1" applyAlignment="1">
      <alignment vertical="center"/>
    </xf>
    <xf numFmtId="0" fontId="13" fillId="0" borderId="0" xfId="7" applyFont="1" applyAlignment="1">
      <alignment horizontal="left" vertical="center" indent="1"/>
    </xf>
    <xf numFmtId="0" fontId="16" fillId="0" borderId="0" xfId="5" applyFont="1" applyAlignment="1">
      <alignment horizontal="left"/>
    </xf>
    <xf numFmtId="0" fontId="14" fillId="0" borderId="0" xfId="6" applyFont="1" applyAlignment="1">
      <alignment horizontal="left" vertical="center"/>
    </xf>
    <xf numFmtId="0" fontId="18" fillId="0" borderId="0" xfId="0" applyFont="1"/>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21" fillId="0" borderId="0" xfId="0" applyFont="1"/>
    <xf numFmtId="0" fontId="21" fillId="0" borderId="0" xfId="0" applyFont="1" applyAlignment="1">
      <alignment wrapText="1"/>
    </xf>
    <xf numFmtId="0" fontId="18" fillId="0" borderId="3" xfId="0" applyFont="1" applyBorder="1" applyAlignment="1">
      <alignment vertical="center"/>
    </xf>
    <xf numFmtId="0" fontId="22" fillId="6" borderId="0" xfId="0" applyFont="1" applyFill="1" applyAlignment="1">
      <alignment horizontal="left" vertical="center" indent="1"/>
    </xf>
    <xf numFmtId="0" fontId="21" fillId="6" borderId="0" xfId="11" applyFont="1" applyFill="1" applyBorder="1" applyAlignment="1">
      <alignment vertical="center"/>
    </xf>
    <xf numFmtId="9" fontId="23" fillId="6" borderId="0" xfId="2" applyFont="1" applyFill="1" applyBorder="1" applyAlignment="1">
      <alignment horizontal="center" vertical="center"/>
    </xf>
    <xf numFmtId="165" fontId="21" fillId="6" borderId="0" xfId="0" applyNumberFormat="1" applyFont="1" applyFill="1" applyAlignment="1">
      <alignment horizontal="center" vertical="center"/>
    </xf>
    <xf numFmtId="165" fontId="23" fillId="6" borderId="0" xfId="0" applyNumberFormat="1" applyFont="1" applyFill="1" applyAlignment="1">
      <alignment horizontal="center" vertical="center"/>
    </xf>
    <xf numFmtId="0" fontId="24" fillId="0" borderId="0" xfId="0" applyFont="1" applyAlignment="1">
      <alignment horizontal="center" vertical="center"/>
    </xf>
    <xf numFmtId="0" fontId="24" fillId="0" borderId="1" xfId="0" applyFont="1" applyBorder="1" applyAlignment="1">
      <alignment horizontal="center" vertical="center"/>
    </xf>
    <xf numFmtId="0" fontId="18" fillId="0" borderId="12" xfId="0" applyFont="1" applyBorder="1" applyAlignment="1">
      <alignment vertical="center"/>
    </xf>
    <xf numFmtId="0" fontId="21" fillId="3" borderId="6" xfId="12" applyFont="1" applyFill="1" applyBorder="1">
      <alignment horizontal="left" vertical="center" indent="2"/>
    </xf>
    <xf numFmtId="0" fontId="21" fillId="3" borderId="6" xfId="11" applyFont="1" applyFill="1" applyBorder="1" applyAlignment="1">
      <alignment vertical="center"/>
    </xf>
    <xf numFmtId="9" fontId="23" fillId="3" borderId="6" xfId="2" applyFont="1" applyFill="1" applyBorder="1" applyAlignment="1">
      <alignment horizontal="center" vertical="center"/>
    </xf>
    <xf numFmtId="165" fontId="21" fillId="3" borderId="6" xfId="10" applyFont="1" applyFill="1" applyBorder="1">
      <alignment horizontal="center" vertical="center"/>
    </xf>
    <xf numFmtId="0" fontId="18" fillId="0" borderId="4" xfId="0" applyFont="1" applyBorder="1" applyAlignment="1">
      <alignment vertical="center"/>
    </xf>
    <xf numFmtId="0" fontId="21" fillId="3" borderId="7" xfId="12" applyFont="1" applyFill="1" applyBorder="1">
      <alignment horizontal="left" vertical="center" indent="2"/>
    </xf>
    <xf numFmtId="9" fontId="23" fillId="3" borderId="7" xfId="2" applyFont="1" applyFill="1" applyBorder="1" applyAlignment="1">
      <alignment horizontal="center" vertical="center"/>
    </xf>
    <xf numFmtId="0" fontId="18" fillId="0" borderId="4" xfId="0" applyFont="1" applyBorder="1" applyAlignment="1">
      <alignment horizontal="right" vertical="center"/>
    </xf>
    <xf numFmtId="165" fontId="21" fillId="3" borderId="7" xfId="10" applyFont="1" applyFill="1" applyBorder="1">
      <alignment horizontal="center" vertical="center"/>
    </xf>
    <xf numFmtId="0" fontId="22" fillId="7" borderId="0" xfId="0" applyFont="1" applyFill="1" applyAlignment="1">
      <alignment horizontal="left" vertical="center" indent="1"/>
    </xf>
    <xf numFmtId="0" fontId="21" fillId="7" borderId="0" xfId="11" applyFont="1" applyFill="1" applyBorder="1" applyAlignment="1">
      <alignment vertical="center"/>
    </xf>
    <xf numFmtId="9" fontId="23" fillId="7" borderId="0" xfId="2" applyFont="1" applyFill="1" applyBorder="1" applyAlignment="1">
      <alignment horizontal="center" vertical="center"/>
    </xf>
    <xf numFmtId="165" fontId="21" fillId="7" borderId="0" xfId="0" applyNumberFormat="1" applyFont="1" applyFill="1" applyAlignment="1">
      <alignment horizontal="center" vertical="center"/>
    </xf>
    <xf numFmtId="165" fontId="23" fillId="7" borderId="0" xfId="0" applyNumberFormat="1" applyFont="1" applyFill="1" applyAlignment="1">
      <alignment horizontal="center" vertical="center"/>
    </xf>
    <xf numFmtId="0" fontId="18" fillId="0" borderId="0" xfId="0" applyFont="1" applyAlignment="1">
      <alignment vertical="center"/>
    </xf>
    <xf numFmtId="0" fontId="21" fillId="4" borderId="5" xfId="12" applyFont="1" applyFill="1" applyBorder="1">
      <alignment horizontal="left" vertical="center" indent="2"/>
    </xf>
    <xf numFmtId="0" fontId="21" fillId="4" borderId="5" xfId="11" applyFont="1" applyFill="1" applyBorder="1" applyAlignment="1">
      <alignment vertical="center"/>
    </xf>
    <xf numFmtId="9" fontId="23" fillId="4" borderId="5" xfId="2" applyFont="1" applyFill="1" applyBorder="1" applyAlignment="1">
      <alignment horizontal="center" vertical="center"/>
    </xf>
    <xf numFmtId="165" fontId="21" fillId="4" borderId="5" xfId="10" applyFont="1" applyFill="1" applyBorder="1">
      <alignment horizontal="center" vertical="center"/>
    </xf>
    <xf numFmtId="0" fontId="22" fillId="8" borderId="0" xfId="0" applyFont="1" applyFill="1" applyAlignment="1">
      <alignment horizontal="left" vertical="center" indent="1"/>
    </xf>
    <xf numFmtId="0" fontId="21" fillId="8" borderId="0" xfId="11" applyFont="1" applyFill="1" applyBorder="1" applyAlignment="1">
      <alignment vertical="center"/>
    </xf>
    <xf numFmtId="9" fontId="23" fillId="8" borderId="0" xfId="2" applyFont="1" applyFill="1" applyBorder="1" applyAlignment="1">
      <alignment horizontal="center" vertical="center"/>
    </xf>
    <xf numFmtId="165" fontId="21" fillId="8" borderId="0" xfId="0" applyNumberFormat="1" applyFont="1" applyFill="1" applyAlignment="1">
      <alignment horizontal="center" vertical="center"/>
    </xf>
    <xf numFmtId="165" fontId="23" fillId="8" borderId="0" xfId="0" applyNumberFormat="1" applyFont="1" applyFill="1" applyAlignment="1">
      <alignment horizontal="center" vertical="center"/>
    </xf>
    <xf numFmtId="0" fontId="18" fillId="0" borderId="11" xfId="0" applyFont="1" applyBorder="1" applyAlignment="1">
      <alignment vertical="center"/>
    </xf>
    <xf numFmtId="0" fontId="21" fillId="5" borderId="8" xfId="12" applyFont="1" applyFill="1" applyBorder="1">
      <alignment horizontal="left" vertical="center" indent="2"/>
    </xf>
    <xf numFmtId="0" fontId="21" fillId="5" borderId="8" xfId="11" applyFont="1" applyFill="1" applyBorder="1" applyAlignment="1">
      <alignment vertical="center"/>
    </xf>
    <xf numFmtId="9" fontId="23" fillId="5" borderId="8" xfId="2" applyFont="1" applyFill="1" applyBorder="1" applyAlignment="1">
      <alignment horizontal="center" vertical="center"/>
    </xf>
    <xf numFmtId="165" fontId="21" fillId="5" borderId="8" xfId="10" applyFont="1" applyFill="1" applyBorder="1">
      <alignment horizontal="center" vertical="center"/>
    </xf>
    <xf numFmtId="0" fontId="22" fillId="9" borderId="0" xfId="0" applyFont="1" applyFill="1" applyAlignment="1">
      <alignment horizontal="left" vertical="center" indent="1"/>
    </xf>
    <xf numFmtId="0" fontId="21" fillId="9" borderId="0" xfId="11" applyFont="1" applyFill="1" applyBorder="1" applyAlignment="1">
      <alignment vertical="center"/>
    </xf>
    <xf numFmtId="9" fontId="23" fillId="9" borderId="0" xfId="2" applyFont="1" applyFill="1" applyBorder="1" applyAlignment="1">
      <alignment horizontal="center" vertical="center"/>
    </xf>
    <xf numFmtId="165" fontId="21" fillId="9" borderId="0" xfId="0" applyNumberFormat="1" applyFont="1" applyFill="1" applyAlignment="1">
      <alignment horizontal="center" vertical="center"/>
    </xf>
    <xf numFmtId="165" fontId="23" fillId="9" borderId="0" xfId="0" applyNumberFormat="1" applyFont="1" applyFill="1" applyAlignment="1">
      <alignment horizontal="center" vertical="center"/>
    </xf>
    <xf numFmtId="0" fontId="18" fillId="0" borderId="10" xfId="0" applyFont="1" applyBorder="1" applyAlignment="1">
      <alignment vertical="center"/>
    </xf>
    <xf numFmtId="0" fontId="21" fillId="10" borderId="9" xfId="12" applyFont="1" applyFill="1" applyBorder="1">
      <alignment horizontal="left" vertical="center" indent="2"/>
    </xf>
    <xf numFmtId="0" fontId="21" fillId="10" borderId="9" xfId="11" applyFont="1" applyFill="1" applyBorder="1" applyAlignment="1">
      <alignment vertical="center"/>
    </xf>
    <xf numFmtId="9" fontId="23" fillId="10" borderId="9" xfId="2" applyFont="1" applyFill="1" applyBorder="1" applyAlignment="1">
      <alignment horizontal="center" vertical="center"/>
    </xf>
    <xf numFmtId="165" fontId="21" fillId="10" borderId="9" xfId="10" applyFont="1" applyFill="1" applyBorder="1">
      <alignment horizontal="center" vertical="center"/>
    </xf>
    <xf numFmtId="0" fontId="21" fillId="0" borderId="0" xfId="12" applyFont="1" applyBorder="1">
      <alignment horizontal="left" vertical="center" indent="2"/>
    </xf>
    <xf numFmtId="0" fontId="21" fillId="0" borderId="0" xfId="11" applyFont="1" applyBorder="1" applyAlignment="1">
      <alignment vertical="center"/>
    </xf>
    <xf numFmtId="9" fontId="23" fillId="0" borderId="0" xfId="2" applyFont="1" applyBorder="1" applyAlignment="1">
      <alignment horizontal="center" vertical="center"/>
    </xf>
    <xf numFmtId="165" fontId="21" fillId="0" borderId="0" xfId="10" applyFont="1" applyBorder="1">
      <alignment horizontal="center" vertical="center"/>
    </xf>
    <xf numFmtId="0" fontId="25" fillId="2" borderId="0" xfId="0" applyFont="1" applyFill="1" applyAlignment="1">
      <alignment horizontal="left" vertical="center" indent="1"/>
    </xf>
    <xf numFmtId="0" fontId="25" fillId="2" borderId="0" xfId="0" applyFont="1" applyFill="1" applyAlignment="1">
      <alignment vertical="center"/>
    </xf>
    <xf numFmtId="9" fontId="23" fillId="2" borderId="0" xfId="2" applyFont="1" applyFill="1" applyBorder="1" applyAlignment="1">
      <alignment horizontal="center" vertical="center"/>
    </xf>
    <xf numFmtId="165" fontId="26" fillId="2" borderId="0" xfId="0" applyNumberFormat="1" applyFont="1" applyFill="1" applyAlignment="1">
      <alignment horizontal="left" vertical="center"/>
    </xf>
    <xf numFmtId="165" fontId="23" fillId="2" borderId="0" xfId="0" applyNumberFormat="1" applyFont="1" applyFill="1" applyAlignment="1">
      <alignment horizontal="center" vertical="center"/>
    </xf>
    <xf numFmtId="0" fontId="24" fillId="2" borderId="1" xfId="0" applyFont="1" applyFill="1" applyBorder="1" applyAlignment="1">
      <alignment horizontal="center" vertical="center"/>
    </xf>
    <xf numFmtId="0" fontId="18" fillId="2" borderId="0" xfId="0" applyFont="1" applyFill="1" applyAlignment="1">
      <alignment vertical="center"/>
    </xf>
    <xf numFmtId="0" fontId="28" fillId="0" borderId="0" xfId="0" applyFont="1"/>
    <xf numFmtId="166" fontId="15" fillId="0" borderId="0" xfId="9" applyFont="1" applyBorder="1" applyAlignment="1">
      <alignment horizontal="left"/>
    </xf>
    <xf numFmtId="0" fontId="27" fillId="0" borderId="0" xfId="8" applyFont="1" applyAlignment="1"/>
    <xf numFmtId="166" fontId="29" fillId="0" borderId="0" xfId="9" applyFont="1" applyBorder="1" applyAlignment="1">
      <alignment horizontal="left"/>
    </xf>
    <xf numFmtId="0" fontId="29" fillId="0" borderId="0" xfId="0" applyFont="1" applyAlignment="1">
      <alignment horizontal="left"/>
    </xf>
    <xf numFmtId="0" fontId="30" fillId="0" borderId="0" xfId="0" applyFont="1"/>
    <xf numFmtId="0" fontId="8" fillId="0" borderId="0" xfId="0" applyFont="1" applyAlignment="1">
      <alignment horizontal="left"/>
    </xf>
    <xf numFmtId="0" fontId="21" fillId="13" borderId="0" xfId="12" applyFont="1" applyFill="1" applyBorder="1">
      <alignment horizontal="left" vertical="center" indent="2"/>
    </xf>
    <xf numFmtId="0" fontId="21" fillId="13" borderId="0" xfId="11" applyFont="1" applyFill="1" applyBorder="1" applyAlignment="1">
      <alignment vertical="center"/>
    </xf>
    <xf numFmtId="9" fontId="23" fillId="13" borderId="0" xfId="2" applyFont="1" applyFill="1" applyBorder="1" applyAlignment="1">
      <alignment horizontal="center" vertical="center"/>
    </xf>
    <xf numFmtId="165" fontId="21" fillId="13" borderId="0" xfId="10" applyFont="1" applyFill="1" applyBorder="1">
      <alignment horizontal="center" vertical="center"/>
    </xf>
    <xf numFmtId="0" fontId="21" fillId="14" borderId="0" xfId="11" applyFont="1" applyFill="1" applyBorder="1" applyAlignment="1">
      <alignment vertical="center"/>
    </xf>
    <xf numFmtId="9" fontId="23" fillId="14" borderId="0" xfId="2" applyFont="1" applyFill="1" applyBorder="1" applyAlignment="1">
      <alignment horizontal="center" vertical="center"/>
    </xf>
    <xf numFmtId="165" fontId="21" fillId="14" borderId="0" xfId="10" applyFont="1" applyFill="1" applyBorder="1">
      <alignment horizontal="center" vertical="center"/>
    </xf>
    <xf numFmtId="0" fontId="22" fillId="14" borderId="0" xfId="12" applyFont="1" applyFill="1" applyBorder="1">
      <alignment horizontal="left" vertical="center" indent="2"/>
    </xf>
    <xf numFmtId="9" fontId="31" fillId="2" borderId="0" xfId="2" applyFont="1" applyFill="1" applyBorder="1" applyAlignment="1">
      <alignment horizontal="center" vertical="center"/>
    </xf>
    <xf numFmtId="0" fontId="32" fillId="0" borderId="0" xfId="0" applyFont="1"/>
    <xf numFmtId="0" fontId="17" fillId="11" borderId="16" xfId="0" applyFont="1" applyFill="1" applyBorder="1" applyAlignment="1">
      <alignment horizontal="center" vertical="center"/>
    </xf>
    <xf numFmtId="0" fontId="18" fillId="2" borderId="21" xfId="0" applyFont="1" applyFill="1" applyBorder="1"/>
    <xf numFmtId="0" fontId="9" fillId="0" borderId="0" xfId="3" applyAlignment="1">
      <alignment wrapText="1"/>
    </xf>
    <xf numFmtId="0" fontId="17" fillId="11" borderId="16" xfId="0" applyFont="1" applyFill="1" applyBorder="1" applyAlignment="1">
      <alignment horizontal="left" vertical="center" indent="1"/>
    </xf>
    <xf numFmtId="0" fontId="18" fillId="2" borderId="21" xfId="0" applyFont="1" applyFill="1" applyBorder="1" applyAlignment="1">
      <alignment horizontal="left" indent="1"/>
    </xf>
    <xf numFmtId="0" fontId="17" fillId="11" borderId="16" xfId="0" applyFont="1" applyFill="1" applyBorder="1" applyAlignment="1">
      <alignment vertical="center"/>
    </xf>
    <xf numFmtId="166" fontId="29" fillId="0" borderId="0" xfId="9" applyFont="1" applyBorder="1" applyAlignment="1">
      <alignment horizontal="left"/>
    </xf>
    <xf numFmtId="167" fontId="21" fillId="2" borderId="13" xfId="0" applyNumberFormat="1" applyFont="1" applyFill="1" applyBorder="1" applyAlignment="1">
      <alignment horizontal="center" vertical="center" wrapText="1"/>
    </xf>
    <xf numFmtId="167" fontId="21" fillId="2" borderId="19" xfId="0" applyNumberFormat="1" applyFont="1" applyFill="1" applyBorder="1" applyAlignment="1">
      <alignment horizontal="center" vertical="center" wrapText="1"/>
    </xf>
    <xf numFmtId="167" fontId="21" fillId="2" borderId="18" xfId="0" applyNumberFormat="1" applyFont="1" applyFill="1" applyBorder="1" applyAlignment="1">
      <alignment horizontal="center" vertical="center" wrapText="1"/>
    </xf>
    <xf numFmtId="9" fontId="33" fillId="0" borderId="0" xfId="0" applyNumberFormat="1" applyFont="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8" tint="0.59996337778862885"/>
        </patternFill>
      </fill>
      <border>
        <left/>
        <right/>
      </border>
    </dxf>
    <dxf>
      <fill>
        <patternFill>
          <bgColor theme="8" tint="0.79998168889431442"/>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3737"/>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728132</xdr:colOff>
      <xdr:row>0</xdr:row>
      <xdr:rowOff>25400</xdr:rowOff>
    </xdr:from>
    <xdr:to>
      <xdr:col>5</xdr:col>
      <xdr:colOff>776392</xdr:colOff>
      <xdr:row>3</xdr:row>
      <xdr:rowOff>39793</xdr:rowOff>
    </xdr:to>
    <xdr:pic>
      <xdr:nvPicPr>
        <xdr:cNvPr id="2" name="Picture 1" descr="A logo for a college of computing studies">
          <a:extLst>
            <a:ext uri="{FF2B5EF4-FFF2-40B4-BE49-F238E27FC236}">
              <a16:creationId xmlns:a16="http://schemas.microsoft.com/office/drawing/2014/main" id="{00143672-D07C-A598-1867-C850362B27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41332" y="25400"/>
          <a:ext cx="861060" cy="8610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728132</xdr:colOff>
      <xdr:row>0</xdr:row>
      <xdr:rowOff>25400</xdr:rowOff>
    </xdr:from>
    <xdr:to>
      <xdr:col>5</xdr:col>
      <xdr:colOff>776392</xdr:colOff>
      <xdr:row>3</xdr:row>
      <xdr:rowOff>30268</xdr:rowOff>
    </xdr:to>
    <xdr:pic>
      <xdr:nvPicPr>
        <xdr:cNvPr id="2" name="Picture 1" descr="A logo for a college of computing studies">
          <a:extLst>
            <a:ext uri="{FF2B5EF4-FFF2-40B4-BE49-F238E27FC236}">
              <a16:creationId xmlns:a16="http://schemas.microsoft.com/office/drawing/2014/main" id="{43978CFA-712C-4C3D-B944-62C80EEB9D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51492" y="25400"/>
          <a:ext cx="863600" cy="860213"/>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showRuler="0" zoomScale="80" zoomScaleNormal="80" zoomScalePageLayoutView="70" workbookViewId="0">
      <pane xSplit="6" ySplit="7" topLeftCell="G8" activePane="bottomRight" state="frozen"/>
      <selection pane="topRight" activeCell="G1" sqref="G1"/>
      <selection pane="bottomLeft" activeCell="A8" sqref="A8"/>
      <selection pane="bottomRight" activeCell="F11" sqref="F11"/>
    </sheetView>
  </sheetViews>
  <sheetFormatPr defaultColWidth="8.69921875" defaultRowHeight="30" customHeight="1" x14ac:dyDescent="0.25"/>
  <cols>
    <col min="1" max="1" width="2.69921875" style="5"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x14ac:dyDescent="0.7">
      <c r="A1" s="6"/>
      <c r="B1" s="22" t="s">
        <v>33</v>
      </c>
      <c r="C1" s="9"/>
      <c r="D1" s="10"/>
      <c r="E1" s="11"/>
      <c r="F1" s="12"/>
      <c r="H1" s="1"/>
      <c r="I1" s="94" t="s">
        <v>6</v>
      </c>
      <c r="J1" s="92"/>
      <c r="K1" s="92"/>
      <c r="L1" s="92"/>
      <c r="M1" s="92"/>
      <c r="N1" s="115">
        <v>45684</v>
      </c>
      <c r="O1" s="115"/>
      <c r="P1" s="115"/>
      <c r="Q1" s="115"/>
      <c r="R1" s="115"/>
      <c r="S1" s="115"/>
      <c r="T1" s="115"/>
      <c r="U1" s="115"/>
      <c r="V1" s="95"/>
      <c r="W1" s="95"/>
      <c r="X1" s="95"/>
      <c r="Z1" s="93"/>
      <c r="AA1" s="93"/>
    </row>
    <row r="2" spans="1:64" ht="21" x14ac:dyDescent="0.45">
      <c r="B2" s="23" t="s">
        <v>34</v>
      </c>
      <c r="C2" s="21"/>
      <c r="D2" s="13"/>
      <c r="E2" s="14"/>
      <c r="F2" s="13"/>
      <c r="I2" s="94" t="s">
        <v>7</v>
      </c>
      <c r="J2" s="92"/>
      <c r="K2" s="92"/>
      <c r="L2" s="92"/>
      <c r="M2" s="92"/>
      <c r="N2" s="96">
        <v>1</v>
      </c>
      <c r="O2" s="97"/>
      <c r="P2" s="97"/>
      <c r="Q2" s="97"/>
      <c r="R2" s="97"/>
      <c r="S2" s="97"/>
      <c r="T2" s="97"/>
      <c r="U2" s="97"/>
      <c r="V2" s="97"/>
      <c r="W2" s="97"/>
      <c r="X2" s="92"/>
    </row>
    <row r="3" spans="1:64" s="15" customFormat="1" ht="15.6" customHeight="1" x14ac:dyDescent="0.25">
      <c r="A3" s="5"/>
      <c r="B3" s="98" t="s">
        <v>38</v>
      </c>
      <c r="D3" s="16"/>
      <c r="E3" s="17"/>
      <c r="I3" s="92"/>
      <c r="J3" s="92"/>
      <c r="K3" s="92"/>
      <c r="L3" s="92"/>
      <c r="M3" s="92"/>
      <c r="N3" s="92"/>
      <c r="O3" s="92"/>
    </row>
    <row r="4" spans="1:64" s="15" customFormat="1" ht="13.8" x14ac:dyDescent="0.25">
      <c r="A4" s="6"/>
      <c r="B4" s="18"/>
      <c r="E4" s="19"/>
      <c r="I4" s="118">
        <f>I5</f>
        <v>45684</v>
      </c>
      <c r="J4" s="116"/>
      <c r="K4" s="116"/>
      <c r="L4" s="116"/>
      <c r="M4" s="116"/>
      <c r="N4" s="116"/>
      <c r="O4" s="116"/>
      <c r="P4" s="116">
        <f>P5</f>
        <v>45691</v>
      </c>
      <c r="Q4" s="116"/>
      <c r="R4" s="116"/>
      <c r="S4" s="116"/>
      <c r="T4" s="116"/>
      <c r="U4" s="116"/>
      <c r="V4" s="116"/>
      <c r="W4" s="116">
        <f>W5</f>
        <v>45698</v>
      </c>
      <c r="X4" s="116"/>
      <c r="Y4" s="116"/>
      <c r="Z4" s="116"/>
      <c r="AA4" s="116"/>
      <c r="AB4" s="116"/>
      <c r="AC4" s="116"/>
      <c r="AD4" s="116">
        <f>AD5</f>
        <v>45705</v>
      </c>
      <c r="AE4" s="116"/>
      <c r="AF4" s="116"/>
      <c r="AG4" s="116"/>
      <c r="AH4" s="116"/>
      <c r="AI4" s="116"/>
      <c r="AJ4" s="116"/>
      <c r="AK4" s="116">
        <f>AK5</f>
        <v>45712</v>
      </c>
      <c r="AL4" s="116"/>
      <c r="AM4" s="116"/>
      <c r="AN4" s="116"/>
      <c r="AO4" s="116"/>
      <c r="AP4" s="116"/>
      <c r="AQ4" s="116"/>
      <c r="AR4" s="116">
        <f>AR5</f>
        <v>45719</v>
      </c>
      <c r="AS4" s="116"/>
      <c r="AT4" s="116"/>
      <c r="AU4" s="116"/>
      <c r="AV4" s="116"/>
      <c r="AW4" s="116"/>
      <c r="AX4" s="116"/>
      <c r="AY4" s="116">
        <f>AY5</f>
        <v>45726</v>
      </c>
      <c r="AZ4" s="116"/>
      <c r="BA4" s="116"/>
      <c r="BB4" s="116"/>
      <c r="BC4" s="116"/>
      <c r="BD4" s="116"/>
      <c r="BE4" s="116"/>
      <c r="BF4" s="116">
        <f>BF5</f>
        <v>45733</v>
      </c>
      <c r="BG4" s="116"/>
      <c r="BH4" s="116"/>
      <c r="BI4" s="116"/>
      <c r="BJ4" s="116"/>
      <c r="BK4" s="116"/>
      <c r="BL4" s="117"/>
    </row>
    <row r="5" spans="1:64" s="15" customFormat="1" ht="15" customHeight="1" x14ac:dyDescent="0.3">
      <c r="A5" s="111"/>
      <c r="B5" s="112" t="s">
        <v>4</v>
      </c>
      <c r="C5" s="114" t="s">
        <v>8</v>
      </c>
      <c r="D5" s="109" t="s">
        <v>1</v>
      </c>
      <c r="E5" s="109" t="s">
        <v>2</v>
      </c>
      <c r="F5" s="109" t="s">
        <v>3</v>
      </c>
      <c r="G5" s="24"/>
      <c r="H5" s="24"/>
      <c r="I5" s="25">
        <f>Project_Start-WEEKDAY(Project_Start,1)+2+7*(Display_Week-1)</f>
        <v>45684</v>
      </c>
      <c r="J5" s="25">
        <f>I5+1</f>
        <v>45685</v>
      </c>
      <c r="K5" s="25">
        <f t="shared" ref="K5:AX5" si="0">J5+1</f>
        <v>45686</v>
      </c>
      <c r="L5" s="25">
        <f t="shared" si="0"/>
        <v>45687</v>
      </c>
      <c r="M5" s="25">
        <f t="shared" si="0"/>
        <v>45688</v>
      </c>
      <c r="N5" s="25">
        <f t="shared" si="0"/>
        <v>45689</v>
      </c>
      <c r="O5" s="26">
        <f t="shared" si="0"/>
        <v>45690</v>
      </c>
      <c r="P5" s="27">
        <f>O5+1</f>
        <v>45691</v>
      </c>
      <c r="Q5" s="25">
        <f>P5+1</f>
        <v>45692</v>
      </c>
      <c r="R5" s="25">
        <f t="shared" si="0"/>
        <v>45693</v>
      </c>
      <c r="S5" s="25">
        <f t="shared" si="0"/>
        <v>45694</v>
      </c>
      <c r="T5" s="25">
        <f t="shared" si="0"/>
        <v>45695</v>
      </c>
      <c r="U5" s="25">
        <f t="shared" si="0"/>
        <v>45696</v>
      </c>
      <c r="V5" s="26">
        <f t="shared" si="0"/>
        <v>45697</v>
      </c>
      <c r="W5" s="27">
        <f>V5+1</f>
        <v>45698</v>
      </c>
      <c r="X5" s="25">
        <f>W5+1</f>
        <v>45699</v>
      </c>
      <c r="Y5" s="25">
        <f t="shared" si="0"/>
        <v>45700</v>
      </c>
      <c r="Z5" s="25">
        <f t="shared" si="0"/>
        <v>45701</v>
      </c>
      <c r="AA5" s="25">
        <f t="shared" si="0"/>
        <v>45702</v>
      </c>
      <c r="AB5" s="25">
        <f t="shared" si="0"/>
        <v>45703</v>
      </c>
      <c r="AC5" s="26">
        <f t="shared" si="0"/>
        <v>45704</v>
      </c>
      <c r="AD5" s="27">
        <f>AC5+1</f>
        <v>45705</v>
      </c>
      <c r="AE5" s="25">
        <f>AD5+1</f>
        <v>45706</v>
      </c>
      <c r="AF5" s="25">
        <f t="shared" si="0"/>
        <v>45707</v>
      </c>
      <c r="AG5" s="25">
        <f t="shared" si="0"/>
        <v>45708</v>
      </c>
      <c r="AH5" s="25">
        <f t="shared" si="0"/>
        <v>45709</v>
      </c>
      <c r="AI5" s="25">
        <f t="shared" si="0"/>
        <v>45710</v>
      </c>
      <c r="AJ5" s="26">
        <f t="shared" si="0"/>
        <v>45711</v>
      </c>
      <c r="AK5" s="27">
        <f>AJ5+1</f>
        <v>45712</v>
      </c>
      <c r="AL5" s="25">
        <f>AK5+1</f>
        <v>45713</v>
      </c>
      <c r="AM5" s="25">
        <f t="shared" si="0"/>
        <v>45714</v>
      </c>
      <c r="AN5" s="25">
        <f t="shared" si="0"/>
        <v>45715</v>
      </c>
      <c r="AO5" s="25">
        <f t="shared" si="0"/>
        <v>45716</v>
      </c>
      <c r="AP5" s="25">
        <f t="shared" si="0"/>
        <v>45717</v>
      </c>
      <c r="AQ5" s="26">
        <f t="shared" si="0"/>
        <v>45718</v>
      </c>
      <c r="AR5" s="27">
        <f>AQ5+1</f>
        <v>45719</v>
      </c>
      <c r="AS5" s="25">
        <f>AR5+1</f>
        <v>45720</v>
      </c>
      <c r="AT5" s="25">
        <f t="shared" si="0"/>
        <v>45721</v>
      </c>
      <c r="AU5" s="25">
        <f t="shared" si="0"/>
        <v>45722</v>
      </c>
      <c r="AV5" s="25">
        <f t="shared" si="0"/>
        <v>45723</v>
      </c>
      <c r="AW5" s="25">
        <f t="shared" si="0"/>
        <v>45724</v>
      </c>
      <c r="AX5" s="26">
        <f t="shared" si="0"/>
        <v>45725</v>
      </c>
      <c r="AY5" s="27">
        <f>AX5+1</f>
        <v>45726</v>
      </c>
      <c r="AZ5" s="25">
        <f>AY5+1</f>
        <v>45727</v>
      </c>
      <c r="BA5" s="25">
        <f t="shared" ref="BA5:BE5" si="1">AZ5+1</f>
        <v>45728</v>
      </c>
      <c r="BB5" s="25">
        <f t="shared" si="1"/>
        <v>45729</v>
      </c>
      <c r="BC5" s="25">
        <f t="shared" si="1"/>
        <v>45730</v>
      </c>
      <c r="BD5" s="25">
        <f t="shared" si="1"/>
        <v>45731</v>
      </c>
      <c r="BE5" s="26">
        <f t="shared" si="1"/>
        <v>45732</v>
      </c>
      <c r="BF5" s="27">
        <f>BE5+1</f>
        <v>45733</v>
      </c>
      <c r="BG5" s="25">
        <f>BF5+1</f>
        <v>45734</v>
      </c>
      <c r="BH5" s="25">
        <f t="shared" ref="BH5:BK5" si="2">BG5+1</f>
        <v>45735</v>
      </c>
      <c r="BI5" s="25">
        <f t="shared" si="2"/>
        <v>45736</v>
      </c>
      <c r="BJ5" s="25">
        <f t="shared" si="2"/>
        <v>45737</v>
      </c>
      <c r="BK5" s="25">
        <f t="shared" si="2"/>
        <v>45738</v>
      </c>
      <c r="BL5" s="25">
        <f>BK5+1</f>
        <v>45739</v>
      </c>
    </row>
    <row r="6" spans="1:64" s="15" customFormat="1" ht="15" customHeight="1" thickBot="1" x14ac:dyDescent="0.35">
      <c r="A6" s="111"/>
      <c r="B6" s="113"/>
      <c r="C6" s="110"/>
      <c r="D6" s="110"/>
      <c r="E6" s="110"/>
      <c r="F6" s="110"/>
      <c r="G6" s="24"/>
      <c r="H6" s="24"/>
      <c r="I6" s="28" t="str">
        <f t="shared" ref="I6:AN6" si="3">LEFT(TEXT(I5,"ddd"),1)</f>
        <v>M</v>
      </c>
      <c r="J6" s="29" t="str">
        <f t="shared" si="3"/>
        <v>T</v>
      </c>
      <c r="K6" s="29" t="str">
        <f t="shared" si="3"/>
        <v>W</v>
      </c>
      <c r="L6" s="29" t="str">
        <f t="shared" si="3"/>
        <v>T</v>
      </c>
      <c r="M6" s="29" t="str">
        <f t="shared" si="3"/>
        <v>F</v>
      </c>
      <c r="N6" s="29" t="str">
        <f t="shared" si="3"/>
        <v>S</v>
      </c>
      <c r="O6" s="29" t="str">
        <f t="shared" si="3"/>
        <v>S</v>
      </c>
      <c r="P6" s="29" t="str">
        <f t="shared" si="3"/>
        <v>M</v>
      </c>
      <c r="Q6" s="29" t="str">
        <f t="shared" si="3"/>
        <v>T</v>
      </c>
      <c r="R6" s="29" t="str">
        <f t="shared" si="3"/>
        <v>W</v>
      </c>
      <c r="S6" s="29" t="str">
        <f t="shared" si="3"/>
        <v>T</v>
      </c>
      <c r="T6" s="29" t="str">
        <f t="shared" si="3"/>
        <v>F</v>
      </c>
      <c r="U6" s="29" t="str">
        <f t="shared" si="3"/>
        <v>S</v>
      </c>
      <c r="V6" s="29" t="str">
        <f t="shared" si="3"/>
        <v>S</v>
      </c>
      <c r="W6" s="29" t="str">
        <f t="shared" si="3"/>
        <v>M</v>
      </c>
      <c r="X6" s="29" t="str">
        <f t="shared" si="3"/>
        <v>T</v>
      </c>
      <c r="Y6" s="29" t="str">
        <f t="shared" si="3"/>
        <v>W</v>
      </c>
      <c r="Z6" s="29" t="str">
        <f t="shared" si="3"/>
        <v>T</v>
      </c>
      <c r="AA6" s="29" t="str">
        <f t="shared" si="3"/>
        <v>F</v>
      </c>
      <c r="AB6" s="29" t="str">
        <f t="shared" si="3"/>
        <v>S</v>
      </c>
      <c r="AC6" s="29" t="str">
        <f t="shared" si="3"/>
        <v>S</v>
      </c>
      <c r="AD6" s="29" t="str">
        <f t="shared" si="3"/>
        <v>M</v>
      </c>
      <c r="AE6" s="29" t="str">
        <f t="shared" si="3"/>
        <v>T</v>
      </c>
      <c r="AF6" s="29" t="str">
        <f t="shared" si="3"/>
        <v>W</v>
      </c>
      <c r="AG6" s="29" t="str">
        <f t="shared" si="3"/>
        <v>T</v>
      </c>
      <c r="AH6" s="29" t="str">
        <f t="shared" si="3"/>
        <v>F</v>
      </c>
      <c r="AI6" s="29" t="str">
        <f t="shared" si="3"/>
        <v>S</v>
      </c>
      <c r="AJ6" s="29" t="str">
        <f t="shared" si="3"/>
        <v>S</v>
      </c>
      <c r="AK6" s="29" t="str">
        <f t="shared" si="3"/>
        <v>M</v>
      </c>
      <c r="AL6" s="29" t="str">
        <f t="shared" si="3"/>
        <v>T</v>
      </c>
      <c r="AM6" s="29" t="str">
        <f t="shared" si="3"/>
        <v>W</v>
      </c>
      <c r="AN6" s="29" t="str">
        <f t="shared" si="3"/>
        <v>T</v>
      </c>
      <c r="AO6" s="29" t="str">
        <f t="shared" ref="AO6:BK6" si="4">LEFT(TEXT(AO5,"ddd"),1)</f>
        <v>F</v>
      </c>
      <c r="AP6" s="29" t="str">
        <f t="shared" si="4"/>
        <v>S</v>
      </c>
      <c r="AQ6" s="29" t="str">
        <f t="shared" si="4"/>
        <v>S</v>
      </c>
      <c r="AR6" s="29" t="str">
        <f t="shared" si="4"/>
        <v>M</v>
      </c>
      <c r="AS6" s="29" t="str">
        <f t="shared" si="4"/>
        <v>T</v>
      </c>
      <c r="AT6" s="29" t="str">
        <f t="shared" si="4"/>
        <v>W</v>
      </c>
      <c r="AU6" s="29" t="str">
        <f t="shared" si="4"/>
        <v>T</v>
      </c>
      <c r="AV6" s="29" t="str">
        <f t="shared" si="4"/>
        <v>F</v>
      </c>
      <c r="AW6" s="29" t="str">
        <f t="shared" si="4"/>
        <v>S</v>
      </c>
      <c r="AX6" s="29" t="str">
        <f t="shared" si="4"/>
        <v>S</v>
      </c>
      <c r="AY6" s="29" t="str">
        <f t="shared" si="4"/>
        <v>M</v>
      </c>
      <c r="AZ6" s="29" t="str">
        <f t="shared" si="4"/>
        <v>T</v>
      </c>
      <c r="BA6" s="29" t="str">
        <f t="shared" si="4"/>
        <v>W</v>
      </c>
      <c r="BB6" s="29" t="str">
        <f t="shared" si="4"/>
        <v>T</v>
      </c>
      <c r="BC6" s="29" t="str">
        <f t="shared" si="4"/>
        <v>F</v>
      </c>
      <c r="BD6" s="29" t="str">
        <f t="shared" si="4"/>
        <v>S</v>
      </c>
      <c r="BE6" s="29" t="str">
        <f t="shared" si="4"/>
        <v>S</v>
      </c>
      <c r="BF6" s="29" t="str">
        <f t="shared" si="4"/>
        <v>M</v>
      </c>
      <c r="BG6" s="29" t="str">
        <f t="shared" si="4"/>
        <v>T</v>
      </c>
      <c r="BH6" s="29" t="str">
        <f t="shared" si="4"/>
        <v>W</v>
      </c>
      <c r="BI6" s="29" t="str">
        <f t="shared" si="4"/>
        <v>T</v>
      </c>
      <c r="BJ6" s="29" t="str">
        <f t="shared" si="4"/>
        <v>F</v>
      </c>
      <c r="BK6" s="29" t="str">
        <f t="shared" si="4"/>
        <v>S</v>
      </c>
      <c r="BL6" s="30" t="str">
        <f>LEFT(TEXT(BL5,"ddd"),1)</f>
        <v>S</v>
      </c>
    </row>
    <row r="7" spans="1:64" s="15" customFormat="1" ht="30" hidden="1" customHeight="1" thickBot="1" x14ac:dyDescent="0.35">
      <c r="A7" s="5" t="s">
        <v>5</v>
      </c>
      <c r="B7" s="31"/>
      <c r="C7" s="32"/>
      <c r="D7" s="31"/>
      <c r="E7" s="31"/>
      <c r="F7" s="31"/>
      <c r="G7" s="24"/>
      <c r="H7" s="24"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20" customFormat="1" ht="19.95" customHeight="1" thickBot="1" x14ac:dyDescent="0.3">
      <c r="A8" s="6"/>
      <c r="B8" s="34" t="s">
        <v>17</v>
      </c>
      <c r="C8" s="35"/>
      <c r="D8" s="36"/>
      <c r="E8" s="37"/>
      <c r="F8" s="38"/>
      <c r="G8" s="39"/>
      <c r="H8" s="40"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20" customFormat="1" ht="19.95" customHeight="1" thickBot="1" x14ac:dyDescent="0.3">
      <c r="A9" s="6"/>
      <c r="B9" s="42" t="s">
        <v>15</v>
      </c>
      <c r="C9" s="43" t="s">
        <v>16</v>
      </c>
      <c r="D9" s="44">
        <v>1</v>
      </c>
      <c r="E9" s="45">
        <f>Project_Start</f>
        <v>45684</v>
      </c>
      <c r="F9" s="45">
        <f>E9+1</f>
        <v>45685</v>
      </c>
      <c r="G9" s="39"/>
      <c r="H9" s="40">
        <f t="shared" si="5"/>
        <v>2</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20" customFormat="1" ht="19.95" customHeight="1" thickBot="1" x14ac:dyDescent="0.3">
      <c r="A10" s="6"/>
      <c r="B10" s="42" t="s">
        <v>10</v>
      </c>
      <c r="C10" s="43" t="s">
        <v>9</v>
      </c>
      <c r="D10" s="44">
        <v>1</v>
      </c>
      <c r="E10" s="45">
        <f>F9</f>
        <v>45685</v>
      </c>
      <c r="F10" s="45">
        <f>E10+2</f>
        <v>45687</v>
      </c>
      <c r="G10" s="39"/>
      <c r="H10" s="40"/>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20" customFormat="1" ht="19.95" customHeight="1" thickBot="1" x14ac:dyDescent="0.3">
      <c r="A11" s="6"/>
      <c r="B11" s="47" t="s">
        <v>11</v>
      </c>
      <c r="C11" s="43" t="s">
        <v>9</v>
      </c>
      <c r="D11" s="48">
        <v>1</v>
      </c>
      <c r="E11" s="45">
        <f>F10</f>
        <v>45687</v>
      </c>
      <c r="F11" s="45">
        <f>E11+2</f>
        <v>45689</v>
      </c>
      <c r="G11" s="39"/>
      <c r="H11" s="40">
        <f t="shared" si="5"/>
        <v>3</v>
      </c>
      <c r="I11" s="46"/>
      <c r="J11" s="46"/>
      <c r="K11" s="46"/>
      <c r="L11" s="46"/>
      <c r="M11" s="46"/>
      <c r="N11" s="46"/>
      <c r="O11" s="46"/>
      <c r="P11" s="46"/>
      <c r="Q11" s="46"/>
      <c r="R11" s="46"/>
      <c r="S11" s="46"/>
      <c r="T11" s="46"/>
      <c r="U11" s="49"/>
      <c r="V11" s="49"/>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20" customFormat="1" ht="19.95" customHeight="1" thickBot="1" x14ac:dyDescent="0.3">
      <c r="A12" s="5"/>
      <c r="B12" s="47" t="s">
        <v>12</v>
      </c>
      <c r="C12" s="43" t="s">
        <v>9</v>
      </c>
      <c r="D12" s="48">
        <v>0.8</v>
      </c>
      <c r="E12" s="50">
        <f>F11</f>
        <v>45689</v>
      </c>
      <c r="F12" s="45">
        <f>E12+2</f>
        <v>45691</v>
      </c>
      <c r="G12" s="39"/>
      <c r="H12" s="40">
        <f t="shared" si="5"/>
        <v>3</v>
      </c>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20" customFormat="1" ht="19.95" customHeight="1" thickBot="1" x14ac:dyDescent="0.3">
      <c r="A13" s="5"/>
      <c r="B13" s="47" t="s">
        <v>13</v>
      </c>
      <c r="C13" s="43" t="s">
        <v>9</v>
      </c>
      <c r="D13" s="48">
        <v>0.7</v>
      </c>
      <c r="E13" s="50">
        <f>F12</f>
        <v>45691</v>
      </c>
      <c r="F13" s="45">
        <f>E13+2</f>
        <v>45693</v>
      </c>
      <c r="G13" s="39"/>
      <c r="H13" s="40">
        <f t="shared" si="5"/>
        <v>3</v>
      </c>
      <c r="I13" s="46"/>
      <c r="J13" s="46"/>
      <c r="K13" s="46"/>
      <c r="L13" s="46"/>
      <c r="M13" s="46"/>
      <c r="N13" s="46"/>
      <c r="O13" s="46"/>
      <c r="P13" s="46"/>
      <c r="Q13" s="46"/>
      <c r="R13" s="46"/>
      <c r="S13" s="46"/>
      <c r="T13" s="46"/>
      <c r="U13" s="46"/>
      <c r="V13" s="46"/>
      <c r="W13" s="46"/>
      <c r="X13" s="46"/>
      <c r="Y13" s="49"/>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20" customFormat="1" ht="19.95" customHeight="1" thickBot="1" x14ac:dyDescent="0.3">
      <c r="A14" s="5"/>
      <c r="B14" s="47" t="s">
        <v>14</v>
      </c>
      <c r="C14" s="43" t="s">
        <v>9</v>
      </c>
      <c r="D14" s="48">
        <v>0.5</v>
      </c>
      <c r="E14" s="50">
        <f>F13</f>
        <v>45693</v>
      </c>
      <c r="F14" s="45">
        <f>E14+3</f>
        <v>45696</v>
      </c>
      <c r="G14" s="39"/>
      <c r="H14" s="40"/>
      <c r="I14" s="46"/>
      <c r="J14" s="46"/>
      <c r="K14" s="46"/>
      <c r="L14" s="46"/>
      <c r="M14" s="46"/>
      <c r="N14" s="46"/>
      <c r="O14" s="46"/>
      <c r="P14" s="46"/>
      <c r="Q14" s="46"/>
      <c r="R14" s="46"/>
      <c r="S14" s="46"/>
      <c r="T14" s="46"/>
      <c r="U14" s="46"/>
      <c r="V14" s="46"/>
      <c r="W14" s="46"/>
      <c r="X14" s="46"/>
      <c r="Y14" s="49"/>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20" customFormat="1" ht="19.95" customHeight="1" thickBot="1" x14ac:dyDescent="0.3">
      <c r="A15" s="6"/>
      <c r="B15" s="51" t="s">
        <v>35</v>
      </c>
      <c r="C15" s="52"/>
      <c r="D15" s="53"/>
      <c r="E15" s="54"/>
      <c r="F15" s="55"/>
      <c r="G15" s="39"/>
      <c r="H15" s="40" t="str">
        <f t="shared" si="5"/>
        <v/>
      </c>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row>
    <row r="16" spans="1:64" s="20" customFormat="1" ht="19.95" customHeight="1" thickBot="1" x14ac:dyDescent="0.3">
      <c r="A16" s="6"/>
      <c r="B16" s="57" t="s">
        <v>36</v>
      </c>
      <c r="C16" s="58" t="s">
        <v>9</v>
      </c>
      <c r="D16" s="59">
        <v>0</v>
      </c>
      <c r="E16" s="60">
        <v>45696</v>
      </c>
      <c r="F16" s="60">
        <f>E16+1</f>
        <v>45697</v>
      </c>
      <c r="G16" s="39"/>
      <c r="H16" s="40">
        <f t="shared" si="5"/>
        <v>2</v>
      </c>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20" customFormat="1" ht="19.95" customHeight="1" thickBot="1" x14ac:dyDescent="0.3">
      <c r="A17" s="6"/>
      <c r="B17" s="57" t="s">
        <v>37</v>
      </c>
      <c r="C17" s="58" t="s">
        <v>9</v>
      </c>
      <c r="D17" s="59">
        <v>0</v>
      </c>
      <c r="E17" s="60">
        <f>F16</f>
        <v>45697</v>
      </c>
      <c r="F17" s="60">
        <f>E17+1</f>
        <v>45698</v>
      </c>
      <c r="G17" s="39"/>
      <c r="H17" s="40"/>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20" customFormat="1" ht="19.95" customHeight="1" thickBot="1" x14ac:dyDescent="0.3">
      <c r="A18" s="6"/>
      <c r="B18" s="57" t="s">
        <v>18</v>
      </c>
      <c r="C18" s="58" t="s">
        <v>9</v>
      </c>
      <c r="D18" s="59">
        <v>0.1</v>
      </c>
      <c r="E18" s="60">
        <v>45696</v>
      </c>
      <c r="F18" s="60">
        <f>E18+4</f>
        <v>45700</v>
      </c>
      <c r="G18" s="39"/>
      <c r="H18" s="40"/>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20" customFormat="1" ht="19.95" customHeight="1" thickBot="1" x14ac:dyDescent="0.3">
      <c r="A19" s="5"/>
      <c r="B19" s="57" t="s">
        <v>19</v>
      </c>
      <c r="C19" s="58" t="s">
        <v>9</v>
      </c>
      <c r="D19" s="59">
        <v>0.3</v>
      </c>
      <c r="E19" s="60">
        <f>F16</f>
        <v>45697</v>
      </c>
      <c r="F19" s="60">
        <f>E19+4</f>
        <v>45701</v>
      </c>
      <c r="G19" s="39"/>
      <c r="H19" s="40">
        <f t="shared" si="5"/>
        <v>5</v>
      </c>
      <c r="I19" s="46"/>
      <c r="J19" s="46"/>
      <c r="K19" s="46"/>
      <c r="L19" s="46"/>
      <c r="M19" s="46"/>
      <c r="N19" s="46"/>
      <c r="O19" s="46"/>
      <c r="P19" s="46"/>
      <c r="Q19" s="46"/>
      <c r="R19" s="46"/>
      <c r="S19" s="46"/>
      <c r="T19" s="46"/>
      <c r="U19" s="49"/>
      <c r="V19" s="49"/>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20" customFormat="1" ht="19.95" customHeight="1" thickBot="1" x14ac:dyDescent="0.3">
      <c r="A20" s="5"/>
      <c r="B20" s="57" t="s">
        <v>20</v>
      </c>
      <c r="C20" s="58" t="s">
        <v>16</v>
      </c>
      <c r="D20" s="59">
        <v>0.2</v>
      </c>
      <c r="E20" s="60">
        <f>F19</f>
        <v>45701</v>
      </c>
      <c r="F20" s="60">
        <f>E20+3</f>
        <v>45704</v>
      </c>
      <c r="G20" s="39"/>
      <c r="H20" s="40">
        <f t="shared" si="5"/>
        <v>4</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20" customFormat="1" ht="19.95" customHeight="1" thickBot="1" x14ac:dyDescent="0.3">
      <c r="A21" s="5"/>
      <c r="B21" s="57" t="s">
        <v>21</v>
      </c>
      <c r="C21" s="58" t="s">
        <v>16</v>
      </c>
      <c r="D21" s="59">
        <v>0.3</v>
      </c>
      <c r="E21" s="60">
        <f>F20</f>
        <v>45704</v>
      </c>
      <c r="F21" s="60">
        <f>E21+4</f>
        <v>45708</v>
      </c>
      <c r="G21" s="39"/>
      <c r="H21" s="40">
        <f t="shared" si="5"/>
        <v>5</v>
      </c>
      <c r="I21" s="46"/>
      <c r="J21" s="46"/>
      <c r="K21" s="46"/>
      <c r="L21" s="46"/>
      <c r="M21" s="46"/>
      <c r="N21" s="46"/>
      <c r="O21" s="46"/>
      <c r="P21" s="46"/>
      <c r="Q21" s="46"/>
      <c r="R21" s="46"/>
      <c r="S21" s="46"/>
      <c r="T21" s="46"/>
      <c r="U21" s="46"/>
      <c r="V21" s="46"/>
      <c r="W21" s="46"/>
      <c r="X21" s="46"/>
      <c r="Y21" s="49"/>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20" customFormat="1" ht="19.95" customHeight="1" thickBot="1" x14ac:dyDescent="0.3">
      <c r="A22" s="5"/>
      <c r="B22" s="57" t="s">
        <v>22</v>
      </c>
      <c r="C22" s="58" t="s">
        <v>9</v>
      </c>
      <c r="D22" s="59">
        <v>0.2</v>
      </c>
      <c r="E22" s="60">
        <f>F21</f>
        <v>45708</v>
      </c>
      <c r="F22" s="60">
        <f>E22+4</f>
        <v>45712</v>
      </c>
      <c r="G22" s="39"/>
      <c r="H22" s="40"/>
      <c r="I22" s="46"/>
      <c r="J22" s="46"/>
      <c r="K22" s="46"/>
      <c r="L22" s="46"/>
      <c r="M22" s="46"/>
      <c r="N22" s="46"/>
      <c r="O22" s="46"/>
      <c r="P22" s="46"/>
      <c r="Q22" s="46"/>
      <c r="R22" s="46"/>
      <c r="S22" s="46"/>
      <c r="T22" s="46"/>
      <c r="U22" s="46"/>
      <c r="V22" s="46"/>
      <c r="W22" s="46"/>
      <c r="X22" s="46"/>
      <c r="Y22" s="49"/>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20" customFormat="1" ht="19.95" customHeight="1" thickBot="1" x14ac:dyDescent="0.3">
      <c r="A23" s="5"/>
      <c r="B23" s="61" t="s">
        <v>23</v>
      </c>
      <c r="C23" s="62"/>
      <c r="D23" s="63"/>
      <c r="E23" s="64"/>
      <c r="F23" s="65"/>
      <c r="G23" s="39"/>
      <c r="H23" s="40" t="str">
        <f t="shared" si="5"/>
        <v/>
      </c>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row>
    <row r="24" spans="1:64" s="20" customFormat="1" ht="19.95" customHeight="1" thickBot="1" x14ac:dyDescent="0.3">
      <c r="A24" s="5"/>
      <c r="B24" s="67" t="s">
        <v>24</v>
      </c>
      <c r="C24" s="68" t="s">
        <v>9</v>
      </c>
      <c r="D24" s="69">
        <v>0.3</v>
      </c>
      <c r="E24" s="70">
        <v>45716</v>
      </c>
      <c r="F24" s="70">
        <f>E24+10</f>
        <v>45726</v>
      </c>
      <c r="G24" s="39"/>
      <c r="H24" s="40">
        <f t="shared" si="5"/>
        <v>11</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20" customFormat="1" ht="19.95" customHeight="1" thickBot="1" x14ac:dyDescent="0.3">
      <c r="A25" s="5"/>
      <c r="B25" s="67" t="s">
        <v>25</v>
      </c>
      <c r="C25" s="68" t="s">
        <v>9</v>
      </c>
      <c r="D25" s="69">
        <v>0.6</v>
      </c>
      <c r="E25" s="70">
        <f>F24</f>
        <v>45726</v>
      </c>
      <c r="F25" s="70">
        <f>E25+9</f>
        <v>45735</v>
      </c>
      <c r="G25" s="39"/>
      <c r="H25" s="40">
        <f t="shared" si="5"/>
        <v>10</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20" customFormat="1" ht="19.95" customHeight="1" thickBot="1" x14ac:dyDescent="0.3">
      <c r="A26" s="5"/>
      <c r="B26" s="67" t="s">
        <v>26</v>
      </c>
      <c r="C26" s="68" t="s">
        <v>9</v>
      </c>
      <c r="D26" s="69">
        <v>0.2</v>
      </c>
      <c r="E26" s="70">
        <f>F25</f>
        <v>45735</v>
      </c>
      <c r="F26" s="70">
        <f>E26+4</f>
        <v>45739</v>
      </c>
      <c r="G26" s="39"/>
      <c r="H26" s="40">
        <f t="shared" si="5"/>
        <v>5</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row>
    <row r="27" spans="1:64" s="20" customFormat="1" ht="19.95" customHeight="1" thickBot="1" x14ac:dyDescent="0.3">
      <c r="A27" s="5"/>
      <c r="B27" s="67" t="s">
        <v>27</v>
      </c>
      <c r="C27" s="68" t="s">
        <v>9</v>
      </c>
      <c r="D27" s="69">
        <v>0</v>
      </c>
      <c r="E27" s="70">
        <f>F26</f>
        <v>45739</v>
      </c>
      <c r="F27" s="70">
        <f>E27+4</f>
        <v>45743</v>
      </c>
      <c r="G27" s="39"/>
      <c r="H27" s="40">
        <f t="shared" si="5"/>
        <v>5</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20" customFormat="1" ht="19.95" customHeight="1" thickBot="1" x14ac:dyDescent="0.3">
      <c r="A28" s="5"/>
      <c r="B28" s="71" t="s">
        <v>32</v>
      </c>
      <c r="C28" s="72"/>
      <c r="D28" s="73"/>
      <c r="E28" s="74"/>
      <c r="F28" s="75"/>
      <c r="G28" s="39"/>
      <c r="H28" s="40" t="str">
        <f t="shared" si="5"/>
        <v/>
      </c>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row>
    <row r="29" spans="1:64" s="20" customFormat="1" ht="19.95" customHeight="1" thickBot="1" x14ac:dyDescent="0.3">
      <c r="A29" s="5"/>
      <c r="B29" s="77" t="s">
        <v>28</v>
      </c>
      <c r="C29" s="78" t="s">
        <v>16</v>
      </c>
      <c r="D29" s="79">
        <v>0</v>
      </c>
      <c r="E29" s="80">
        <f>F27</f>
        <v>45743</v>
      </c>
      <c r="F29" s="80">
        <f>E29+4</f>
        <v>45747</v>
      </c>
      <c r="G29" s="39"/>
      <c r="H29" s="40">
        <f t="shared" si="5"/>
        <v>5</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20" customFormat="1" ht="19.95" customHeight="1" thickBot="1" x14ac:dyDescent="0.3">
      <c r="A30" s="5"/>
      <c r="B30" s="77" t="s">
        <v>29</v>
      </c>
      <c r="C30" s="78" t="s">
        <v>16</v>
      </c>
      <c r="D30" s="79">
        <v>0</v>
      </c>
      <c r="E30" s="80">
        <f>F29</f>
        <v>45747</v>
      </c>
      <c r="F30" s="80">
        <f>E30+4</f>
        <v>45751</v>
      </c>
      <c r="G30" s="39"/>
      <c r="H30" s="40">
        <f t="shared" si="5"/>
        <v>5</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20" customFormat="1" ht="19.95" customHeight="1" thickBot="1" x14ac:dyDescent="0.3">
      <c r="A31" s="5"/>
      <c r="B31" s="77" t="s">
        <v>30</v>
      </c>
      <c r="C31" s="78" t="s">
        <v>16</v>
      </c>
      <c r="D31" s="79">
        <v>0</v>
      </c>
      <c r="E31" s="80">
        <f>F30</f>
        <v>45751</v>
      </c>
      <c r="F31" s="80">
        <f>E31+4</f>
        <v>45755</v>
      </c>
      <c r="G31" s="39"/>
      <c r="H31" s="40">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20" customFormat="1" ht="19.95" customHeight="1" thickBot="1" x14ac:dyDescent="0.3">
      <c r="A32" s="5"/>
      <c r="B32" s="77" t="s">
        <v>31</v>
      </c>
      <c r="C32" s="78" t="s">
        <v>16</v>
      </c>
      <c r="D32" s="79">
        <v>0</v>
      </c>
      <c r="E32" s="80">
        <f>F31</f>
        <v>45755</v>
      </c>
      <c r="F32" s="80">
        <f>E32+5</f>
        <v>45760</v>
      </c>
      <c r="G32" s="39"/>
      <c r="H32" s="40">
        <f t="shared" si="5"/>
        <v>6</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1:64" s="20" customFormat="1" ht="30" customHeight="1" thickBot="1" x14ac:dyDescent="0.3">
      <c r="A33" s="5"/>
      <c r="B33" s="81"/>
      <c r="C33" s="82"/>
      <c r="D33" s="83"/>
      <c r="E33" s="84"/>
      <c r="F33" s="84"/>
      <c r="G33" s="39"/>
      <c r="H33" s="40"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20" customFormat="1" ht="30" customHeight="1" thickBot="1" x14ac:dyDescent="0.3">
      <c r="A34" s="6"/>
      <c r="B34" s="85" t="s">
        <v>0</v>
      </c>
      <c r="C34" s="86"/>
      <c r="D34" s="87"/>
      <c r="E34" s="88"/>
      <c r="F34" s="89"/>
      <c r="G34" s="39"/>
      <c r="H34" s="90" t="str">
        <f t="shared" si="5"/>
        <v/>
      </c>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row>
    <row r="35" spans="1:64" ht="30" customHeight="1" x14ac:dyDescent="0.25">
      <c r="G35" s="3"/>
    </row>
    <row r="36" spans="1:64" ht="30" customHeight="1" x14ac:dyDescent="0.25">
      <c r="C36" s="8"/>
      <c r="F36" s="7"/>
    </row>
    <row r="37" spans="1:64" ht="30" customHeight="1" x14ac:dyDescent="0.25">
      <c r="C37" s="4"/>
    </row>
  </sheetData>
  <mergeCells count="15">
    <mergeCell ref="N1:U1"/>
    <mergeCell ref="BF4:BL4"/>
    <mergeCell ref="I4:O4"/>
    <mergeCell ref="P4:V4"/>
    <mergeCell ref="W4:AC4"/>
    <mergeCell ref="AD4:AJ4"/>
    <mergeCell ref="AK4:AQ4"/>
    <mergeCell ref="AR4:AX4"/>
    <mergeCell ref="AY4:BE4"/>
    <mergeCell ref="F5:F6"/>
    <mergeCell ref="A5:A6"/>
    <mergeCell ref="B5:B6"/>
    <mergeCell ref="C5:C6"/>
    <mergeCell ref="D5:D6"/>
    <mergeCell ref="E5:E6"/>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17" priority="1">
      <formula>AND(TODAY()&gt;=I$5, TODAY()&lt;J$5)</formula>
    </cfRule>
  </conditionalFormatting>
  <conditionalFormatting sqref="I9:BL14">
    <cfRule type="expression" dxfId="16" priority="6">
      <formula>AND(task_start&lt;=I$5,ROUNDDOWN((task_end-task_start+1)*task_progress,0)+task_start-1&gt;=I$5)</formula>
    </cfRule>
    <cfRule type="expression" dxfId="15" priority="7" stopIfTrue="1">
      <formula>AND(task_end&gt;=I$5,task_start&lt;J$5)</formula>
    </cfRule>
  </conditionalFormatting>
  <conditionalFormatting sqref="I16:BL22">
    <cfRule type="expression" dxfId="14" priority="4">
      <formula>AND(task_start&lt;=I$5,ROUNDDOWN((task_end-task_start+1)*task_progress,0)+task_start-1&gt;=I$5)</formula>
    </cfRule>
    <cfRule type="expression" dxfId="13" priority="5" stopIfTrue="1">
      <formula>AND(task_end&gt;=I$5,task_start&lt;J$5)</formula>
    </cfRule>
  </conditionalFormatting>
  <conditionalFormatting sqref="I24:BL27">
    <cfRule type="expression" dxfId="12" priority="2">
      <formula>AND(task_start&lt;=I$5,ROUNDDOWN((task_end-task_start+1)*task_progress,0)+task_start-1&gt;=I$5)</formula>
    </cfRule>
    <cfRule type="expression" dxfId="11" priority="3" stopIfTrue="1">
      <formula>AND(task_end&gt;=I$5,task_start&lt;J$5)</formula>
    </cfRule>
  </conditionalFormatting>
  <conditionalFormatting sqref="I29:BL32">
    <cfRule type="expression" dxfId="10" priority="36">
      <formula>AND(task_start&lt;=I$5,ROUNDDOWN((task_end-task_start+1)*task_progress,0)+task_start-1&gt;=I$5)</formula>
    </cfRule>
    <cfRule type="expression" dxfId="9"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N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1"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7DC39-6726-4A36-B59D-4745084C9490}">
  <sheetPr>
    <pageSetUpPr fitToPage="1"/>
  </sheetPr>
  <dimension ref="A1:BL45"/>
  <sheetViews>
    <sheetView showGridLines="0" tabSelected="1" showRuler="0" zoomScale="80" zoomScaleNormal="80" zoomScalePageLayoutView="70" workbookViewId="0">
      <pane xSplit="6" ySplit="7" topLeftCell="G18" activePane="bottomRight" state="frozen"/>
      <selection pane="topRight" activeCell="G1" sqref="G1"/>
      <selection pane="bottomLeft" activeCell="A8" sqref="A8"/>
      <selection pane="bottomRight" activeCell="D36" sqref="D36"/>
    </sheetView>
  </sheetViews>
  <sheetFormatPr defaultColWidth="8.69921875" defaultRowHeight="30" customHeight="1" x14ac:dyDescent="0.25"/>
  <cols>
    <col min="1" max="1" width="2.69921875" style="5" customWidth="1"/>
    <col min="2" max="2" width="36.1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x14ac:dyDescent="0.7">
      <c r="A1" s="6"/>
      <c r="B1" s="22" t="s">
        <v>33</v>
      </c>
      <c r="C1" s="9"/>
      <c r="D1" s="10"/>
      <c r="E1" s="11"/>
      <c r="F1" s="12"/>
      <c r="H1" s="1"/>
      <c r="I1" s="94" t="s">
        <v>6</v>
      </c>
      <c r="J1" s="92"/>
      <c r="K1" s="92"/>
      <c r="L1" s="92"/>
      <c r="M1" s="92"/>
      <c r="N1" s="115">
        <v>45684</v>
      </c>
      <c r="O1" s="115"/>
      <c r="P1" s="115"/>
      <c r="Q1" s="115"/>
      <c r="R1" s="115"/>
      <c r="S1" s="115"/>
      <c r="T1" s="115"/>
      <c r="U1" s="115"/>
      <c r="V1" s="95"/>
      <c r="W1" s="95"/>
      <c r="X1" s="95"/>
      <c r="Z1" s="93"/>
      <c r="AA1" s="93"/>
    </row>
    <row r="2" spans="1:64" ht="21.6" x14ac:dyDescent="0.45">
      <c r="B2" s="23" t="s">
        <v>34</v>
      </c>
      <c r="C2" s="21"/>
      <c r="D2" s="13"/>
      <c r="E2" s="14"/>
      <c r="F2" s="13"/>
      <c r="I2" s="94" t="s">
        <v>7</v>
      </c>
      <c r="J2" s="92"/>
      <c r="K2" s="92"/>
      <c r="L2" s="92"/>
      <c r="M2" s="92"/>
      <c r="N2" s="96">
        <v>8</v>
      </c>
      <c r="O2" s="97"/>
      <c r="P2" s="97"/>
      <c r="Q2" s="97"/>
      <c r="R2" s="97"/>
      <c r="S2" s="97"/>
      <c r="T2" s="97"/>
      <c r="U2" s="97"/>
      <c r="V2" s="97"/>
      <c r="W2" s="97"/>
      <c r="X2" s="92"/>
      <c r="AP2" s="108" t="s">
        <v>54</v>
      </c>
      <c r="AZ2" s="119">
        <f>D42</f>
        <v>0.88928571428571435</v>
      </c>
      <c r="BA2" s="119"/>
      <c r="BB2" s="119"/>
    </row>
    <row r="3" spans="1:64" s="15" customFormat="1" ht="15.6" customHeight="1" x14ac:dyDescent="0.25">
      <c r="A3" s="5"/>
      <c r="B3" s="98" t="s">
        <v>38</v>
      </c>
      <c r="D3" s="16"/>
      <c r="E3" s="17"/>
      <c r="I3" s="92"/>
      <c r="J3" s="92"/>
      <c r="K3" s="92"/>
      <c r="L3" s="92"/>
      <c r="M3" s="92"/>
      <c r="N3" s="92"/>
      <c r="O3" s="92"/>
    </row>
    <row r="4" spans="1:64" s="15" customFormat="1" ht="13.8" x14ac:dyDescent="0.25">
      <c r="A4" s="6"/>
      <c r="B4" s="18"/>
      <c r="E4" s="19"/>
      <c r="I4" s="118">
        <f>I5</f>
        <v>45733</v>
      </c>
      <c r="J4" s="116"/>
      <c r="K4" s="116"/>
      <c r="L4" s="116"/>
      <c r="M4" s="116"/>
      <c r="N4" s="116"/>
      <c r="O4" s="116"/>
      <c r="P4" s="116">
        <f>P5</f>
        <v>45740</v>
      </c>
      <c r="Q4" s="116"/>
      <c r="R4" s="116"/>
      <c r="S4" s="116"/>
      <c r="T4" s="116"/>
      <c r="U4" s="116"/>
      <c r="V4" s="116"/>
      <c r="W4" s="116">
        <f>W5</f>
        <v>45747</v>
      </c>
      <c r="X4" s="116"/>
      <c r="Y4" s="116"/>
      <c r="Z4" s="116"/>
      <c r="AA4" s="116"/>
      <c r="AB4" s="116"/>
      <c r="AC4" s="116"/>
      <c r="AD4" s="116">
        <f>AD5</f>
        <v>45754</v>
      </c>
      <c r="AE4" s="116"/>
      <c r="AF4" s="116"/>
      <c r="AG4" s="116"/>
      <c r="AH4" s="116"/>
      <c r="AI4" s="116"/>
      <c r="AJ4" s="116"/>
      <c r="AK4" s="116">
        <f>AK5</f>
        <v>45761</v>
      </c>
      <c r="AL4" s="116"/>
      <c r="AM4" s="116"/>
      <c r="AN4" s="116"/>
      <c r="AO4" s="116"/>
      <c r="AP4" s="116"/>
      <c r="AQ4" s="116"/>
      <c r="AR4" s="116">
        <f>AR5</f>
        <v>45768</v>
      </c>
      <c r="AS4" s="116"/>
      <c r="AT4" s="116"/>
      <c r="AU4" s="116"/>
      <c r="AV4" s="116"/>
      <c r="AW4" s="116"/>
      <c r="AX4" s="116"/>
      <c r="AY4" s="116">
        <f>AY5</f>
        <v>45775</v>
      </c>
      <c r="AZ4" s="116"/>
      <c r="BA4" s="116"/>
      <c r="BB4" s="116"/>
      <c r="BC4" s="116"/>
      <c r="BD4" s="116"/>
      <c r="BE4" s="116"/>
      <c r="BF4" s="116">
        <f>BF5</f>
        <v>45782</v>
      </c>
      <c r="BG4" s="116"/>
      <c r="BH4" s="116"/>
      <c r="BI4" s="116"/>
      <c r="BJ4" s="116"/>
      <c r="BK4" s="116"/>
      <c r="BL4" s="117"/>
    </row>
    <row r="5" spans="1:64" s="15" customFormat="1" ht="15" customHeight="1" x14ac:dyDescent="0.3">
      <c r="A5" s="111"/>
      <c r="B5" s="112" t="s">
        <v>4</v>
      </c>
      <c r="C5" s="114" t="s">
        <v>8</v>
      </c>
      <c r="D5" s="109" t="s">
        <v>1</v>
      </c>
      <c r="E5" s="109" t="s">
        <v>2</v>
      </c>
      <c r="F5" s="109" t="s">
        <v>3</v>
      </c>
      <c r="G5" s="24"/>
      <c r="H5" s="24"/>
      <c r="I5" s="25">
        <f>Project_Start-WEEKDAY(Project_Start,1)+2+7*(Display_Week-1)</f>
        <v>45733</v>
      </c>
      <c r="J5" s="25">
        <f>I5+1</f>
        <v>45734</v>
      </c>
      <c r="K5" s="25">
        <f t="shared" ref="K5:AX5" si="0">J5+1</f>
        <v>45735</v>
      </c>
      <c r="L5" s="25">
        <f t="shared" si="0"/>
        <v>45736</v>
      </c>
      <c r="M5" s="25">
        <f t="shared" si="0"/>
        <v>45737</v>
      </c>
      <c r="N5" s="25">
        <f t="shared" si="0"/>
        <v>45738</v>
      </c>
      <c r="O5" s="26">
        <f t="shared" si="0"/>
        <v>45739</v>
      </c>
      <c r="P5" s="27">
        <f>O5+1</f>
        <v>45740</v>
      </c>
      <c r="Q5" s="25">
        <f>P5+1</f>
        <v>45741</v>
      </c>
      <c r="R5" s="25">
        <f t="shared" si="0"/>
        <v>45742</v>
      </c>
      <c r="S5" s="25">
        <f t="shared" si="0"/>
        <v>45743</v>
      </c>
      <c r="T5" s="25">
        <f t="shared" si="0"/>
        <v>45744</v>
      </c>
      <c r="U5" s="25">
        <f t="shared" si="0"/>
        <v>45745</v>
      </c>
      <c r="V5" s="26">
        <f t="shared" si="0"/>
        <v>45746</v>
      </c>
      <c r="W5" s="27">
        <f>V5+1</f>
        <v>45747</v>
      </c>
      <c r="X5" s="25">
        <f>W5+1</f>
        <v>45748</v>
      </c>
      <c r="Y5" s="25">
        <f t="shared" si="0"/>
        <v>45749</v>
      </c>
      <c r="Z5" s="25">
        <f t="shared" si="0"/>
        <v>45750</v>
      </c>
      <c r="AA5" s="25">
        <f t="shared" si="0"/>
        <v>45751</v>
      </c>
      <c r="AB5" s="25">
        <f t="shared" si="0"/>
        <v>45752</v>
      </c>
      <c r="AC5" s="26">
        <f t="shared" si="0"/>
        <v>45753</v>
      </c>
      <c r="AD5" s="27">
        <f>AC5+1</f>
        <v>45754</v>
      </c>
      <c r="AE5" s="25">
        <f>AD5+1</f>
        <v>45755</v>
      </c>
      <c r="AF5" s="25">
        <f t="shared" si="0"/>
        <v>45756</v>
      </c>
      <c r="AG5" s="25">
        <f t="shared" si="0"/>
        <v>45757</v>
      </c>
      <c r="AH5" s="25">
        <f t="shared" si="0"/>
        <v>45758</v>
      </c>
      <c r="AI5" s="25">
        <f t="shared" si="0"/>
        <v>45759</v>
      </c>
      <c r="AJ5" s="26">
        <f t="shared" si="0"/>
        <v>45760</v>
      </c>
      <c r="AK5" s="27">
        <f>AJ5+1</f>
        <v>45761</v>
      </c>
      <c r="AL5" s="25">
        <f>AK5+1</f>
        <v>45762</v>
      </c>
      <c r="AM5" s="25">
        <f t="shared" si="0"/>
        <v>45763</v>
      </c>
      <c r="AN5" s="25">
        <f t="shared" si="0"/>
        <v>45764</v>
      </c>
      <c r="AO5" s="25">
        <f t="shared" si="0"/>
        <v>45765</v>
      </c>
      <c r="AP5" s="25">
        <f t="shared" si="0"/>
        <v>45766</v>
      </c>
      <c r="AQ5" s="26">
        <f t="shared" si="0"/>
        <v>45767</v>
      </c>
      <c r="AR5" s="27">
        <f>AQ5+1</f>
        <v>45768</v>
      </c>
      <c r="AS5" s="25">
        <f>AR5+1</f>
        <v>45769</v>
      </c>
      <c r="AT5" s="25">
        <f t="shared" si="0"/>
        <v>45770</v>
      </c>
      <c r="AU5" s="25">
        <f t="shared" si="0"/>
        <v>45771</v>
      </c>
      <c r="AV5" s="25">
        <f t="shared" si="0"/>
        <v>45772</v>
      </c>
      <c r="AW5" s="25">
        <f t="shared" si="0"/>
        <v>45773</v>
      </c>
      <c r="AX5" s="26">
        <f t="shared" si="0"/>
        <v>45774</v>
      </c>
      <c r="AY5" s="27">
        <f>AX5+1</f>
        <v>45775</v>
      </c>
      <c r="AZ5" s="25">
        <f>AY5+1</f>
        <v>45776</v>
      </c>
      <c r="BA5" s="25">
        <f t="shared" ref="BA5:BE5" si="1">AZ5+1</f>
        <v>45777</v>
      </c>
      <c r="BB5" s="25">
        <f t="shared" si="1"/>
        <v>45778</v>
      </c>
      <c r="BC5" s="25">
        <f t="shared" si="1"/>
        <v>45779</v>
      </c>
      <c r="BD5" s="25">
        <f t="shared" si="1"/>
        <v>45780</v>
      </c>
      <c r="BE5" s="26">
        <f t="shared" si="1"/>
        <v>45781</v>
      </c>
      <c r="BF5" s="27">
        <f>BE5+1</f>
        <v>45782</v>
      </c>
      <c r="BG5" s="25">
        <f>BF5+1</f>
        <v>45783</v>
      </c>
      <c r="BH5" s="25">
        <f t="shared" ref="BH5:BK5" si="2">BG5+1</f>
        <v>45784</v>
      </c>
      <c r="BI5" s="25">
        <f t="shared" si="2"/>
        <v>45785</v>
      </c>
      <c r="BJ5" s="25">
        <f t="shared" si="2"/>
        <v>45786</v>
      </c>
      <c r="BK5" s="25">
        <f t="shared" si="2"/>
        <v>45787</v>
      </c>
      <c r="BL5" s="25">
        <f>BK5+1</f>
        <v>45788</v>
      </c>
    </row>
    <row r="6" spans="1:64" s="15" customFormat="1" ht="15" customHeight="1" thickBot="1" x14ac:dyDescent="0.35">
      <c r="A6" s="111"/>
      <c r="B6" s="113"/>
      <c r="C6" s="110"/>
      <c r="D6" s="110"/>
      <c r="E6" s="110"/>
      <c r="F6" s="110"/>
      <c r="G6" s="24"/>
      <c r="H6" s="24"/>
      <c r="I6" s="28" t="str">
        <f t="shared" ref="I6:BK6" si="3">LEFT(TEXT(I5,"ddd"),1)</f>
        <v>M</v>
      </c>
      <c r="J6" s="29" t="str">
        <f t="shared" si="3"/>
        <v>T</v>
      </c>
      <c r="K6" s="29" t="str">
        <f t="shared" si="3"/>
        <v>W</v>
      </c>
      <c r="L6" s="29" t="str">
        <f t="shared" si="3"/>
        <v>T</v>
      </c>
      <c r="M6" s="29" t="str">
        <f t="shared" si="3"/>
        <v>F</v>
      </c>
      <c r="N6" s="29" t="str">
        <f t="shared" si="3"/>
        <v>S</v>
      </c>
      <c r="O6" s="29" t="str">
        <f t="shared" si="3"/>
        <v>S</v>
      </c>
      <c r="P6" s="29" t="str">
        <f t="shared" si="3"/>
        <v>M</v>
      </c>
      <c r="Q6" s="29" t="str">
        <f t="shared" si="3"/>
        <v>T</v>
      </c>
      <c r="R6" s="29" t="str">
        <f t="shared" si="3"/>
        <v>W</v>
      </c>
      <c r="S6" s="29" t="str">
        <f t="shared" si="3"/>
        <v>T</v>
      </c>
      <c r="T6" s="29" t="str">
        <f t="shared" si="3"/>
        <v>F</v>
      </c>
      <c r="U6" s="29" t="str">
        <f t="shared" si="3"/>
        <v>S</v>
      </c>
      <c r="V6" s="29" t="str">
        <f t="shared" si="3"/>
        <v>S</v>
      </c>
      <c r="W6" s="29" t="str">
        <f t="shared" si="3"/>
        <v>M</v>
      </c>
      <c r="X6" s="29" t="str">
        <f t="shared" si="3"/>
        <v>T</v>
      </c>
      <c r="Y6" s="29" t="str">
        <f t="shared" si="3"/>
        <v>W</v>
      </c>
      <c r="Z6" s="29" t="str">
        <f t="shared" si="3"/>
        <v>T</v>
      </c>
      <c r="AA6" s="29" t="str">
        <f t="shared" si="3"/>
        <v>F</v>
      </c>
      <c r="AB6" s="29" t="str">
        <f t="shared" si="3"/>
        <v>S</v>
      </c>
      <c r="AC6" s="29" t="str">
        <f t="shared" si="3"/>
        <v>S</v>
      </c>
      <c r="AD6" s="29" t="str">
        <f t="shared" si="3"/>
        <v>M</v>
      </c>
      <c r="AE6" s="29" t="str">
        <f t="shared" si="3"/>
        <v>T</v>
      </c>
      <c r="AF6" s="29" t="str">
        <f t="shared" si="3"/>
        <v>W</v>
      </c>
      <c r="AG6" s="29" t="str">
        <f t="shared" si="3"/>
        <v>T</v>
      </c>
      <c r="AH6" s="29" t="str">
        <f t="shared" si="3"/>
        <v>F</v>
      </c>
      <c r="AI6" s="29" t="str">
        <f t="shared" si="3"/>
        <v>S</v>
      </c>
      <c r="AJ6" s="29" t="str">
        <f t="shared" si="3"/>
        <v>S</v>
      </c>
      <c r="AK6" s="29" t="str">
        <f t="shared" si="3"/>
        <v>M</v>
      </c>
      <c r="AL6" s="29" t="str">
        <f t="shared" si="3"/>
        <v>T</v>
      </c>
      <c r="AM6" s="29" t="str">
        <f t="shared" si="3"/>
        <v>W</v>
      </c>
      <c r="AN6" s="29" t="str">
        <f t="shared" si="3"/>
        <v>T</v>
      </c>
      <c r="AO6" s="29" t="str">
        <f t="shared" si="3"/>
        <v>F</v>
      </c>
      <c r="AP6" s="29" t="str">
        <f t="shared" si="3"/>
        <v>S</v>
      </c>
      <c r="AQ6" s="29" t="str">
        <f t="shared" si="3"/>
        <v>S</v>
      </c>
      <c r="AR6" s="29" t="str">
        <f t="shared" si="3"/>
        <v>M</v>
      </c>
      <c r="AS6" s="29" t="str">
        <f t="shared" si="3"/>
        <v>T</v>
      </c>
      <c r="AT6" s="29" t="str">
        <f t="shared" si="3"/>
        <v>W</v>
      </c>
      <c r="AU6" s="29" t="str">
        <f t="shared" si="3"/>
        <v>T</v>
      </c>
      <c r="AV6" s="29" t="str">
        <f t="shared" si="3"/>
        <v>F</v>
      </c>
      <c r="AW6" s="29" t="str">
        <f t="shared" si="3"/>
        <v>S</v>
      </c>
      <c r="AX6" s="29" t="str">
        <f t="shared" si="3"/>
        <v>S</v>
      </c>
      <c r="AY6" s="29" t="str">
        <f t="shared" si="3"/>
        <v>M</v>
      </c>
      <c r="AZ6" s="29" t="str">
        <f t="shared" si="3"/>
        <v>T</v>
      </c>
      <c r="BA6" s="29" t="str">
        <f t="shared" si="3"/>
        <v>W</v>
      </c>
      <c r="BB6" s="29" t="str">
        <f t="shared" si="3"/>
        <v>T</v>
      </c>
      <c r="BC6" s="29" t="str">
        <f t="shared" si="3"/>
        <v>F</v>
      </c>
      <c r="BD6" s="29" t="str">
        <f t="shared" si="3"/>
        <v>S</v>
      </c>
      <c r="BE6" s="29" t="str">
        <f t="shared" si="3"/>
        <v>S</v>
      </c>
      <c r="BF6" s="29" t="str">
        <f t="shared" si="3"/>
        <v>M</v>
      </c>
      <c r="BG6" s="29" t="str">
        <f t="shared" si="3"/>
        <v>T</v>
      </c>
      <c r="BH6" s="29" t="str">
        <f t="shared" si="3"/>
        <v>W</v>
      </c>
      <c r="BI6" s="29" t="str">
        <f t="shared" si="3"/>
        <v>T</v>
      </c>
      <c r="BJ6" s="29" t="str">
        <f t="shared" si="3"/>
        <v>F</v>
      </c>
      <c r="BK6" s="29" t="str">
        <f t="shared" si="3"/>
        <v>S</v>
      </c>
      <c r="BL6" s="30" t="str">
        <f>LEFT(TEXT(BL5,"ddd"),1)</f>
        <v>S</v>
      </c>
    </row>
    <row r="7" spans="1:64" s="15" customFormat="1" ht="30" hidden="1" customHeight="1" thickBot="1" x14ac:dyDescent="0.35">
      <c r="A7" s="5" t="s">
        <v>5</v>
      </c>
      <c r="B7" s="31"/>
      <c r="C7" s="32"/>
      <c r="D7" s="31"/>
      <c r="E7" s="31"/>
      <c r="F7" s="31"/>
      <c r="G7" s="24"/>
      <c r="H7" s="24"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4" s="20" customFormat="1" ht="19.95" customHeight="1" thickBot="1" x14ac:dyDescent="0.3">
      <c r="A8" s="6"/>
      <c r="B8" s="34" t="s">
        <v>17</v>
      </c>
      <c r="C8" s="35"/>
      <c r="D8" s="36"/>
      <c r="E8" s="37"/>
      <c r="F8" s="38"/>
      <c r="G8" s="39"/>
      <c r="H8" s="40" t="str">
        <f t="shared" ref="H8:H42" si="4">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20" customFormat="1" ht="19.95" customHeight="1" thickBot="1" x14ac:dyDescent="0.3">
      <c r="A9" s="6"/>
      <c r="B9" s="42" t="s">
        <v>15</v>
      </c>
      <c r="C9" s="43" t="s">
        <v>16</v>
      </c>
      <c r="D9" s="44">
        <v>1</v>
      </c>
      <c r="E9" s="45">
        <f>Project_Start</f>
        <v>45684</v>
      </c>
      <c r="F9" s="45">
        <f>E9+1</f>
        <v>45685</v>
      </c>
      <c r="G9" s="39"/>
      <c r="H9" s="40">
        <f t="shared" si="4"/>
        <v>2</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20" customFormat="1" ht="19.95" customHeight="1" thickBot="1" x14ac:dyDescent="0.3">
      <c r="A10" s="6"/>
      <c r="B10" s="42" t="s">
        <v>10</v>
      </c>
      <c r="C10" s="43" t="s">
        <v>9</v>
      </c>
      <c r="D10" s="44">
        <v>1</v>
      </c>
      <c r="E10" s="45">
        <f t="shared" ref="E10:E15" si="5">F9</f>
        <v>45685</v>
      </c>
      <c r="F10" s="45">
        <f>E10+2</f>
        <v>45687</v>
      </c>
      <c r="G10" s="39"/>
      <c r="H10" s="40"/>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20" customFormat="1" ht="19.95" customHeight="1" thickBot="1" x14ac:dyDescent="0.3">
      <c r="A11" s="6"/>
      <c r="B11" s="47" t="s">
        <v>11</v>
      </c>
      <c r="C11" s="43" t="s">
        <v>9</v>
      </c>
      <c r="D11" s="48">
        <v>1</v>
      </c>
      <c r="E11" s="45">
        <f t="shared" si="5"/>
        <v>45687</v>
      </c>
      <c r="F11" s="45">
        <f>E11+1</f>
        <v>45688</v>
      </c>
      <c r="G11" s="39"/>
      <c r="H11" s="40">
        <f t="shared" si="4"/>
        <v>2</v>
      </c>
      <c r="I11" s="46"/>
      <c r="J11" s="46"/>
      <c r="K11" s="46"/>
      <c r="L11" s="46"/>
      <c r="M11" s="46"/>
      <c r="N11" s="46"/>
      <c r="O11" s="46"/>
      <c r="P11" s="46"/>
      <c r="Q11" s="46"/>
      <c r="R11" s="46"/>
      <c r="S11" s="46"/>
      <c r="T11" s="46"/>
      <c r="U11" s="49"/>
      <c r="V11" s="49"/>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20" customFormat="1" ht="19.95" customHeight="1" thickBot="1" x14ac:dyDescent="0.3">
      <c r="A12" s="5"/>
      <c r="B12" s="47" t="s">
        <v>12</v>
      </c>
      <c r="C12" s="43" t="s">
        <v>9</v>
      </c>
      <c r="D12" s="48">
        <v>1</v>
      </c>
      <c r="E12" s="50">
        <f t="shared" si="5"/>
        <v>45688</v>
      </c>
      <c r="F12" s="45">
        <f>E12+1</f>
        <v>45689</v>
      </c>
      <c r="G12" s="39"/>
      <c r="H12" s="40">
        <f t="shared" si="4"/>
        <v>2</v>
      </c>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20" customFormat="1" ht="19.95" customHeight="1" thickBot="1" x14ac:dyDescent="0.3">
      <c r="A13" s="5"/>
      <c r="B13" s="47" t="s">
        <v>50</v>
      </c>
      <c r="C13" s="43" t="s">
        <v>9</v>
      </c>
      <c r="D13" s="48">
        <v>1</v>
      </c>
      <c r="E13" s="50">
        <f t="shared" si="5"/>
        <v>45689</v>
      </c>
      <c r="F13" s="45">
        <f>E13+1</f>
        <v>45690</v>
      </c>
      <c r="G13" s="39"/>
      <c r="H13" s="40"/>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20" customFormat="1" ht="19.95" customHeight="1" thickBot="1" x14ac:dyDescent="0.3">
      <c r="A14" s="5"/>
      <c r="B14" s="47" t="s">
        <v>13</v>
      </c>
      <c r="C14" s="43" t="s">
        <v>9</v>
      </c>
      <c r="D14" s="48">
        <v>1</v>
      </c>
      <c r="E14" s="50">
        <f t="shared" si="5"/>
        <v>45690</v>
      </c>
      <c r="F14" s="45">
        <f>E14+1</f>
        <v>45691</v>
      </c>
      <c r="G14" s="39"/>
      <c r="H14" s="40">
        <f t="shared" si="4"/>
        <v>2</v>
      </c>
      <c r="I14" s="46"/>
      <c r="J14" s="46"/>
      <c r="K14" s="46"/>
      <c r="L14" s="46"/>
      <c r="M14" s="46"/>
      <c r="N14" s="46"/>
      <c r="O14" s="46"/>
      <c r="P14" s="46"/>
      <c r="Q14" s="46"/>
      <c r="R14" s="46"/>
      <c r="S14" s="46"/>
      <c r="T14" s="46"/>
      <c r="U14" s="46"/>
      <c r="V14" s="46"/>
      <c r="W14" s="46"/>
      <c r="X14" s="46"/>
      <c r="Y14" s="49"/>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20" customFormat="1" ht="19.95" customHeight="1" thickBot="1" x14ac:dyDescent="0.3">
      <c r="A15" s="5"/>
      <c r="B15" s="47" t="s">
        <v>14</v>
      </c>
      <c r="C15" s="43" t="s">
        <v>9</v>
      </c>
      <c r="D15" s="48">
        <v>1</v>
      </c>
      <c r="E15" s="50">
        <f t="shared" si="5"/>
        <v>45691</v>
      </c>
      <c r="F15" s="45">
        <f>E15+1</f>
        <v>45692</v>
      </c>
      <c r="G15" s="39"/>
      <c r="H15" s="40"/>
      <c r="I15" s="46"/>
      <c r="J15" s="46"/>
      <c r="K15" s="46"/>
      <c r="L15" s="46"/>
      <c r="M15" s="46"/>
      <c r="N15" s="46"/>
      <c r="O15" s="46"/>
      <c r="P15" s="46"/>
      <c r="Q15" s="46"/>
      <c r="R15" s="46"/>
      <c r="S15" s="46"/>
      <c r="T15" s="46"/>
      <c r="U15" s="46"/>
      <c r="V15" s="46"/>
      <c r="W15" s="46"/>
      <c r="X15" s="46"/>
      <c r="Y15" s="49"/>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20" customFormat="1" ht="19.95" customHeight="1" thickBot="1" x14ac:dyDescent="0.3">
      <c r="A16" s="6"/>
      <c r="B16" s="51" t="s">
        <v>35</v>
      </c>
      <c r="C16" s="52"/>
      <c r="D16" s="53"/>
      <c r="E16" s="54"/>
      <c r="F16" s="55"/>
      <c r="G16" s="39"/>
      <c r="H16" s="40" t="str">
        <f t="shared" si="4"/>
        <v/>
      </c>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row>
    <row r="17" spans="1:64" s="20" customFormat="1" ht="19.95" customHeight="1" thickBot="1" x14ac:dyDescent="0.3">
      <c r="A17" s="6"/>
      <c r="B17" s="57" t="s">
        <v>51</v>
      </c>
      <c r="C17" s="58" t="s">
        <v>9</v>
      </c>
      <c r="D17" s="59">
        <v>1</v>
      </c>
      <c r="E17" s="60">
        <f>F15</f>
        <v>45692</v>
      </c>
      <c r="F17" s="60">
        <f>E17+7</f>
        <v>45699</v>
      </c>
      <c r="G17" s="39"/>
      <c r="H17" s="40">
        <f t="shared" si="4"/>
        <v>8</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20" customFormat="1" ht="19.95" customHeight="1" thickBot="1" x14ac:dyDescent="0.3">
      <c r="A18" s="6"/>
      <c r="B18" s="57" t="s">
        <v>36</v>
      </c>
      <c r="C18" s="58" t="s">
        <v>9</v>
      </c>
      <c r="D18" s="59">
        <v>1</v>
      </c>
      <c r="E18" s="60">
        <f t="shared" ref="E18:E23" si="6">F17</f>
        <v>45699</v>
      </c>
      <c r="F18" s="60">
        <f>E18+2</f>
        <v>45701</v>
      </c>
      <c r="G18" s="39"/>
      <c r="H18" s="40"/>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20" customFormat="1" ht="19.95" customHeight="1" thickBot="1" x14ac:dyDescent="0.3">
      <c r="A19" s="6"/>
      <c r="B19" s="57" t="s">
        <v>37</v>
      </c>
      <c r="C19" s="58" t="s">
        <v>9</v>
      </c>
      <c r="D19" s="59">
        <v>1</v>
      </c>
      <c r="E19" s="60">
        <f t="shared" si="6"/>
        <v>45701</v>
      </c>
      <c r="F19" s="60">
        <f>E19+2</f>
        <v>45703</v>
      </c>
      <c r="G19" s="39"/>
      <c r="H19" s="40"/>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20" customFormat="1" ht="19.95" customHeight="1" thickBot="1" x14ac:dyDescent="0.3">
      <c r="A20" s="5"/>
      <c r="B20" s="57" t="s">
        <v>19</v>
      </c>
      <c r="C20" s="58" t="s">
        <v>9</v>
      </c>
      <c r="D20" s="59">
        <v>1</v>
      </c>
      <c r="E20" s="60">
        <f t="shared" si="6"/>
        <v>45703</v>
      </c>
      <c r="F20" s="60">
        <f>E20+2</f>
        <v>45705</v>
      </c>
      <c r="G20" s="39"/>
      <c r="H20" s="40">
        <f t="shared" si="4"/>
        <v>3</v>
      </c>
      <c r="I20" s="46"/>
      <c r="J20" s="46"/>
      <c r="K20" s="46"/>
      <c r="L20" s="46"/>
      <c r="M20" s="46"/>
      <c r="N20" s="46"/>
      <c r="O20" s="46"/>
      <c r="P20" s="46"/>
      <c r="Q20" s="46"/>
      <c r="R20" s="46"/>
      <c r="S20" s="46"/>
      <c r="T20" s="46"/>
      <c r="U20" s="49"/>
      <c r="V20" s="49"/>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20" customFormat="1" ht="19.95" customHeight="1" thickBot="1" x14ac:dyDescent="0.3">
      <c r="A21" s="5"/>
      <c r="B21" s="57" t="s">
        <v>20</v>
      </c>
      <c r="C21" s="58" t="s">
        <v>16</v>
      </c>
      <c r="D21" s="59">
        <v>1</v>
      </c>
      <c r="E21" s="60">
        <f t="shared" si="6"/>
        <v>45705</v>
      </c>
      <c r="F21" s="60">
        <f>E21+2</f>
        <v>45707</v>
      </c>
      <c r="G21" s="39"/>
      <c r="H21" s="40">
        <f t="shared" si="4"/>
        <v>3</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20" customFormat="1" ht="19.95" customHeight="1" thickBot="1" x14ac:dyDescent="0.3">
      <c r="A22" s="5"/>
      <c r="B22" s="57" t="s">
        <v>21</v>
      </c>
      <c r="C22" s="58" t="s">
        <v>16</v>
      </c>
      <c r="D22" s="59">
        <v>1</v>
      </c>
      <c r="E22" s="60">
        <f t="shared" si="6"/>
        <v>45707</v>
      </c>
      <c r="F22" s="60">
        <f>E22+3</f>
        <v>45710</v>
      </c>
      <c r="G22" s="39"/>
      <c r="H22" s="40">
        <f t="shared" si="4"/>
        <v>4</v>
      </c>
      <c r="I22" s="46"/>
      <c r="J22" s="46"/>
      <c r="K22" s="46"/>
      <c r="L22" s="46"/>
      <c r="M22" s="46"/>
      <c r="N22" s="46"/>
      <c r="O22" s="46"/>
      <c r="P22" s="46"/>
      <c r="Q22" s="46"/>
      <c r="R22" s="46"/>
      <c r="S22" s="46"/>
      <c r="T22" s="46"/>
      <c r="U22" s="46"/>
      <c r="V22" s="46"/>
      <c r="W22" s="46"/>
      <c r="X22" s="46"/>
      <c r="Y22" s="49"/>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20" customFormat="1" ht="19.95" customHeight="1" thickBot="1" x14ac:dyDescent="0.3">
      <c r="A23" s="5"/>
      <c r="B23" s="57" t="s">
        <v>22</v>
      </c>
      <c r="C23" s="58" t="s">
        <v>9</v>
      </c>
      <c r="D23" s="59">
        <v>1</v>
      </c>
      <c r="E23" s="60">
        <f t="shared" si="6"/>
        <v>45710</v>
      </c>
      <c r="F23" s="60">
        <f>E23+3</f>
        <v>45713</v>
      </c>
      <c r="G23" s="39"/>
      <c r="H23" s="40"/>
      <c r="I23" s="46"/>
      <c r="J23" s="46"/>
      <c r="K23" s="46"/>
      <c r="L23" s="46"/>
      <c r="M23" s="46"/>
      <c r="N23" s="46"/>
      <c r="O23" s="46"/>
      <c r="P23" s="46"/>
      <c r="Q23" s="46"/>
      <c r="R23" s="46"/>
      <c r="S23" s="46"/>
      <c r="T23" s="46"/>
      <c r="U23" s="46"/>
      <c r="V23" s="46"/>
      <c r="W23" s="46"/>
      <c r="X23" s="46"/>
      <c r="Y23" s="49"/>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20" customFormat="1" ht="19.95" customHeight="1" thickBot="1" x14ac:dyDescent="0.3">
      <c r="A24" s="5"/>
      <c r="B24" s="61" t="s">
        <v>23</v>
      </c>
      <c r="C24" s="62"/>
      <c r="D24" s="63"/>
      <c r="E24" s="64"/>
      <c r="F24" s="65"/>
      <c r="G24" s="39"/>
      <c r="H24" s="40" t="str">
        <f t="shared" si="4"/>
        <v/>
      </c>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row>
    <row r="25" spans="1:64" s="20" customFormat="1" ht="19.95" customHeight="1" thickBot="1" x14ac:dyDescent="0.3">
      <c r="A25" s="5"/>
      <c r="B25" s="67" t="s">
        <v>39</v>
      </c>
      <c r="C25" s="68" t="s">
        <v>16</v>
      </c>
      <c r="D25" s="69">
        <v>1</v>
      </c>
      <c r="E25" s="70">
        <f>F23</f>
        <v>45713</v>
      </c>
      <c r="F25" s="70">
        <f>E25+7</f>
        <v>45720</v>
      </c>
      <c r="G25" s="39"/>
      <c r="H25" s="40">
        <f t="shared" si="4"/>
        <v>8</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20" customFormat="1" ht="19.95" customHeight="1" thickBot="1" x14ac:dyDescent="0.3">
      <c r="A26" s="5"/>
      <c r="B26" s="67" t="s">
        <v>40</v>
      </c>
      <c r="C26" s="68" t="s">
        <v>9</v>
      </c>
      <c r="D26" s="69">
        <v>1</v>
      </c>
      <c r="E26" s="70">
        <f>F25</f>
        <v>45720</v>
      </c>
      <c r="F26" s="70">
        <f>E26+7</f>
        <v>45727</v>
      </c>
      <c r="G26" s="39"/>
      <c r="H26" s="40">
        <f t="shared" si="4"/>
        <v>8</v>
      </c>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row>
    <row r="27" spans="1:64" s="20" customFormat="1" ht="19.95" customHeight="1" thickBot="1" x14ac:dyDescent="0.3">
      <c r="A27" s="5"/>
      <c r="B27" s="67" t="s">
        <v>41</v>
      </c>
      <c r="C27" s="68" t="s">
        <v>9</v>
      </c>
      <c r="D27" s="69">
        <v>1</v>
      </c>
      <c r="E27" s="70">
        <f>F26</f>
        <v>45727</v>
      </c>
      <c r="F27" s="70">
        <f>E27+7</f>
        <v>45734</v>
      </c>
      <c r="G27" s="39"/>
      <c r="H27" s="40">
        <f t="shared" si="4"/>
        <v>8</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20" customFormat="1" ht="19.95" customHeight="1" thickBot="1" x14ac:dyDescent="0.3">
      <c r="A28" s="5"/>
      <c r="B28" s="67" t="s">
        <v>42</v>
      </c>
      <c r="C28" s="68" t="s">
        <v>9</v>
      </c>
      <c r="D28" s="69">
        <v>1</v>
      </c>
      <c r="E28" s="70">
        <f>F27</f>
        <v>45734</v>
      </c>
      <c r="F28" s="70">
        <f>E28+7</f>
        <v>45741</v>
      </c>
      <c r="G28" s="39"/>
      <c r="H28" s="40">
        <f t="shared" si="4"/>
        <v>8</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20" customFormat="1" ht="19.95" customHeight="1" thickBot="1" x14ac:dyDescent="0.3">
      <c r="A29" s="5"/>
      <c r="B29" s="71" t="s">
        <v>32</v>
      </c>
      <c r="C29" s="72"/>
      <c r="D29" s="73"/>
      <c r="E29" s="74"/>
      <c r="F29" s="75"/>
      <c r="G29" s="39"/>
      <c r="H29" s="40" t="str">
        <f t="shared" si="4"/>
        <v/>
      </c>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row>
    <row r="30" spans="1:64" s="20" customFormat="1" ht="19.95" customHeight="1" thickBot="1" x14ac:dyDescent="0.3">
      <c r="A30" s="5"/>
      <c r="B30" s="77" t="s">
        <v>28</v>
      </c>
      <c r="C30" s="78" t="s">
        <v>16</v>
      </c>
      <c r="D30" s="79">
        <v>1</v>
      </c>
      <c r="E30" s="80">
        <f>F28</f>
        <v>45741</v>
      </c>
      <c r="F30" s="80">
        <f>E30+4</f>
        <v>45745</v>
      </c>
      <c r="G30" s="39"/>
      <c r="H30" s="40">
        <f t="shared" si="4"/>
        <v>5</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20" customFormat="1" ht="19.95" customHeight="1" thickBot="1" x14ac:dyDescent="0.3">
      <c r="A31" s="5"/>
      <c r="B31" s="77" t="s">
        <v>52</v>
      </c>
      <c r="C31" s="78" t="s">
        <v>16</v>
      </c>
      <c r="D31" s="79">
        <v>1</v>
      </c>
      <c r="E31" s="80">
        <f>F30</f>
        <v>45745</v>
      </c>
      <c r="F31" s="80">
        <f>E31+4</f>
        <v>45749</v>
      </c>
      <c r="G31" s="39"/>
      <c r="H31" s="40">
        <f t="shared" si="4"/>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20" customFormat="1" ht="19.95" customHeight="1" thickBot="1" x14ac:dyDescent="0.3">
      <c r="A32" s="5"/>
      <c r="B32" s="77" t="s">
        <v>30</v>
      </c>
      <c r="C32" s="78" t="s">
        <v>16</v>
      </c>
      <c r="D32" s="79">
        <v>0.8</v>
      </c>
      <c r="E32" s="80">
        <f>F31</f>
        <v>45749</v>
      </c>
      <c r="F32" s="80">
        <f>E32+5</f>
        <v>45754</v>
      </c>
      <c r="G32" s="39"/>
      <c r="H32" s="40">
        <f t="shared" si="4"/>
        <v>6</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row>
    <row r="33" spans="1:64" s="20" customFormat="1" ht="19.95" customHeight="1" thickBot="1" x14ac:dyDescent="0.3">
      <c r="A33" s="5"/>
      <c r="B33" s="77" t="s">
        <v>31</v>
      </c>
      <c r="C33" s="78" t="s">
        <v>16</v>
      </c>
      <c r="D33" s="79">
        <v>0.7</v>
      </c>
      <c r="E33" s="80">
        <f>F32</f>
        <v>45754</v>
      </c>
      <c r="F33" s="80">
        <f>E33+8</f>
        <v>45762</v>
      </c>
      <c r="G33" s="39"/>
      <c r="H33" s="40">
        <f t="shared" si="4"/>
        <v>9</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s="20" customFormat="1" ht="19.95" customHeight="1" thickBot="1" x14ac:dyDescent="0.3">
      <c r="A34" s="5"/>
      <c r="B34" s="106" t="s">
        <v>43</v>
      </c>
      <c r="C34" s="103"/>
      <c r="D34" s="104"/>
      <c r="E34" s="105"/>
      <c r="F34" s="105"/>
      <c r="G34" s="39"/>
      <c r="H34" s="40"/>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s="20" customFormat="1" ht="19.95" customHeight="1" thickBot="1" x14ac:dyDescent="0.3">
      <c r="A35" s="5"/>
      <c r="B35" s="99" t="s">
        <v>44</v>
      </c>
      <c r="C35" s="100" t="s">
        <v>9</v>
      </c>
      <c r="D35" s="101">
        <v>0.8</v>
      </c>
      <c r="E35" s="102">
        <f>F33</f>
        <v>45762</v>
      </c>
      <c r="F35" s="102">
        <f>E35+4</f>
        <v>45766</v>
      </c>
      <c r="G35" s="39"/>
      <c r="H35" s="40"/>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s="20" customFormat="1" ht="19.95" customHeight="1" thickBot="1" x14ac:dyDescent="0.3">
      <c r="A36" s="5"/>
      <c r="B36" s="99" t="s">
        <v>45</v>
      </c>
      <c r="C36" s="100" t="s">
        <v>16</v>
      </c>
      <c r="D36" s="101">
        <v>0.3</v>
      </c>
      <c r="E36" s="102">
        <f t="shared" ref="E36:E40" si="7">F35</f>
        <v>45766</v>
      </c>
      <c r="F36" s="102">
        <f>E36+3</f>
        <v>45769</v>
      </c>
      <c r="G36" s="39"/>
      <c r="H36" s="40"/>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s="20" customFormat="1" ht="19.95" customHeight="1" thickBot="1" x14ac:dyDescent="0.3">
      <c r="A37" s="5"/>
      <c r="B37" s="99" t="s">
        <v>46</v>
      </c>
      <c r="C37" s="100" t="s">
        <v>16</v>
      </c>
      <c r="D37" s="101">
        <v>0.8</v>
      </c>
      <c r="E37" s="102">
        <f t="shared" si="7"/>
        <v>45769</v>
      </c>
      <c r="F37" s="102">
        <f>E37+3</f>
        <v>45772</v>
      </c>
      <c r="G37" s="39"/>
      <c r="H37" s="40"/>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s="20" customFormat="1" ht="19.95" customHeight="1" thickBot="1" x14ac:dyDescent="0.3">
      <c r="A38" s="5"/>
      <c r="B38" s="99" t="s">
        <v>47</v>
      </c>
      <c r="C38" s="100" t="s">
        <v>16</v>
      </c>
      <c r="D38" s="101">
        <v>0.7</v>
      </c>
      <c r="E38" s="102">
        <f t="shared" si="7"/>
        <v>45772</v>
      </c>
      <c r="F38" s="102">
        <f>E38+3</f>
        <v>45775</v>
      </c>
      <c r="G38" s="39"/>
      <c r="H38" s="40"/>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s="20" customFormat="1" ht="19.95" customHeight="1" thickBot="1" x14ac:dyDescent="0.3">
      <c r="A39" s="5"/>
      <c r="B39" s="99" t="s">
        <v>48</v>
      </c>
      <c r="C39" s="100" t="s">
        <v>9</v>
      </c>
      <c r="D39" s="101">
        <v>0.8</v>
      </c>
      <c r="E39" s="102">
        <f t="shared" si="7"/>
        <v>45775</v>
      </c>
      <c r="F39" s="102">
        <f>E39+4</f>
        <v>45779</v>
      </c>
      <c r="G39" s="39"/>
      <c r="H39" s="40"/>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s="20" customFormat="1" ht="19.95" customHeight="1" thickBot="1" x14ac:dyDescent="0.3">
      <c r="A40" s="5"/>
      <c r="B40" s="99" t="s">
        <v>49</v>
      </c>
      <c r="C40" s="100" t="s">
        <v>16</v>
      </c>
      <c r="D40" s="101">
        <v>0</v>
      </c>
      <c r="E40" s="102">
        <f t="shared" si="7"/>
        <v>45779</v>
      </c>
      <c r="F40" s="102">
        <f>E40+1</f>
        <v>45780</v>
      </c>
      <c r="G40" s="39"/>
      <c r="H40" s="40"/>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row>
    <row r="41" spans="1:64" s="20" customFormat="1" ht="30" customHeight="1" thickBot="1" x14ac:dyDescent="0.3">
      <c r="A41" s="5"/>
      <c r="B41" s="81"/>
      <c r="C41" s="82"/>
      <c r="D41" s="83"/>
      <c r="E41" s="84"/>
      <c r="F41" s="84"/>
      <c r="G41" s="39"/>
      <c r="H41" s="40" t="str">
        <f t="shared" si="4"/>
        <v/>
      </c>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64" s="20" customFormat="1" ht="30" customHeight="1" thickBot="1" x14ac:dyDescent="0.3">
      <c r="A42" s="6"/>
      <c r="B42" s="85"/>
      <c r="C42" s="86" t="s">
        <v>53</v>
      </c>
      <c r="D42" s="107">
        <f>SUM(D9:D40)/28</f>
        <v>0.88928571428571435</v>
      </c>
      <c r="E42" s="88"/>
      <c r="F42" s="89"/>
      <c r="G42" s="39"/>
      <c r="H42" s="90" t="str">
        <f t="shared" si="4"/>
        <v/>
      </c>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row>
    <row r="43" spans="1:64" ht="30" customHeight="1" x14ac:dyDescent="0.25">
      <c r="G43" s="3"/>
    </row>
    <row r="44" spans="1:64" ht="30" customHeight="1" x14ac:dyDescent="0.25">
      <c r="C44" s="8"/>
      <c r="F44" s="7"/>
    </row>
    <row r="45" spans="1:64" ht="30" customHeight="1" x14ac:dyDescent="0.25">
      <c r="C45" s="4"/>
    </row>
  </sheetData>
  <mergeCells count="16">
    <mergeCell ref="N1:U1"/>
    <mergeCell ref="I4:O4"/>
    <mergeCell ref="P4:V4"/>
    <mergeCell ref="W4:AC4"/>
    <mergeCell ref="AD4:AJ4"/>
    <mergeCell ref="AZ2:BB2"/>
    <mergeCell ref="AR4:AX4"/>
    <mergeCell ref="AY4:BE4"/>
    <mergeCell ref="BF4:BL4"/>
    <mergeCell ref="A5:A6"/>
    <mergeCell ref="B5:B6"/>
    <mergeCell ref="C5:C6"/>
    <mergeCell ref="D5:D6"/>
    <mergeCell ref="E5:E6"/>
    <mergeCell ref="F5:F6"/>
    <mergeCell ref="AK4:AQ4"/>
  </mergeCells>
  <conditionalFormatting sqref="D7:D42">
    <cfRule type="dataBar" priority="8">
      <dataBar>
        <cfvo type="num" val="0"/>
        <cfvo type="num" val="1"/>
        <color theme="0"/>
      </dataBar>
      <extLst>
        <ext xmlns:x14="http://schemas.microsoft.com/office/spreadsheetml/2009/9/main" uri="{B025F937-C7B1-47D3-B67F-A62EFF666E3E}">
          <x14:id>{CAE81635-D3D8-4D64-8E55-38822C0084BA}</x14:id>
        </ext>
      </extLst>
    </cfRule>
  </conditionalFormatting>
  <conditionalFormatting sqref="I4:BL40">
    <cfRule type="expression" dxfId="8" priority="1">
      <formula>AND(TODAY()&gt;=I$5, TODAY()&lt;J$5)</formula>
    </cfRule>
  </conditionalFormatting>
  <conditionalFormatting sqref="I9:BL15">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7:BL23">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5:BL28">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0:BL40">
    <cfRule type="expression" dxfId="1" priority="9">
      <formula>AND(task_start&lt;=I$5,ROUNDDOWN((task_end-task_start+1)*task_progress,0)+task_start-1&gt;=I$5)</formula>
    </cfRule>
    <cfRule type="expression" dxfId="0" priority="10" stopIfTrue="1">
      <formula>AND(task_end&gt;=I$5,task_start&lt;J$5)</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49232F10-E2CE-4AE5-852F-943B0701F284}"/>
    <dataValidation allowBlank="1" showInputMessage="1" showErrorMessage="1" prompt="Phase 4's sample block starts in cell B26." sqref="A29" xr:uid="{BA1808A8-4A6B-495A-A9E5-365E155E4553}"/>
    <dataValidation allowBlank="1" showInputMessage="1" showErrorMessage="1" prompt="Phase 3's sample block starts in cell B20." sqref="A24" xr:uid="{3D8FCB79-E05F-4F86-91C1-DAB0249D5B1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00B056DB-D950-4E26-AC2B-501A2FD8623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5AADE18B-578D-4B1C-AE9D-FF8D3499B286}"/>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F27076FC-35FF-4057-8366-281A7CCA94A9}"/>
    <dataValidation allowBlank="1" showInputMessage="1" showErrorMessage="1" prompt="Cell B8 contains the Phase 1 sample title. Enter a new title in cell B8._x000a_To delete the phase and work only from tasks, simply delete this row." sqref="A8" xr:uid="{72BE3441-9108-4017-9A09-9D03BAB8E35C}"/>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8E785636-C23C-4077-9402-815BFA02974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CA11269F-4520-4CB2-A29E-FDB6C545C7C4}"/>
    <dataValidation allowBlank="1" showInputMessage="1" showErrorMessage="1" prompt="Enter the name of the Project Lead in cell C3. Enter the Project Start date in cell Q1. Project Start: label is in cell I1." sqref="A3" xr:uid="{71043F32-56E6-4909-BDA1-88B885D1E66F}"/>
    <dataValidation allowBlank="1" showInputMessage="1" showErrorMessage="1" prompt="Enter Company name in cel B2." sqref="A2" xr:uid="{8D6EB106-F3FD-40FF-8638-E0053132112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2EBEDDF-A074-4033-BF70-3BC38D1C734F}"/>
    <dataValidation type="whole" operator="greaterThanOrEqual" allowBlank="1" showInputMessage="1" promptTitle="Display Week" prompt="Changing this number will scroll the Gantt Chart view." sqref="N2" xr:uid="{CCAF8157-F15C-4368-A415-3ED63C887761}">
      <formula1>1</formula1>
    </dataValidation>
  </dataValidations>
  <printOptions horizontalCentered="1"/>
  <pageMargins left="0.35" right="0.35" top="0.35" bottom="0.5" header="0.3" footer="0.3"/>
  <pageSetup scale="51" fitToHeight="0" orientation="landscape" r:id="rId1"/>
  <headerFooter differentFirst="1" scaleWithDoc="0">
    <oddFooter>Page &amp;P of &amp;N</oddFooter>
  </headerFooter>
  <ignoredErrors>
    <ignoredError sqref="F10" formula="1"/>
  </ignoredErrors>
  <drawing r:id="rId2"/>
  <extLst>
    <ext xmlns:x14="http://schemas.microsoft.com/office/spreadsheetml/2009/9/main" uri="{78C0D931-6437-407d-A8EE-F0AAD7539E65}">
      <x14:conditionalFormattings>
        <x14:conditionalFormatting xmlns:xm="http://schemas.microsoft.com/office/excel/2006/main">
          <x14:cfRule type="dataBar" id="{CAE81635-D3D8-4D64-8E55-38822C0084BA}">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http://schemas.microsoft.com/office/2006/metadata/properties"/>
    <ds:schemaRef ds:uri="http://www.w3.org/XML/1998/namespace"/>
    <ds:schemaRef ds:uri="http://schemas.microsoft.com/office/2006/documentManagement/types"/>
    <ds:schemaRef ds:uri="http://schemas.microsoft.com/sharepoint/v3"/>
    <ds:schemaRef ds:uri="http://purl.org/dc/terms/"/>
    <ds:schemaRef ds:uri="http://purl.org/dc/dcmitype/"/>
    <ds:schemaRef ds:uri="16c05727-aa75-4e4a-9b5f-8a80a1165891"/>
    <ds:schemaRef ds:uri="http://schemas.microsoft.com/office/infopath/2007/PartnerControls"/>
    <ds:schemaRef ds:uri="http://schemas.openxmlformats.org/package/2006/metadata/core-properties"/>
    <ds:schemaRef ds:uri="230e9df3-be65-4c73-a93b-d1236ebd677e"/>
    <ds:schemaRef ds:uri="71af3243-3dd4-4a8d-8c0d-dd76da1f02a5"/>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Project schedule</vt:lpstr>
      <vt:lpstr>Project schedules</vt:lpstr>
      <vt:lpstr>'Project schedules'!Display_Week</vt:lpstr>
      <vt:lpstr>Display_Week</vt:lpstr>
      <vt:lpstr>'Project schedule'!Print_Titles</vt:lpstr>
      <vt:lpstr>'Project schedules'!Print_Titles</vt:lpstr>
      <vt:lpstr>'Project schedules'!Project_Start</vt:lpstr>
      <vt:lpstr>Project_Start</vt:lpstr>
      <vt:lpstr>'Project schedule'!task_end</vt:lpstr>
      <vt:lpstr>'Project schedules'!task_end</vt:lpstr>
      <vt:lpstr>'Project schedule'!task_progress</vt:lpstr>
      <vt:lpstr>'Project schedules'!task_progress</vt:lpstr>
      <vt:lpstr>'Project schedule'!task_start</vt:lpstr>
      <vt:lpstr>'Project schedules'!task_start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Joean Mark Hiolin</dc:creator>
  <dc:description/>
  <cp:lastModifiedBy>Joean Mark Hiolin</cp:lastModifiedBy>
  <cp:lastPrinted>2025-03-18T10:37:09Z</cp:lastPrinted>
  <dcterms:created xsi:type="dcterms:W3CDTF">2022-03-11T22:41:12Z</dcterms:created>
  <dcterms:modified xsi:type="dcterms:W3CDTF">2025-04-13T11:30:37Z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