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838DC18-8A84-4AB0-AF58-42B0F49626D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Не мое" sheetId="1" r:id="rId1"/>
    <sheet name="Мое" sheetId="2" r:id="rId2"/>
    <sheet name="Лурь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B3" i="3"/>
  <c r="H6" i="2"/>
  <c r="H10" i="2" s="1"/>
  <c r="B27" i="2"/>
  <c r="B25" i="2"/>
  <c r="B31" i="2"/>
  <c r="B24" i="2"/>
  <c r="B21" i="2"/>
  <c r="B33" i="2" s="1"/>
  <c r="H1" i="2" s="1"/>
  <c r="H2" i="2" s="1"/>
  <c r="B17" i="2"/>
  <c r="B16" i="2"/>
  <c r="B22" i="2" s="1"/>
  <c r="B9" i="2"/>
  <c r="B10" i="2" s="1"/>
  <c r="B6" i="2"/>
  <c r="B5" i="2"/>
  <c r="B4" i="2"/>
  <c r="B3" i="2"/>
  <c r="H6" i="3"/>
  <c r="H10" i="3" s="1"/>
  <c r="B5" i="3"/>
  <c r="B17" i="3"/>
  <c r="B21" i="3" s="1"/>
  <c r="B33" i="3" s="1"/>
  <c r="H1" i="3" s="1"/>
  <c r="H2" i="3" s="1"/>
  <c r="B31" i="3"/>
  <c r="B24" i="3"/>
  <c r="B16" i="3"/>
  <c r="B22" i="3" s="1"/>
  <c r="B9" i="3"/>
  <c r="B10" i="3" s="1"/>
  <c r="B11" i="3" s="1"/>
  <c r="B6" i="3"/>
  <c r="B4" i="3"/>
  <c r="B28" i="2" l="1"/>
  <c r="H12" i="2" s="1"/>
  <c r="H9" i="2"/>
  <c r="H8" i="2" s="1"/>
  <c r="B11" i="2"/>
  <c r="H4" i="2"/>
  <c r="B12" i="2"/>
  <c r="H7" i="2"/>
  <c r="H17" i="2"/>
  <c r="B25" i="3"/>
  <c r="H17" i="3"/>
  <c r="B27" i="3"/>
  <c r="B12" i="3"/>
  <c r="B28" i="3"/>
  <c r="H7" i="3"/>
  <c r="H9" i="3"/>
  <c r="H8" i="3" s="1"/>
  <c r="B24" i="1"/>
  <c r="B16" i="1"/>
  <c r="B29" i="2" l="1"/>
  <c r="H18" i="2" s="1"/>
  <c r="H19" i="2" s="1"/>
  <c r="H20" i="2" s="1"/>
  <c r="H15" i="2" s="1"/>
  <c r="B14" i="2"/>
  <c r="B13" i="2"/>
  <c r="H3" i="2"/>
  <c r="B29" i="3"/>
  <c r="H18" i="3" s="1"/>
  <c r="H19" i="3" s="1"/>
  <c r="H20" i="3" s="1"/>
  <c r="H15" i="3" s="1"/>
  <c r="H4" i="3"/>
  <c r="H3" i="3" s="1"/>
  <c r="B13" i="3"/>
  <c r="B14" i="3"/>
  <c r="H6" i="1"/>
  <c r="H10" i="1" s="1"/>
  <c r="B25" i="1"/>
  <c r="B31" i="1"/>
  <c r="B17" i="1"/>
  <c r="H16" i="2" l="1"/>
  <c r="H24" i="2" s="1"/>
  <c r="H16" i="3"/>
  <c r="H24" i="3" s="1"/>
  <c r="B4" i="1"/>
  <c r="B18" i="1"/>
  <c r="B22" i="1"/>
  <c r="B9" i="1"/>
  <c r="B10" i="1" s="1"/>
  <c r="B3" i="1"/>
  <c r="B6" i="1"/>
  <c r="B5" i="1"/>
  <c r="H14" i="2" l="1"/>
  <c r="G22" i="2" s="1"/>
  <c r="H14" i="3"/>
  <c r="G22" i="3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<sst xmlns="http://schemas.openxmlformats.org/spreadsheetml/2006/main" count="281" uniqueCount="62">
  <si>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</si>
  <si>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</si>
  <si>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</si>
  <si>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</si>
  <si>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</si>
  <si>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</si>
  <si>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</si>
  <si>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</si>
  <si>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</si>
  <si>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</si>
  <si>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</si>
  <si>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</si>
  <si>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</si>
  <si>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</si>
  <si>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</si>
  <si>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</si>
  <si>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</si>
  <si>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</si>
  <si>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</si>
  <si>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</si>
  <si>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</si>
  <si>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</si>
  <si>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</si>
  <si>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</si>
  <si>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</si>
  <si>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</si>
  <si>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</si>
  <si>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</si>
  <si>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</si>
  <si>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</si>
  <si>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</si>
  <si>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</si>
  <si>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</si>
  <si>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</si>
  <si>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</si>
  <si>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</si>
  <si>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</si>
  <si>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</si>
  <si>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</si>
  <si>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</si>
  <si>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</si>
  <si>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</si>
  <si>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</si>
  <si>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</si>
  <si>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</si>
  <si>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</si>
  <si>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</si>
  <si>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</si>
  <si>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</si>
  <si>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</si>
  <si>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</si>
  <si>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</si>
  <si>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</si>
  <si>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</si>
  <si>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</si>
  <si>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</si>
  <si>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</si>
  <si>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</si>
  <si>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</si>
  <si>
    <t>мA</t>
  </si>
  <si>
    <t>(мA) из данных стабилитрона</t>
  </si>
  <si>
    <t>Контроль dU выпр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</si>
</sst>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  <xf numFmtId="0" fontId="0" fillId="2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7" borderId="11" xfId="0" applyFill="1" applyBorder="1"/>
    <xf numFmtId="0" fontId="2" fillId="0" borderId="1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Normal="100" workbookViewId="0">
      <selection activeCell="B33" sqref="B33"/>
    </sheetView>
  </sheetViews>
  <sheetFormatPr defaultRowHeight="15" x14ac:dyDescent="0.25"/>
  <cols>
    <col min="1" max="1" width="24.140625" customWidth="1"/>
    <col min="2" max="2" width="25.7109375" customWidth="1"/>
    <col min="3" max="3" width="18.140625" customWidth="1"/>
    <col min="4" max="4" width="13.28515625" customWidth="1"/>
    <col min="5" max="5" width="20.85546875" customWidth="1"/>
    <col min="7" max="7" width="19.5703125" customWidth="1"/>
    <col min="8" max="8" width="10.5703125" customWidth="1"/>
  </cols>
  <sheetData>
    <row r="1" spans="1:9" x14ac:dyDescent="0.25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25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25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25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25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25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25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25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25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25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25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25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25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25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25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25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25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25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25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tabSelected="1" zoomScale="115" zoomScaleNormal="115" workbookViewId="0">
      <selection activeCell="K9" sqref="K9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6.140625" customWidth="1"/>
    <col min="5" max="5" width="10.7109375" customWidth="1"/>
    <col min="6" max="6" width="3.7109375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11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6.1111111111111107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1.166666666666667</v>
      </c>
      <c r="I3" s="10" t="s">
        <v>31</v>
      </c>
    </row>
    <row r="4" spans="1:9" x14ac:dyDescent="0.25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14.95</v>
      </c>
      <c r="I8" s="10" t="s">
        <v>3</v>
      </c>
    </row>
    <row r="9" spans="1:9" x14ac:dyDescent="0.25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25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23.4</v>
      </c>
      <c r="I10" s="10" t="s">
        <v>28</v>
      </c>
    </row>
    <row r="11" spans="1:9" x14ac:dyDescent="0.25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39.973595922339349</v>
      </c>
      <c r="I12" s="10"/>
    </row>
    <row r="13" spans="1:9" x14ac:dyDescent="0.25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0.1293406324116726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5.0376140350877199</v>
      </c>
      <c r="I15" s="10"/>
    </row>
    <row r="16" spans="1:9" x14ac:dyDescent="0.25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37.948425882546488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1.3684210526315791E-3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0.34347368421052638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2.5188070175438599</v>
      </c>
      <c r="I20" s="10" t="s">
        <v>3</v>
      </c>
    </row>
    <row r="21" spans="1:9" x14ac:dyDescent="0.25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3.3000000000000007</v>
      </c>
      <c r="C22" s="3" t="s">
        <v>3</v>
      </c>
      <c r="D22" s="10"/>
      <c r="E22" s="9"/>
      <c r="F22" s="10"/>
      <c r="G22" s="24">
        <f>H14*B8 * 1000</f>
        <v>64.670316205836301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1.3175777080913482E-2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B27/B28*1000</f>
        <v>365.38461538461536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zoomScale="115" zoomScaleNormal="115" workbookViewId="0">
      <selection activeCell="M13" sqref="M13"/>
    </sheetView>
  </sheetViews>
  <sheetFormatPr defaultRowHeight="15" x14ac:dyDescent="0.25"/>
  <cols>
    <col min="1" max="1" width="24.140625" customWidth="1"/>
    <col min="2" max="2" width="22.5703125" customWidth="1"/>
    <col min="3" max="3" width="15" bestFit="1" customWidth="1"/>
    <col min="4" max="4" width="5" customWidth="1"/>
    <col min="5" max="5" width="10.7109375" customWidth="1"/>
    <col min="6" max="6" width="3.42578125" bestFit="1" customWidth="1"/>
    <col min="7" max="7" width="19.5703125" customWidth="1"/>
    <col min="8" max="8" width="10.5703125" customWidth="1"/>
  </cols>
  <sheetData>
    <row r="1" spans="1:9" ht="45" x14ac:dyDescent="0.25">
      <c r="A1" s="31" t="s">
        <v>0</v>
      </c>
      <c r="B1" s="32">
        <v>10</v>
      </c>
      <c r="C1" s="32" t="s">
        <v>3</v>
      </c>
      <c r="D1" s="8"/>
      <c r="E1" s="36" t="s">
        <v>37</v>
      </c>
      <c r="F1" s="29">
        <v>15</v>
      </c>
      <c r="G1" s="23" t="s">
        <v>36</v>
      </c>
      <c r="H1" s="7">
        <f>F1 * B33 + 0.05</f>
        <v>1.8</v>
      </c>
      <c r="I1" s="8" t="s">
        <v>2</v>
      </c>
    </row>
    <row r="2" spans="1:9" x14ac:dyDescent="0.25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5.5555555555555554</v>
      </c>
      <c r="I2" s="10" t="s">
        <v>31</v>
      </c>
    </row>
    <row r="3" spans="1:9" x14ac:dyDescent="0.25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0.6111111111111116</v>
      </c>
      <c r="I3" s="10" t="s">
        <v>31</v>
      </c>
    </row>
    <row r="4" spans="1:9" x14ac:dyDescent="0.25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4.9444444444444438</v>
      </c>
      <c r="I4" s="10" t="s">
        <v>31</v>
      </c>
    </row>
    <row r="5" spans="1:9" x14ac:dyDescent="0.25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25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H5*B30-0.05</f>
        <v>0.99999999999999978</v>
      </c>
      <c r="I6" s="12" t="s">
        <v>3</v>
      </c>
    </row>
    <row r="7" spans="1:9" x14ac:dyDescent="0.25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0.74999999999999978</v>
      </c>
      <c r="I7" s="10" t="s">
        <v>28</v>
      </c>
    </row>
    <row r="8" spans="1:9" x14ac:dyDescent="0.25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13.799999999999999</v>
      </c>
      <c r="I8" s="10" t="s">
        <v>3</v>
      </c>
    </row>
    <row r="9" spans="1:9" x14ac:dyDescent="0.25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25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21.599999999999998</v>
      </c>
      <c r="I10" s="10" t="s">
        <v>28</v>
      </c>
    </row>
    <row r="11" spans="1:9" x14ac:dyDescent="0.25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0.89</v>
      </c>
      <c r="I11" s="10"/>
    </row>
    <row r="12" spans="1:9" x14ac:dyDescent="0.25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B12*B2 + B27*(B28/1000)+ B19*B2)*100</f>
        <v>38.297689229312795</v>
      </c>
      <c r="I12" s="10"/>
    </row>
    <row r="13" spans="1:9" x14ac:dyDescent="0.25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25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0.12003448998893547</v>
      </c>
      <c r="I14" s="10"/>
    </row>
    <row r="15" spans="1:9" x14ac:dyDescent="0.25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4.8340740740740742</v>
      </c>
      <c r="I15" s="10"/>
    </row>
    <row r="16" spans="1:9" x14ac:dyDescent="0.25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39.272375669023702</v>
      </c>
      <c r="I16" s="10"/>
    </row>
    <row r="17" spans="1:9" x14ac:dyDescent="0.25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37" t="s">
        <v>61</v>
      </c>
      <c r="H17" s="37">
        <f>(B2*B24)/B25</f>
        <v>0.5</v>
      </c>
      <c r="I17" s="10"/>
    </row>
    <row r="18" spans="1:9" ht="30" x14ac:dyDescent="0.25">
      <c r="A18" s="18" t="s">
        <v>18</v>
      </c>
      <c r="B18" s="1">
        <v>1</v>
      </c>
      <c r="C18" s="35" t="s">
        <v>60</v>
      </c>
      <c r="D18" s="22"/>
      <c r="E18" s="9"/>
      <c r="F18" s="10"/>
      <c r="G18" s="24" t="s">
        <v>55</v>
      </c>
      <c r="H18" s="3">
        <f>B8/B29</f>
        <v>1.4444444444444446E-3</v>
      </c>
      <c r="I18" s="10" t="s">
        <v>2</v>
      </c>
    </row>
    <row r="19" spans="1:9" x14ac:dyDescent="0.25">
      <c r="A19" s="18" t="s">
        <v>22</v>
      </c>
      <c r="B19" s="1">
        <v>8.1999999999999993</v>
      </c>
      <c r="C19" s="1" t="s">
        <v>3</v>
      </c>
      <c r="D19" s="10"/>
      <c r="E19" s="9"/>
      <c r="F19" s="10"/>
      <c r="G19" s="24" t="s">
        <v>56</v>
      </c>
      <c r="H19" s="3">
        <f>H18*(1+B15)</f>
        <v>0.36255555555555558</v>
      </c>
      <c r="I19" s="10" t="s">
        <v>2</v>
      </c>
    </row>
    <row r="20" spans="1:9" x14ac:dyDescent="0.25">
      <c r="A20" s="18" t="s">
        <v>53</v>
      </c>
      <c r="B20" s="1">
        <v>6.5</v>
      </c>
      <c r="C20" s="1" t="s">
        <v>31</v>
      </c>
      <c r="D20" s="10"/>
      <c r="E20" s="9"/>
      <c r="F20" s="10"/>
      <c r="G20" s="24" t="s">
        <v>57</v>
      </c>
      <c r="H20" s="3">
        <f>H19*B4</f>
        <v>2.4170370370370371</v>
      </c>
      <c r="I20" s="10" t="s">
        <v>3</v>
      </c>
    </row>
    <row r="21" spans="1:9" x14ac:dyDescent="0.25">
      <c r="A21" s="9" t="s">
        <v>20</v>
      </c>
      <c r="B21" s="3">
        <f>B18+B17</f>
        <v>7</v>
      </c>
      <c r="C21" s="3" t="s">
        <v>59</v>
      </c>
      <c r="D21" s="10"/>
      <c r="E21" s="9"/>
      <c r="F21" s="10"/>
      <c r="G21" s="24"/>
      <c r="H21" s="3"/>
      <c r="I21" s="10"/>
    </row>
    <row r="22" spans="1:9" x14ac:dyDescent="0.25">
      <c r="A22" s="9" t="s">
        <v>21</v>
      </c>
      <c r="B22" s="3">
        <f>B16-B19</f>
        <v>2.3000000000000007</v>
      </c>
      <c r="C22" s="3" t="s">
        <v>3</v>
      </c>
      <c r="D22" s="10"/>
      <c r="E22" s="9"/>
      <c r="F22" s="10"/>
      <c r="G22" s="24">
        <f>H14*B8 * 1000</f>
        <v>60.017244994467738</v>
      </c>
      <c r="H22" s="3"/>
      <c r="I22" s="10"/>
    </row>
    <row r="23" spans="1:9" x14ac:dyDescent="0.25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25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38" t="s">
        <v>58</v>
      </c>
      <c r="H24" s="39">
        <f>B8/H16</f>
        <v>1.2731595465827082E-2</v>
      </c>
      <c r="I24" s="10"/>
    </row>
    <row r="25" spans="1:9" x14ac:dyDescent="0.25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25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25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H27" s="3"/>
      <c r="I27" s="10"/>
    </row>
    <row r="28" spans="1:9" x14ac:dyDescent="0.25">
      <c r="A28" s="9" t="s">
        <v>27</v>
      </c>
      <c r="B28" s="3">
        <f>B17+B21</f>
        <v>13</v>
      </c>
      <c r="C28" s="3" t="s">
        <v>59</v>
      </c>
      <c r="D28" s="10"/>
      <c r="E28" s="9"/>
      <c r="F28" s="10"/>
      <c r="G28" s="24"/>
      <c r="H28" s="3"/>
      <c r="I28" s="10"/>
    </row>
    <row r="29" spans="1:9" x14ac:dyDescent="0.25">
      <c r="A29" s="9" t="s">
        <v>30</v>
      </c>
      <c r="B29" s="3">
        <f>B27/B28*1000</f>
        <v>346.15384615384613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25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25">
      <c r="A31" s="9" t="s">
        <v>32</v>
      </c>
      <c r="B31" s="3">
        <f>B19+B30</f>
        <v>8.8999999999999986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25">
      <c r="A32" s="20" t="s">
        <v>35</v>
      </c>
      <c r="B32" s="4">
        <v>60</v>
      </c>
      <c r="C32" s="3"/>
      <c r="D32" s="10"/>
      <c r="E32" s="9"/>
      <c r="F32" s="10"/>
      <c r="G32" s="24"/>
      <c r="H32" s="3"/>
      <c r="I32" s="10"/>
    </row>
    <row r="33" spans="1:9" ht="15.75" thickBot="1" x14ac:dyDescent="0.3">
      <c r="A33" s="13" t="s">
        <v>34</v>
      </c>
      <c r="B33" s="14">
        <f>(B21/B32)</f>
        <v>0.11666666666666667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2022-05-20T11:22:22Z</dcterms:modified>
</cp:coreProperties>
</file>