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2242EC9-36F1-42F1-9ADE-0AE7580390A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Не мое" sheetId="1" r:id="rId1"/>
    <sheet name="Мое" sheetId="2" r:id="rId2"/>
    <sheet name="Лурь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12" i="3" l="1"/>
  <c r="B3" i="3"/>
  <c r="H10" i="2"/>
  <c r="B27" i="2"/>
  <c r="B25" i="2"/>
  <c r="B31" i="2"/>
  <c r="B24" i="2"/>
  <c r="B21" i="2"/>
  <c r="B33" i="2" s="1"/>
  <c r="B17" i="2"/>
  <c r="B16" i="2"/>
  <c r="B22" i="2" s="1"/>
  <c r="B9" i="2"/>
  <c r="B10" i="2" s="1"/>
  <c r="B6" i="2"/>
  <c r="B5" i="2"/>
  <c r="B4" i="2"/>
  <c r="B3" i="2"/>
  <c r="H6" i="3"/>
  <c r="H10" i="3" s="1"/>
  <c r="B5" i="3"/>
  <c r="B17" i="3"/>
  <c r="B21" i="3" s="1"/>
  <c r="B33" i="3" s="1"/>
  <c r="H1" i="3" s="1"/>
  <c r="H2" i="3" s="1"/>
  <c r="B31" i="3"/>
  <c r="B24" i="3"/>
  <c r="B16" i="3"/>
  <c r="B22" i="3" s="1"/>
  <c r="B9" i="3"/>
  <c r="B10" i="3" s="1"/>
  <c r="B11" i="3" s="1"/>
  <c r="B6" i="3"/>
  <c r="B4" i="3"/>
  <c r="H1" i="2" l="1"/>
  <c r="H2" i="2" s="1"/>
  <c r="H4" i="2" s="1"/>
  <c r="B28" i="2"/>
  <c r="H12" i="2" s="1"/>
  <c r="H9" i="2"/>
  <c r="H8" i="2" s="1"/>
  <c r="B11" i="2"/>
  <c r="B12" i="2"/>
  <c r="H7" i="2"/>
  <c r="H17" i="2"/>
  <c r="B25" i="3"/>
  <c r="H17" i="3"/>
  <c r="B27" i="3"/>
  <c r="B12" i="3"/>
  <c r="B28" i="3"/>
  <c r="H7" i="3"/>
  <c r="H9" i="3"/>
  <c r="H8" i="3" s="1"/>
  <c r="B24" i="1"/>
  <c r="B16" i="1"/>
  <c r="B29" i="2" l="1"/>
  <c r="H18" i="2" s="1"/>
  <c r="H19" i="2" s="1"/>
  <c r="H20" i="2" s="1"/>
  <c r="H15" i="2" s="1"/>
  <c r="B14" i="2"/>
  <c r="B13" i="2"/>
  <c r="H3" i="2"/>
  <c r="B29" i="3"/>
  <c r="H18" i="3" s="1"/>
  <c r="H19" i="3" s="1"/>
  <c r="H20" i="3" s="1"/>
  <c r="H15" i="3" s="1"/>
  <c r="H4" i="3"/>
  <c r="H3" i="3" s="1"/>
  <c r="B13" i="3"/>
  <c r="B14" i="3"/>
  <c r="H6" i="1"/>
  <c r="H10" i="1" s="1"/>
  <c r="B25" i="1"/>
  <c r="B31" i="1"/>
  <c r="B17" i="1"/>
  <c r="H16" i="2" l="1"/>
  <c r="H24" i="2" s="1"/>
  <c r="H16" i="3"/>
  <c r="H24" i="3" s="1"/>
  <c r="B4" i="1"/>
  <c r="B18" i="1"/>
  <c r="B22" i="1"/>
  <c r="B9" i="1"/>
  <c r="B10" i="1" s="1"/>
  <c r="B3" i="1"/>
  <c r="B6" i="1"/>
  <c r="B5" i="1"/>
  <c r="H14" i="2" l="1"/>
  <c r="G22" i="2" s="1"/>
  <c r="H14" i="3"/>
  <c r="G22" i="3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<sst xmlns="http://schemas.openxmlformats.org/spreadsheetml/2006/main" count="281" uniqueCount="62">
  <si>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</si>
  <si>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</si>
  <si>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</si>
  <si>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</si>
  <si>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</si>
  <si>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</si>
  <si>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</si>
  <si>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</si>
  <si>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</si>
  <si>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</si>
  <si>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</si>
  <si>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</si>
  <si>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</si>
  <si>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</si>
  <si>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</si>
  <si>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</si>
  <si>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</si>
  <si>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</si>
  <si>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</si>
  <si>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</si>
  <si>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</si>
  <si>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</si>
  <si>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</si>
  <si>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</si>
  <si>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</si>
  <si>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</si>
  <si>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</si>
  <si>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</si>
  <si>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</si>
  <si>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</si>
  <si>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</si>
  <si>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</si>
  <si>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</si>
  <si>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</si>
  <si>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</si>
  <si>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</si>
  <si>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</si>
  <si>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</si>
  <si>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</si>
  <si>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</si>
  <si>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</si>
  <si>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</si>
  <si>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</si>
  <si>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</si>
  <si>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</si>
  <si>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</si>
  <si>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</si>
  <si>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</si>
  <si>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</si>
  <si>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</si>
  <si>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</si>
  <si>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</si>
  <si>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</si>
  <si>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</si>
  <si>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</si>
  <si>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</si>
  <si>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</si>
  <si>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</si>
  <si>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</si>
  <si>
    <t>мA</t>
  </si>
  <si>
    <t>(мA) из данных стабилитрона</t>
  </si>
  <si>
    <t>Контроль dU выпр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</si>
</sst>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2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7" borderId="11" xfId="0" applyFill="1" applyBorder="1"/>
    <xf numFmtId="0" fontId="2" fillId="0" borderId="11" xfId="0" applyFont="1" applyBorder="1"/>
    <xf numFmtId="0" fontId="2" fillId="0" borderId="1" xfId="0" applyFont="1" applyBorder="1"/>
    <xf numFmtId="0" fontId="0" fillId="8" borderId="1" xfId="0" applyFill="1" applyBorder="1"/>
    <xf numFmtId="0" fontId="0" fillId="8" borderId="8" xfId="0" applyFill="1" applyBorder="1"/>
    <xf numFmtId="0" fontId="0" fillId="8" borderId="3" xfId="0" applyFill="1" applyBorder="1"/>
    <xf numFmtId="0" fontId="2" fillId="8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Normal="100" workbookViewId="0">
      <selection activeCell="B33" sqref="B33"/>
    </sheetView>
  </sheetViews>
  <sheetFormatPr defaultRowHeight="15" x14ac:dyDescent="0.25"/>
  <cols>
    <col min="1" max="1" width="24.140625" customWidth="1"/>
    <col min="2" max="2" width="25.7109375" customWidth="1"/>
    <col min="3" max="3" width="18.140625" customWidth="1"/>
    <col min="4" max="4" width="13.28515625" customWidth="1"/>
    <col min="5" max="5" width="20.85546875" customWidth="1"/>
    <col min="7" max="7" width="19.5703125" customWidth="1"/>
    <col min="8" max="8" width="10.5703125" customWidth="1"/>
  </cols>
  <sheetData>
    <row r="1" spans="1:9" x14ac:dyDescent="0.25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25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25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25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25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25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25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25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25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25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25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25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25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25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25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25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25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25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25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tabSelected="1" zoomScaleNormal="100" workbookViewId="0">
      <selection activeCell="H24" sqref="H24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6.140625" customWidth="1"/>
    <col min="5" max="5" width="10.7109375" customWidth="1"/>
    <col min="6" max="6" width="3.7109375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11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42">
        <f>F1 * B33-0.025</f>
        <v>1.6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40">
        <f>B1/H1</f>
        <v>6.875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40">
        <f>H2-H4</f>
        <v>1.3125000000000009</v>
      </c>
      <c r="I3" s="10" t="s">
        <v>31</v>
      </c>
    </row>
    <row r="4" spans="1:9" x14ac:dyDescent="0.25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40">
        <f>B31/B1*H2</f>
        <v>5.5624999999999991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14.95</v>
      </c>
      <c r="I8" s="10" t="s">
        <v>3</v>
      </c>
    </row>
    <row r="9" spans="1:9" x14ac:dyDescent="0.25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25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23.4</v>
      </c>
      <c r="I10" s="10" t="s">
        <v>28</v>
      </c>
    </row>
    <row r="11" spans="1:9" x14ac:dyDescent="0.25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40">
        <f>(B2*B1*H11)/(B1*B2 + B12*B2 + B27*(B28/1000)+ B19*B2)*100</f>
        <v>39.97618034878775</v>
      </c>
      <c r="I12" s="10"/>
    </row>
    <row r="13" spans="1:9" x14ac:dyDescent="0.25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40">
        <f>H15/(1+H16)</f>
        <v>0.12047420023810967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40">
        <f>H20/B8</f>
        <v>4.8438596491228063</v>
      </c>
      <c r="I15" s="10"/>
    </row>
    <row r="16" spans="1:9" x14ac:dyDescent="0.25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40">
        <f>((H4/H2)/B20)*((B29*B4*(1+B15)/(B29+B4*(1+B15))))</f>
        <v>39.206613860471556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0.5</v>
      </c>
      <c r="C18" s="35" t="s">
        <v>60</v>
      </c>
      <c r="D18" s="22"/>
      <c r="E18" s="9"/>
      <c r="F18" s="10"/>
      <c r="G18" s="24" t="s">
        <v>55</v>
      </c>
      <c r="H18" s="40">
        <f>B8/B29</f>
        <v>1.3157894736842105E-3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40">
        <f>H18*(1+B15)</f>
        <v>0.33026315789473681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40">
        <f>H19*B4</f>
        <v>2.4219298245614032</v>
      </c>
      <c r="I20" s="10" t="s">
        <v>3</v>
      </c>
    </row>
    <row r="21" spans="1:9" x14ac:dyDescent="0.25">
      <c r="A21" s="9" t="s">
        <v>20</v>
      </c>
      <c r="B21" s="40">
        <f>B18+B17</f>
        <v>6.5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3.3000000000000007</v>
      </c>
      <c r="C22" s="3" t="s">
        <v>3</v>
      </c>
      <c r="D22" s="10"/>
      <c r="E22" s="9"/>
      <c r="F22" s="10"/>
      <c r="G22" s="24">
        <f>H14*B8 * 1000</f>
        <v>60.237100119054837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43">
        <f>B8/H16</f>
        <v>1.2752950351167773E-2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40">
        <f>B17+B21</f>
        <v>12.5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40">
        <f>B27/B28*1000</f>
        <v>380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41">
        <f>(B21/B32)</f>
        <v>0.10833333333333334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zoomScale="115" zoomScaleNormal="115" workbookViewId="0">
      <selection activeCell="M13" sqref="M13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5" customWidth="1"/>
    <col min="5" max="5" width="10.7109375" customWidth="1"/>
    <col min="6" max="6" width="3.42578125" bestFit="1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10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5.5555555555555554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0.6111111111111116</v>
      </c>
      <c r="I3" s="10" t="s">
        <v>31</v>
      </c>
    </row>
    <row r="4" spans="1:9" x14ac:dyDescent="0.25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13.799999999999999</v>
      </c>
      <c r="I8" s="10" t="s">
        <v>3</v>
      </c>
    </row>
    <row r="9" spans="1:9" x14ac:dyDescent="0.25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25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21.599999999999998</v>
      </c>
      <c r="I10" s="10" t="s">
        <v>28</v>
      </c>
    </row>
    <row r="11" spans="1:9" x14ac:dyDescent="0.25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38.297689229312795</v>
      </c>
      <c r="I12" s="10"/>
    </row>
    <row r="13" spans="1:9" x14ac:dyDescent="0.25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0.12003448998893547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4.8340740740740742</v>
      </c>
      <c r="I15" s="10"/>
    </row>
    <row r="16" spans="1:9" x14ac:dyDescent="0.25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39.272375669023702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1.4444444444444446E-3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0.36255555555555558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2.4170370370370371</v>
      </c>
      <c r="I20" s="10" t="s">
        <v>3</v>
      </c>
    </row>
    <row r="21" spans="1:9" x14ac:dyDescent="0.25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2.3000000000000007</v>
      </c>
      <c r="C22" s="3" t="s">
        <v>3</v>
      </c>
      <c r="D22" s="10"/>
      <c r="E22" s="9"/>
      <c r="F22" s="10"/>
      <c r="G22" s="24">
        <f>H14*B8 * 1000</f>
        <v>60.017244994467738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1.2731595465827082E-2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B27/B28*1000</f>
        <v>346.15384615384613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2022-05-20T12:57:07Z</dcterms:modified>
</cp:coreProperties>
</file>